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7830"/>
  </bookViews>
  <sheets>
    <sheet name="Rekapitulace stavby" sheetId="1" r:id="rId1"/>
    <sheet name="1. - Odstranění stávajícího ..." sheetId="2" r:id="rId2"/>
    <sheet name="2. - Přípravné práce, pří...." sheetId="3" r:id="rId3"/>
    <sheet name="3. - Nové výsadby" sheetId="4" r:id="rId4"/>
    <sheet name="4. - Vedlejší rozpočtové nák..." sheetId="5" r:id="rId5"/>
    <sheet name="5. Údržba v letech 2021 - 2022" sheetId="6" r:id="rId6"/>
  </sheets>
  <externalReferences>
    <externalReference r:id="rId7"/>
  </externalReferences>
  <calcPr calcId="145621"/>
</workbook>
</file>

<file path=xl/calcChain.xml><?xml version="1.0" encoding="utf-8"?>
<calcChain xmlns="http://schemas.openxmlformats.org/spreadsheetml/2006/main">
  <c r="F115" i="2" l="1"/>
  <c r="J161" i="6" l="1"/>
  <c r="L161" i="6" s="1"/>
  <c r="L160" i="6" s="1"/>
  <c r="J158" i="6"/>
  <c r="L158" i="6" s="1"/>
  <c r="L157" i="6" s="1"/>
  <c r="J155" i="6"/>
  <c r="L155" i="6" s="1"/>
  <c r="L154" i="6" s="1"/>
  <c r="J152" i="6"/>
  <c r="L152" i="6" s="1"/>
  <c r="L151" i="6" s="1"/>
  <c r="J149" i="6"/>
  <c r="L149" i="6" s="1"/>
  <c r="L148" i="6" s="1"/>
  <c r="J146" i="6"/>
  <c r="L146" i="6" s="1"/>
  <c r="L145" i="6" s="1"/>
  <c r="J142" i="6"/>
  <c r="BL142" i="6" s="1"/>
  <c r="BL141" i="6" s="1"/>
  <c r="J139" i="6"/>
  <c r="L139" i="6" s="1"/>
  <c r="L138" i="6" s="1"/>
  <c r="J136" i="6"/>
  <c r="L136" i="6" s="1"/>
  <c r="L135" i="6" s="1"/>
  <c r="J133" i="6"/>
  <c r="BL133" i="6" s="1"/>
  <c r="BL132" i="6" s="1"/>
  <c r="J130" i="6"/>
  <c r="L130" i="6" s="1"/>
  <c r="J127" i="6"/>
  <c r="L127" i="6" s="1"/>
  <c r="L126" i="6" s="1"/>
  <c r="BL145" i="6"/>
  <c r="BL144" i="6" s="1"/>
  <c r="BJ145" i="6"/>
  <c r="BI145" i="6"/>
  <c r="BH145" i="6"/>
  <c r="BG145" i="6"/>
  <c r="U145" i="6"/>
  <c r="U144" i="6" s="1"/>
  <c r="S145" i="6"/>
  <c r="S144" i="6" s="1"/>
  <c r="Q145" i="6"/>
  <c r="Q144" i="6" s="1"/>
  <c r="BF145" i="6"/>
  <c r="BJ142" i="6"/>
  <c r="BI142" i="6"/>
  <c r="BH142" i="6"/>
  <c r="BG142" i="6"/>
  <c r="U142" i="6"/>
  <c r="U141" i="6" s="1"/>
  <c r="S142" i="6"/>
  <c r="S141" i="6" s="1"/>
  <c r="Q142" i="6"/>
  <c r="Q141" i="6" s="1"/>
  <c r="BJ139" i="6"/>
  <c r="BI139" i="6"/>
  <c r="BH139" i="6"/>
  <c r="BG139" i="6"/>
  <c r="U139" i="6"/>
  <c r="U138" i="6" s="1"/>
  <c r="S139" i="6"/>
  <c r="S138" i="6" s="1"/>
  <c r="Q139" i="6"/>
  <c r="Q138" i="6" s="1"/>
  <c r="BF139" i="6"/>
  <c r="BL136" i="6"/>
  <c r="BL135" i="6" s="1"/>
  <c r="BJ136" i="6"/>
  <c r="BI136" i="6"/>
  <c r="BH136" i="6"/>
  <c r="BG136" i="6"/>
  <c r="U136" i="6"/>
  <c r="S136" i="6"/>
  <c r="S135" i="6" s="1"/>
  <c r="Q136" i="6"/>
  <c r="Q135" i="6" s="1"/>
  <c r="BF136" i="6"/>
  <c r="U135" i="6"/>
  <c r="BJ133" i="6"/>
  <c r="BI133" i="6"/>
  <c r="BH133" i="6"/>
  <c r="BG133" i="6"/>
  <c r="U133" i="6"/>
  <c r="S133" i="6"/>
  <c r="Q133" i="6"/>
  <c r="Q132" i="6" s="1"/>
  <c r="BF133" i="6"/>
  <c r="U132" i="6"/>
  <c r="S132" i="6"/>
  <c r="BJ130" i="6"/>
  <c r="BI130" i="6"/>
  <c r="BH130" i="6"/>
  <c r="BG130" i="6"/>
  <c r="U130" i="6"/>
  <c r="U129" i="6" s="1"/>
  <c r="S130" i="6"/>
  <c r="S129" i="6" s="1"/>
  <c r="Q130" i="6"/>
  <c r="Q129" i="6" s="1"/>
  <c r="BF130" i="6"/>
  <c r="BJ127" i="6"/>
  <c r="F37" i="6" s="1"/>
  <c r="BI127" i="6"/>
  <c r="F36" i="6" s="1"/>
  <c r="BH127" i="6"/>
  <c r="F35" i="6" s="1"/>
  <c r="BG127" i="6"/>
  <c r="U127" i="6"/>
  <c r="U126" i="6" s="1"/>
  <c r="S127" i="6"/>
  <c r="S126" i="6" s="1"/>
  <c r="Q127" i="6"/>
  <c r="Q126" i="6" s="1"/>
  <c r="BF127" i="6"/>
  <c r="F118" i="6"/>
  <c r="E116" i="6"/>
  <c r="L92" i="6"/>
  <c r="F89" i="6"/>
  <c r="E87" i="6"/>
  <c r="L37" i="6"/>
  <c r="L36" i="6"/>
  <c r="L35" i="6"/>
  <c r="L21" i="6"/>
  <c r="E21" i="6"/>
  <c r="L120" i="6" s="1"/>
  <c r="L20" i="6"/>
  <c r="L18" i="6"/>
  <c r="E18" i="6"/>
  <c r="F121" i="6" s="1"/>
  <c r="L17" i="6"/>
  <c r="L15" i="6"/>
  <c r="E15" i="6"/>
  <c r="F120" i="6" s="1"/>
  <c r="L14" i="6"/>
  <c r="L89" i="6"/>
  <c r="E7" i="6"/>
  <c r="E114" i="6" s="1"/>
  <c r="L144" i="6" l="1"/>
  <c r="L104" i="6" s="1"/>
  <c r="L142" i="6"/>
  <c r="L141" i="6" s="1"/>
  <c r="L103" i="6" s="1"/>
  <c r="BL139" i="6"/>
  <c r="BL138" i="6" s="1"/>
  <c r="L102" i="6" s="1"/>
  <c r="L101" i="6"/>
  <c r="BL130" i="6"/>
  <c r="BL129" i="6" s="1"/>
  <c r="L129" i="6" s="1"/>
  <c r="L99" i="6" s="1"/>
  <c r="BL127" i="6"/>
  <c r="L98" i="6" s="1"/>
  <c r="L133" i="6"/>
  <c r="L132" i="6" s="1"/>
  <c r="L100" i="6" s="1"/>
  <c r="BF142" i="6"/>
  <c r="BL126" i="6"/>
  <c r="Q125" i="6"/>
  <c r="Q124" i="6" s="1"/>
  <c r="U125" i="6"/>
  <c r="U124" i="6" s="1"/>
  <c r="S125" i="6"/>
  <c r="S124" i="6" s="1"/>
  <c r="E85" i="6"/>
  <c r="F91" i="6"/>
  <c r="L118" i="6"/>
  <c r="L91" i="6"/>
  <c r="F92" i="6"/>
  <c r="BL125" i="6" l="1"/>
  <c r="L125" i="6"/>
  <c r="L124" i="6" s="1"/>
  <c r="L30" i="6" s="1"/>
  <c r="BL124" i="6"/>
  <c r="BK141" i="5"/>
  <c r="BK140" i="5" s="1"/>
  <c r="J140" i="5" s="1"/>
  <c r="J104" i="5" s="1"/>
  <c r="BI141" i="5"/>
  <c r="BH141" i="5"/>
  <c r="BG141" i="5"/>
  <c r="BF141" i="5"/>
  <c r="T141" i="5"/>
  <c r="T140" i="5" s="1"/>
  <c r="R141" i="5"/>
  <c r="P141" i="5"/>
  <c r="J141" i="5"/>
  <c r="BE141" i="5" s="1"/>
  <c r="R140" i="5"/>
  <c r="P140" i="5"/>
  <c r="BK139" i="5"/>
  <c r="BI139" i="5"/>
  <c r="BH139" i="5"/>
  <c r="BG139" i="5"/>
  <c r="BF139" i="5"/>
  <c r="T139" i="5"/>
  <c r="T138" i="5" s="1"/>
  <c r="R139" i="5"/>
  <c r="R138" i="5" s="1"/>
  <c r="P139" i="5"/>
  <c r="J139" i="5"/>
  <c r="BE139" i="5" s="1"/>
  <c r="BK138" i="5"/>
  <c r="P138" i="5"/>
  <c r="J138" i="5"/>
  <c r="J103" i="5" s="1"/>
  <c r="BK137" i="5"/>
  <c r="BI137" i="5"/>
  <c r="BH137" i="5"/>
  <c r="F36" i="5" s="1"/>
  <c r="BG137" i="5"/>
  <c r="BF137" i="5"/>
  <c r="T137" i="5"/>
  <c r="R137" i="5"/>
  <c r="R136" i="5" s="1"/>
  <c r="P137" i="5"/>
  <c r="P136" i="5" s="1"/>
  <c r="J137" i="5"/>
  <c r="BE137" i="5" s="1"/>
  <c r="BK136" i="5"/>
  <c r="J136" i="5" s="1"/>
  <c r="J102" i="5" s="1"/>
  <c r="T136" i="5"/>
  <c r="BK135" i="5"/>
  <c r="BK134" i="5" s="1"/>
  <c r="J134" i="5" s="1"/>
  <c r="J101" i="5" s="1"/>
  <c r="BI135" i="5"/>
  <c r="BH135" i="5"/>
  <c r="BG135" i="5"/>
  <c r="BF135" i="5"/>
  <c r="T135" i="5"/>
  <c r="R135" i="5"/>
  <c r="P135" i="5"/>
  <c r="P134" i="5" s="1"/>
  <c r="J135" i="5"/>
  <c r="BE135" i="5" s="1"/>
  <c r="T134" i="5"/>
  <c r="R134" i="5"/>
  <c r="BK132" i="5"/>
  <c r="BK131" i="5" s="1"/>
  <c r="J131" i="5" s="1"/>
  <c r="J100" i="5" s="1"/>
  <c r="BI132" i="5"/>
  <c r="BH132" i="5"/>
  <c r="BG132" i="5"/>
  <c r="BF132" i="5"/>
  <c r="F34" i="5" s="1"/>
  <c r="T132" i="5"/>
  <c r="T131" i="5" s="1"/>
  <c r="R132" i="5"/>
  <c r="P132" i="5"/>
  <c r="J132" i="5"/>
  <c r="BE132" i="5" s="1"/>
  <c r="R131" i="5"/>
  <c r="P131" i="5"/>
  <c r="BK130" i="5"/>
  <c r="BI130" i="5"/>
  <c r="BH130" i="5"/>
  <c r="BG130" i="5"/>
  <c r="BF130" i="5"/>
  <c r="T130" i="5"/>
  <c r="T129" i="5" s="1"/>
  <c r="R130" i="5"/>
  <c r="R129" i="5" s="1"/>
  <c r="P130" i="5"/>
  <c r="J130" i="5"/>
  <c r="BE130" i="5" s="1"/>
  <c r="BK129" i="5"/>
  <c r="P129" i="5"/>
  <c r="J129" i="5"/>
  <c r="BK127" i="5"/>
  <c r="BK126" i="5" s="1"/>
  <c r="BI127" i="5"/>
  <c r="BH127" i="5"/>
  <c r="BG127" i="5"/>
  <c r="BF127" i="5"/>
  <c r="T127" i="5"/>
  <c r="R127" i="5"/>
  <c r="R126" i="5" s="1"/>
  <c r="R125" i="5" s="1"/>
  <c r="R124" i="5" s="1"/>
  <c r="P127" i="5"/>
  <c r="P126" i="5" s="1"/>
  <c r="P125" i="5" s="1"/>
  <c r="P124" i="5" s="1"/>
  <c r="J127" i="5"/>
  <c r="BE127" i="5" s="1"/>
  <c r="T126" i="5"/>
  <c r="T125" i="5" s="1"/>
  <c r="T124" i="5" s="1"/>
  <c r="E116" i="5"/>
  <c r="J99" i="5"/>
  <c r="J92" i="5"/>
  <c r="F89" i="5"/>
  <c r="E87" i="5"/>
  <c r="J37" i="5"/>
  <c r="F37" i="5"/>
  <c r="J36" i="5"/>
  <c r="J35" i="5"/>
  <c r="J21" i="5"/>
  <c r="E21" i="5"/>
  <c r="J120" i="5" s="1"/>
  <c r="J20" i="5"/>
  <c r="J18" i="5"/>
  <c r="E18" i="5"/>
  <c r="F121" i="5" s="1"/>
  <c r="J17" i="5"/>
  <c r="J15" i="5"/>
  <c r="E15" i="5"/>
  <c r="F120" i="5" s="1"/>
  <c r="J14" i="5"/>
  <c r="J89" i="5"/>
  <c r="E7" i="5"/>
  <c r="E114" i="5" s="1"/>
  <c r="BK216" i="4"/>
  <c r="BK215" i="4" s="1"/>
  <c r="BK214" i="4" s="1"/>
  <c r="J214" i="4" s="1"/>
  <c r="J101" i="4" s="1"/>
  <c r="BI216" i="4"/>
  <c r="BH216" i="4"/>
  <c r="BG216" i="4"/>
  <c r="BF216" i="4"/>
  <c r="T216" i="4"/>
  <c r="T215" i="4" s="1"/>
  <c r="T214" i="4" s="1"/>
  <c r="R216" i="4"/>
  <c r="P216" i="4"/>
  <c r="J216" i="4"/>
  <c r="BE216" i="4" s="1"/>
  <c r="R215" i="4"/>
  <c r="R214" i="4" s="1"/>
  <c r="P215" i="4"/>
  <c r="P214" i="4" s="1"/>
  <c r="BK212" i="4"/>
  <c r="BI212" i="4"/>
  <c r="BH212" i="4"/>
  <c r="BG212" i="4"/>
  <c r="BF212" i="4"/>
  <c r="T212" i="4"/>
  <c r="R212" i="4"/>
  <c r="P212" i="4"/>
  <c r="J212" i="4"/>
  <c r="BE212" i="4" s="1"/>
  <c r="BK208" i="4"/>
  <c r="BI208" i="4"/>
  <c r="BH208" i="4"/>
  <c r="BG208" i="4"/>
  <c r="BF208" i="4"/>
  <c r="T208" i="4"/>
  <c r="R208" i="4"/>
  <c r="P208" i="4"/>
  <c r="J208" i="4"/>
  <c r="BE208" i="4" s="1"/>
  <c r="BK204" i="4"/>
  <c r="BI204" i="4"/>
  <c r="BH204" i="4"/>
  <c r="BG204" i="4"/>
  <c r="BF204" i="4"/>
  <c r="T204" i="4"/>
  <c r="R204" i="4"/>
  <c r="P204" i="4"/>
  <c r="J204" i="4"/>
  <c r="BE204" i="4" s="1"/>
  <c r="BK203" i="4"/>
  <c r="BI203" i="4"/>
  <c r="BH203" i="4"/>
  <c r="BG203" i="4"/>
  <c r="BF203" i="4"/>
  <c r="T203" i="4"/>
  <c r="R203" i="4"/>
  <c r="P203" i="4"/>
  <c r="J203" i="4"/>
  <c r="BE203" i="4" s="1"/>
  <c r="BK199" i="4"/>
  <c r="BK198" i="4" s="1"/>
  <c r="J198" i="4" s="1"/>
  <c r="J100" i="4" s="1"/>
  <c r="BI199" i="4"/>
  <c r="BH199" i="4"/>
  <c r="BG199" i="4"/>
  <c r="BF199" i="4"/>
  <c r="T199" i="4"/>
  <c r="R199" i="4"/>
  <c r="P199" i="4"/>
  <c r="J199" i="4"/>
  <c r="BE199" i="4" s="1"/>
  <c r="BK192" i="4"/>
  <c r="BI192" i="4"/>
  <c r="BH192" i="4"/>
  <c r="BG192" i="4"/>
  <c r="BF192" i="4"/>
  <c r="T192" i="4"/>
  <c r="R192" i="4"/>
  <c r="P192" i="4"/>
  <c r="J192" i="4"/>
  <c r="BE192" i="4" s="1"/>
  <c r="BK191" i="4"/>
  <c r="BI191" i="4"/>
  <c r="BH191" i="4"/>
  <c r="BG191" i="4"/>
  <c r="BF191" i="4"/>
  <c r="T191" i="4"/>
  <c r="R191" i="4"/>
  <c r="P191" i="4"/>
  <c r="J191" i="4"/>
  <c r="BE191" i="4" s="1"/>
  <c r="BK189" i="4"/>
  <c r="BI189" i="4"/>
  <c r="BH189" i="4"/>
  <c r="BG189" i="4"/>
  <c r="BF189" i="4"/>
  <c r="T189" i="4"/>
  <c r="R189" i="4"/>
  <c r="P189" i="4"/>
  <c r="J189" i="4"/>
  <c r="BE189" i="4" s="1"/>
  <c r="BK187" i="4"/>
  <c r="BI187" i="4"/>
  <c r="BH187" i="4"/>
  <c r="BG187" i="4"/>
  <c r="BF187" i="4"/>
  <c r="T187" i="4"/>
  <c r="R187" i="4"/>
  <c r="P187" i="4"/>
  <c r="J187" i="4"/>
  <c r="BE187" i="4" s="1"/>
  <c r="BK176" i="4"/>
  <c r="BI176" i="4"/>
  <c r="BH176" i="4"/>
  <c r="BG176" i="4"/>
  <c r="BF176" i="4"/>
  <c r="T176" i="4"/>
  <c r="R176" i="4"/>
  <c r="P176" i="4"/>
  <c r="J176" i="4"/>
  <c r="BE176" i="4" s="1"/>
  <c r="BK173" i="4"/>
  <c r="BI173" i="4"/>
  <c r="BH173" i="4"/>
  <c r="BG173" i="4"/>
  <c r="BF173" i="4"/>
  <c r="T173" i="4"/>
  <c r="R173" i="4"/>
  <c r="P173" i="4"/>
  <c r="J173" i="4"/>
  <c r="BE173" i="4" s="1"/>
  <c r="BK169" i="4"/>
  <c r="BI169" i="4"/>
  <c r="BH169" i="4"/>
  <c r="BG169" i="4"/>
  <c r="BF169" i="4"/>
  <c r="T169" i="4"/>
  <c r="R169" i="4"/>
  <c r="P169" i="4"/>
  <c r="J169" i="4"/>
  <c r="BE169" i="4" s="1"/>
  <c r="BK162" i="4"/>
  <c r="BI162" i="4"/>
  <c r="BH162" i="4"/>
  <c r="BG162" i="4"/>
  <c r="BF162" i="4"/>
  <c r="T162" i="4"/>
  <c r="R162" i="4"/>
  <c r="P162" i="4"/>
  <c r="J162" i="4"/>
  <c r="BE162" i="4" s="1"/>
  <c r="BK156" i="4"/>
  <c r="BI156" i="4"/>
  <c r="BH156" i="4"/>
  <c r="BG156" i="4"/>
  <c r="BF156" i="4"/>
  <c r="T156" i="4"/>
  <c r="R156" i="4"/>
  <c r="P156" i="4"/>
  <c r="J156" i="4"/>
  <c r="BE156" i="4" s="1"/>
  <c r="BK150" i="4"/>
  <c r="BI150" i="4"/>
  <c r="BH150" i="4"/>
  <c r="BG150" i="4"/>
  <c r="BF150" i="4"/>
  <c r="T150" i="4"/>
  <c r="R150" i="4"/>
  <c r="P150" i="4"/>
  <c r="J150" i="4"/>
  <c r="BE150" i="4" s="1"/>
  <c r="BK144" i="4"/>
  <c r="BI144" i="4"/>
  <c r="BH144" i="4"/>
  <c r="BG144" i="4"/>
  <c r="BF144" i="4"/>
  <c r="T144" i="4"/>
  <c r="R144" i="4"/>
  <c r="P144" i="4"/>
  <c r="J144" i="4"/>
  <c r="BE144" i="4" s="1"/>
  <c r="BK143" i="4"/>
  <c r="BI143" i="4"/>
  <c r="BH143" i="4"/>
  <c r="BG143" i="4"/>
  <c r="BF143" i="4"/>
  <c r="T143" i="4"/>
  <c r="R143" i="4"/>
  <c r="P143" i="4"/>
  <c r="J143" i="4"/>
  <c r="BE143" i="4" s="1"/>
  <c r="BK142" i="4"/>
  <c r="BI142" i="4"/>
  <c r="BH142" i="4"/>
  <c r="BG142" i="4"/>
  <c r="BF142" i="4"/>
  <c r="T142" i="4"/>
  <c r="R142" i="4"/>
  <c r="P142" i="4"/>
  <c r="J142" i="4"/>
  <c r="BE142" i="4" s="1"/>
  <c r="BK140" i="4"/>
  <c r="BI140" i="4"/>
  <c r="BH140" i="4"/>
  <c r="BG140" i="4"/>
  <c r="BF140" i="4"/>
  <c r="T140" i="4"/>
  <c r="R140" i="4"/>
  <c r="P140" i="4"/>
  <c r="J140" i="4"/>
  <c r="BE140" i="4" s="1"/>
  <c r="BK138" i="4"/>
  <c r="BI138" i="4"/>
  <c r="BH138" i="4"/>
  <c r="BG138" i="4"/>
  <c r="BF138" i="4"/>
  <c r="T138" i="4"/>
  <c r="R138" i="4"/>
  <c r="P138" i="4"/>
  <c r="J138" i="4"/>
  <c r="BE138" i="4" s="1"/>
  <c r="BK137" i="4"/>
  <c r="BI137" i="4"/>
  <c r="BH137" i="4"/>
  <c r="BG137" i="4"/>
  <c r="BF137" i="4"/>
  <c r="T137" i="4"/>
  <c r="R137" i="4"/>
  <c r="P137" i="4"/>
  <c r="J137" i="4"/>
  <c r="BE137" i="4" s="1"/>
  <c r="BK136" i="4"/>
  <c r="BI136" i="4"/>
  <c r="BH136" i="4"/>
  <c r="BG136" i="4"/>
  <c r="BF136" i="4"/>
  <c r="T136" i="4"/>
  <c r="R136" i="4"/>
  <c r="P136" i="4"/>
  <c r="J136" i="4"/>
  <c r="BE136" i="4" s="1"/>
  <c r="BK135" i="4"/>
  <c r="BI135" i="4"/>
  <c r="BH135" i="4"/>
  <c r="BG135" i="4"/>
  <c r="BF135" i="4"/>
  <c r="T135" i="4"/>
  <c r="R135" i="4"/>
  <c r="P135" i="4"/>
  <c r="J135" i="4"/>
  <c r="BE135" i="4" s="1"/>
  <c r="BK134" i="4"/>
  <c r="BI134" i="4"/>
  <c r="BH134" i="4"/>
  <c r="BG134" i="4"/>
  <c r="BF134" i="4"/>
  <c r="T134" i="4"/>
  <c r="R134" i="4"/>
  <c r="P134" i="4"/>
  <c r="J134" i="4"/>
  <c r="BE134" i="4" s="1"/>
  <c r="BK133" i="4"/>
  <c r="BI133" i="4"/>
  <c r="BH133" i="4"/>
  <c r="BG133" i="4"/>
  <c r="BF133" i="4"/>
  <c r="T133" i="4"/>
  <c r="R133" i="4"/>
  <c r="P133" i="4"/>
  <c r="J133" i="4"/>
  <c r="BE133" i="4" s="1"/>
  <c r="BK132" i="4"/>
  <c r="BI132" i="4"/>
  <c r="BH132" i="4"/>
  <c r="BG132" i="4"/>
  <c r="BF132" i="4"/>
  <c r="T132" i="4"/>
  <c r="R132" i="4"/>
  <c r="P132" i="4"/>
  <c r="J132" i="4"/>
  <c r="BE132" i="4" s="1"/>
  <c r="BK131" i="4"/>
  <c r="BI131" i="4"/>
  <c r="BH131" i="4"/>
  <c r="BG131" i="4"/>
  <c r="BF131" i="4"/>
  <c r="T131" i="4"/>
  <c r="R131" i="4"/>
  <c r="P131" i="4"/>
  <c r="J131" i="4"/>
  <c r="BE131" i="4" s="1"/>
  <c r="BK129" i="4"/>
  <c r="BI129" i="4"/>
  <c r="BH129" i="4"/>
  <c r="BG129" i="4"/>
  <c r="BF129" i="4"/>
  <c r="T129" i="4"/>
  <c r="R129" i="4"/>
  <c r="P129" i="4"/>
  <c r="J129" i="4"/>
  <c r="BE129" i="4" s="1"/>
  <c r="BK128" i="4"/>
  <c r="BK125" i="4" s="1"/>
  <c r="J125" i="4" s="1"/>
  <c r="J98" i="4" s="1"/>
  <c r="BI128" i="4"/>
  <c r="BH128" i="4"/>
  <c r="BG128" i="4"/>
  <c r="BF128" i="4"/>
  <c r="T128" i="4"/>
  <c r="R128" i="4"/>
  <c r="P128" i="4"/>
  <c r="J128" i="4"/>
  <c r="BE128" i="4" s="1"/>
  <c r="BK127" i="4"/>
  <c r="BI127" i="4"/>
  <c r="BH127" i="4"/>
  <c r="BG127" i="4"/>
  <c r="BF127" i="4"/>
  <c r="T127" i="4"/>
  <c r="R127" i="4"/>
  <c r="P127" i="4"/>
  <c r="J127" i="4"/>
  <c r="BE127" i="4" s="1"/>
  <c r="BK126" i="4"/>
  <c r="BI126" i="4"/>
  <c r="BH126" i="4"/>
  <c r="BG126" i="4"/>
  <c r="BF126" i="4"/>
  <c r="T126" i="4"/>
  <c r="T125" i="4" s="1"/>
  <c r="R126" i="4"/>
  <c r="P126" i="4"/>
  <c r="P125" i="4" s="1"/>
  <c r="J126" i="4"/>
  <c r="BE126" i="4" s="1"/>
  <c r="BK124" i="4"/>
  <c r="BK123" i="4" s="1"/>
  <c r="J123" i="4" s="1"/>
  <c r="J97" i="4" s="1"/>
  <c r="BI124" i="4"/>
  <c r="BH124" i="4"/>
  <c r="BG124" i="4"/>
  <c r="BF124" i="4"/>
  <c r="T124" i="4"/>
  <c r="T123" i="4" s="1"/>
  <c r="R124" i="4"/>
  <c r="P124" i="4"/>
  <c r="P123" i="4" s="1"/>
  <c r="J124" i="4"/>
  <c r="BE124" i="4" s="1"/>
  <c r="R123" i="4"/>
  <c r="E114" i="4"/>
  <c r="J92" i="4"/>
  <c r="F89" i="4"/>
  <c r="E87" i="4"/>
  <c r="J37" i="4"/>
  <c r="J36" i="4"/>
  <c r="J35" i="4"/>
  <c r="J21" i="4"/>
  <c r="E21" i="4"/>
  <c r="J91" i="4" s="1"/>
  <c r="J20" i="4"/>
  <c r="J18" i="4"/>
  <c r="E18" i="4"/>
  <c r="F119" i="4" s="1"/>
  <c r="J17" i="4"/>
  <c r="J15" i="4"/>
  <c r="E15" i="4"/>
  <c r="F118" i="4" s="1"/>
  <c r="J14" i="4"/>
  <c r="J89" i="4"/>
  <c r="E7" i="4"/>
  <c r="E112" i="4" s="1"/>
  <c r="BK140" i="3"/>
  <c r="BI140" i="3"/>
  <c r="BH140" i="3"/>
  <c r="BG140" i="3"/>
  <c r="BF140" i="3"/>
  <c r="T140" i="3"/>
  <c r="T139" i="3" s="1"/>
  <c r="T119" i="3" s="1"/>
  <c r="T118" i="3" s="1"/>
  <c r="R140" i="3"/>
  <c r="P140" i="3"/>
  <c r="J140" i="3"/>
  <c r="BE140" i="3" s="1"/>
  <c r="BK139" i="3"/>
  <c r="R139" i="3"/>
  <c r="P139" i="3"/>
  <c r="J139" i="3"/>
  <c r="BK138" i="3"/>
  <c r="BI138" i="3"/>
  <c r="BH138" i="3"/>
  <c r="BG138" i="3"/>
  <c r="BF138" i="3"/>
  <c r="T138" i="3"/>
  <c r="R138" i="3"/>
  <c r="P138" i="3"/>
  <c r="J138" i="3"/>
  <c r="BE138" i="3" s="1"/>
  <c r="BK133" i="3"/>
  <c r="BI133" i="3"/>
  <c r="BH133" i="3"/>
  <c r="BG133" i="3"/>
  <c r="BF133" i="3"/>
  <c r="T133" i="3"/>
  <c r="R133" i="3"/>
  <c r="P133" i="3"/>
  <c r="J133" i="3"/>
  <c r="BE133" i="3" s="1"/>
  <c r="BK129" i="3"/>
  <c r="BI129" i="3"/>
  <c r="BH129" i="3"/>
  <c r="BG129" i="3"/>
  <c r="BF129" i="3"/>
  <c r="T129" i="3"/>
  <c r="R129" i="3"/>
  <c r="P129" i="3"/>
  <c r="J129" i="3"/>
  <c r="BE129" i="3" s="1"/>
  <c r="BK128" i="3"/>
  <c r="BI128" i="3"/>
  <c r="BH128" i="3"/>
  <c r="BG128" i="3"/>
  <c r="BF128" i="3"/>
  <c r="T128" i="3"/>
  <c r="R128" i="3"/>
  <c r="P128" i="3"/>
  <c r="J128" i="3"/>
  <c r="BE128" i="3" s="1"/>
  <c r="BK125" i="3"/>
  <c r="BI125" i="3"/>
  <c r="BH125" i="3"/>
  <c r="BG125" i="3"/>
  <c r="BF125" i="3"/>
  <c r="T125" i="3"/>
  <c r="R125" i="3"/>
  <c r="P125" i="3"/>
  <c r="J125" i="3"/>
  <c r="BE125" i="3" s="1"/>
  <c r="BK120" i="3"/>
  <c r="BI120" i="3"/>
  <c r="BH120" i="3"/>
  <c r="BG120" i="3"/>
  <c r="BF120" i="3"/>
  <c r="T120" i="3"/>
  <c r="R120" i="3"/>
  <c r="P120" i="3"/>
  <c r="J120" i="3"/>
  <c r="BE120" i="3" s="1"/>
  <c r="R119" i="3"/>
  <c r="P119" i="3"/>
  <c r="P118" i="3" s="1"/>
  <c r="R118" i="3"/>
  <c r="J115" i="3"/>
  <c r="F114" i="3"/>
  <c r="E110" i="3"/>
  <c r="J98" i="3"/>
  <c r="J92" i="3"/>
  <c r="F89" i="3"/>
  <c r="E87" i="3"/>
  <c r="J37" i="3"/>
  <c r="J36" i="3"/>
  <c r="J35" i="3"/>
  <c r="J21" i="3"/>
  <c r="E21" i="3"/>
  <c r="J91" i="3" s="1"/>
  <c r="J20" i="3"/>
  <c r="J18" i="3"/>
  <c r="E18" i="3"/>
  <c r="F92" i="3" s="1"/>
  <c r="J17" i="3"/>
  <c r="J15" i="3"/>
  <c r="E15" i="3"/>
  <c r="F91" i="3" s="1"/>
  <c r="J14" i="3"/>
  <c r="J112" i="3"/>
  <c r="E7" i="3"/>
  <c r="E85" i="3" s="1"/>
  <c r="BK161" i="2"/>
  <c r="BI161" i="2"/>
  <c r="BH161" i="2"/>
  <c r="BG161" i="2"/>
  <c r="BF161" i="2"/>
  <c r="T161" i="2"/>
  <c r="R161" i="2"/>
  <c r="P161" i="2"/>
  <c r="J161" i="2"/>
  <c r="BE161" i="2" s="1"/>
  <c r="BK159" i="2"/>
  <c r="BI159" i="2"/>
  <c r="BH159" i="2"/>
  <c r="BG159" i="2"/>
  <c r="BF159" i="2"/>
  <c r="T159" i="2"/>
  <c r="R159" i="2"/>
  <c r="P159" i="2"/>
  <c r="J159" i="2"/>
  <c r="BE159" i="2" s="1"/>
  <c r="BK155" i="2"/>
  <c r="BI155" i="2"/>
  <c r="BH155" i="2"/>
  <c r="BG155" i="2"/>
  <c r="BF155" i="2"/>
  <c r="T155" i="2"/>
  <c r="R155" i="2"/>
  <c r="P155" i="2"/>
  <c r="J155" i="2"/>
  <c r="BE155" i="2" s="1"/>
  <c r="BK154" i="2"/>
  <c r="BI154" i="2"/>
  <c r="BH154" i="2"/>
  <c r="BG154" i="2"/>
  <c r="BF154" i="2"/>
  <c r="T154" i="2"/>
  <c r="R154" i="2"/>
  <c r="P154" i="2"/>
  <c r="J154" i="2"/>
  <c r="BE154" i="2" s="1"/>
  <c r="BK152" i="2"/>
  <c r="BI152" i="2"/>
  <c r="BH152" i="2"/>
  <c r="BG152" i="2"/>
  <c r="BF152" i="2"/>
  <c r="T152" i="2"/>
  <c r="R152" i="2"/>
  <c r="P152" i="2"/>
  <c r="J152" i="2"/>
  <c r="BE152" i="2" s="1"/>
  <c r="BK148" i="2"/>
  <c r="BI148" i="2"/>
  <c r="BH148" i="2"/>
  <c r="BG148" i="2"/>
  <c r="BF148" i="2"/>
  <c r="T148" i="2"/>
  <c r="R148" i="2"/>
  <c r="R143" i="2" s="1"/>
  <c r="P148" i="2"/>
  <c r="J148" i="2"/>
  <c r="BE148" i="2" s="1"/>
  <c r="BK144" i="2"/>
  <c r="BI144" i="2"/>
  <c r="BH144" i="2"/>
  <c r="BG144" i="2"/>
  <c r="BF144" i="2"/>
  <c r="T144" i="2"/>
  <c r="T143" i="2" s="1"/>
  <c r="R144" i="2"/>
  <c r="P144" i="2"/>
  <c r="J144" i="2"/>
  <c r="BE144" i="2" s="1"/>
  <c r="P143" i="2"/>
  <c r="BK139" i="2"/>
  <c r="BI139" i="2"/>
  <c r="BH139" i="2"/>
  <c r="BG139" i="2"/>
  <c r="BF139" i="2"/>
  <c r="T139" i="2"/>
  <c r="R139" i="2"/>
  <c r="P139" i="2"/>
  <c r="J139" i="2"/>
  <c r="BE139" i="2" s="1"/>
  <c r="BK136" i="2"/>
  <c r="BI136" i="2"/>
  <c r="BH136" i="2"/>
  <c r="BG136" i="2"/>
  <c r="BF136" i="2"/>
  <c r="T136" i="2"/>
  <c r="R136" i="2"/>
  <c r="P136" i="2"/>
  <c r="J136" i="2"/>
  <c r="BE136" i="2" s="1"/>
  <c r="BK132" i="2"/>
  <c r="BI132" i="2"/>
  <c r="BH132" i="2"/>
  <c r="BG132" i="2"/>
  <c r="BF132" i="2"/>
  <c r="T132" i="2"/>
  <c r="R132" i="2"/>
  <c r="P132" i="2"/>
  <c r="J132" i="2"/>
  <c r="BE132" i="2" s="1"/>
  <c r="BK128" i="2"/>
  <c r="BI128" i="2"/>
  <c r="BH128" i="2"/>
  <c r="BG128" i="2"/>
  <c r="BF128" i="2"/>
  <c r="T128" i="2"/>
  <c r="R128" i="2"/>
  <c r="P128" i="2"/>
  <c r="J128" i="2"/>
  <c r="BE128" i="2" s="1"/>
  <c r="BK126" i="2"/>
  <c r="BI126" i="2"/>
  <c r="BH126" i="2"/>
  <c r="BG126" i="2"/>
  <c r="BF126" i="2"/>
  <c r="T126" i="2"/>
  <c r="T121" i="2" s="1"/>
  <c r="T120" i="2" s="1"/>
  <c r="T119" i="2" s="1"/>
  <c r="R126" i="2"/>
  <c r="P126" i="2"/>
  <c r="J126" i="2"/>
  <c r="BE126" i="2" s="1"/>
  <c r="BK122" i="2"/>
  <c r="BI122" i="2"/>
  <c r="BH122" i="2"/>
  <c r="BG122" i="2"/>
  <c r="BF122" i="2"/>
  <c r="T122" i="2"/>
  <c r="R122" i="2"/>
  <c r="P122" i="2"/>
  <c r="P121" i="2" s="1"/>
  <c r="P120" i="2" s="1"/>
  <c r="P119" i="2" s="1"/>
  <c r="J122" i="2"/>
  <c r="BE122" i="2" s="1"/>
  <c r="R121" i="2"/>
  <c r="R120" i="2" s="1"/>
  <c r="R119" i="2" s="1"/>
  <c r="F113" i="2"/>
  <c r="E111" i="2"/>
  <c r="J92" i="2"/>
  <c r="J89" i="2"/>
  <c r="F89" i="2"/>
  <c r="E87" i="2"/>
  <c r="J37" i="2"/>
  <c r="J36" i="2"/>
  <c r="J35" i="2"/>
  <c r="J21" i="2"/>
  <c r="E21" i="2"/>
  <c r="J115" i="2" s="1"/>
  <c r="J20" i="2"/>
  <c r="J18" i="2"/>
  <c r="E18" i="2"/>
  <c r="F116" i="2" s="1"/>
  <c r="J17" i="2"/>
  <c r="J15" i="2"/>
  <c r="E15" i="2"/>
  <c r="J14" i="2"/>
  <c r="E7" i="2"/>
  <c r="E109" i="2" s="1"/>
  <c r="BD99" i="1"/>
  <c r="BC99" i="1"/>
  <c r="BB99" i="1"/>
  <c r="BA99" i="1"/>
  <c r="AZ99" i="1"/>
  <c r="AY99" i="1"/>
  <c r="AX99" i="1"/>
  <c r="AW99" i="1"/>
  <c r="AV99" i="1"/>
  <c r="AT99" i="1" s="1"/>
  <c r="AU99" i="1"/>
  <c r="BD97" i="1"/>
  <c r="BC97" i="1"/>
  <c r="BB97" i="1"/>
  <c r="BA97" i="1"/>
  <c r="AZ97" i="1"/>
  <c r="AY97" i="1"/>
  <c r="AX97" i="1"/>
  <c r="AW97" i="1"/>
  <c r="AV97" i="1"/>
  <c r="AT97" i="1" s="1"/>
  <c r="AU97" i="1"/>
  <c r="BD96" i="1"/>
  <c r="BC96" i="1"/>
  <c r="BB96" i="1"/>
  <c r="BA96" i="1"/>
  <c r="AZ96" i="1"/>
  <c r="AY96" i="1"/>
  <c r="AX96" i="1"/>
  <c r="AW96" i="1"/>
  <c r="AV96" i="1"/>
  <c r="AU96" i="1"/>
  <c r="AT96" i="1"/>
  <c r="BD95" i="1"/>
  <c r="BC95" i="1"/>
  <c r="BB95" i="1"/>
  <c r="BA95" i="1"/>
  <c r="AZ95" i="1"/>
  <c r="AY95" i="1"/>
  <c r="AX95" i="1"/>
  <c r="AW95" i="1"/>
  <c r="AV95" i="1"/>
  <c r="AT95" i="1" s="1"/>
  <c r="AU95" i="1"/>
  <c r="BA94" i="1"/>
  <c r="AW94" i="1" s="1"/>
  <c r="AK30" i="1" s="1"/>
  <c r="AS94" i="1"/>
  <c r="L90" i="1"/>
  <c r="AM89" i="1"/>
  <c r="L89" i="1"/>
  <c r="AM87" i="1"/>
  <c r="L87" i="1"/>
  <c r="L85" i="1"/>
  <c r="L84" i="1"/>
  <c r="W30" i="1"/>
  <c r="L39" i="6" l="1"/>
  <c r="L33" i="6"/>
  <c r="L97" i="6"/>
  <c r="F35" i="5"/>
  <c r="J34" i="5"/>
  <c r="J34" i="4"/>
  <c r="F35" i="3"/>
  <c r="F37" i="3"/>
  <c r="F36" i="3"/>
  <c r="F34" i="3"/>
  <c r="J34" i="3"/>
  <c r="BK119" i="3"/>
  <c r="BK118" i="3" s="1"/>
  <c r="J118" i="3" s="1"/>
  <c r="F35" i="2"/>
  <c r="F36" i="2"/>
  <c r="BK143" i="2"/>
  <c r="J143" i="2" s="1"/>
  <c r="J99" i="2" s="1"/>
  <c r="F37" i="2"/>
  <c r="J34" i="2"/>
  <c r="BK121" i="2"/>
  <c r="J121" i="2" s="1"/>
  <c r="J98" i="2" s="1"/>
  <c r="F34" i="2"/>
  <c r="L96" i="6"/>
  <c r="AU94" i="1"/>
  <c r="BC94" i="1"/>
  <c r="AY94" i="1" s="1"/>
  <c r="AZ94" i="1"/>
  <c r="AV94" i="1" s="1"/>
  <c r="BD94" i="1"/>
  <c r="W33" i="1" s="1"/>
  <c r="BB94" i="1"/>
  <c r="BK186" i="4"/>
  <c r="J186" i="4" s="1"/>
  <c r="J99" i="4" s="1"/>
  <c r="T198" i="4"/>
  <c r="R186" i="4"/>
  <c r="P198" i="4"/>
  <c r="R125" i="4"/>
  <c r="R122" i="4" s="1"/>
  <c r="J215" i="4"/>
  <c r="J102" i="4" s="1"/>
  <c r="F92" i="4"/>
  <c r="R198" i="4"/>
  <c r="E85" i="4"/>
  <c r="T186" i="4"/>
  <c r="F35" i="4"/>
  <c r="P186" i="4"/>
  <c r="F36" i="4"/>
  <c r="F37" i="4"/>
  <c r="F34" i="4"/>
  <c r="P122" i="4"/>
  <c r="J33" i="5"/>
  <c r="F33" i="5"/>
  <c r="J126" i="5"/>
  <c r="J98" i="5" s="1"/>
  <c r="BK125" i="5"/>
  <c r="E85" i="5"/>
  <c r="F91" i="5"/>
  <c r="J118" i="5"/>
  <c r="J91" i="5"/>
  <c r="F92" i="5"/>
  <c r="T122" i="4"/>
  <c r="J33" i="4"/>
  <c r="F33" i="4"/>
  <c r="BK122" i="4"/>
  <c r="J122" i="4" s="1"/>
  <c r="F91" i="4"/>
  <c r="J118" i="4"/>
  <c r="J116" i="4"/>
  <c r="J33" i="3"/>
  <c r="F33" i="3"/>
  <c r="J89" i="3"/>
  <c r="E108" i="3"/>
  <c r="J114" i="3"/>
  <c r="F115" i="3"/>
  <c r="F33" i="2"/>
  <c r="J33" i="2"/>
  <c r="BK120" i="2"/>
  <c r="F92" i="2"/>
  <c r="E85" i="2"/>
  <c r="F91" i="2"/>
  <c r="J91" i="2"/>
  <c r="W31" i="1"/>
  <c r="AX94" i="1"/>
  <c r="W32" i="1"/>
  <c r="W29" i="1"/>
  <c r="J119" i="3" l="1"/>
  <c r="J97" i="3" s="1"/>
  <c r="J125" i="5"/>
  <c r="J97" i="5" s="1"/>
  <c r="BK124" i="5"/>
  <c r="J124" i="5" s="1"/>
  <c r="J30" i="5" s="1"/>
  <c r="J30" i="4"/>
  <c r="J39" i="4" s="1"/>
  <c r="J96" i="4"/>
  <c r="J96" i="3"/>
  <c r="J30" i="3"/>
  <c r="J39" i="3" s="1"/>
  <c r="J120" i="2"/>
  <c r="J97" i="2" s="1"/>
  <c r="BK119" i="2"/>
  <c r="J119" i="2" s="1"/>
  <c r="AT94" i="1"/>
  <c r="J96" i="5" l="1"/>
  <c r="J39" i="5"/>
  <c r="J96" i="2"/>
  <c r="J30" i="2"/>
  <c r="J39" i="2" s="1"/>
</calcChain>
</file>

<file path=xl/sharedStrings.xml><?xml version="1.0" encoding="utf-8"?>
<sst xmlns="http://schemas.openxmlformats.org/spreadsheetml/2006/main" count="2722" uniqueCount="487">
  <si>
    <t>Export Komplet</t>
  </si>
  <si>
    <t/>
  </si>
  <si>
    <t>2.0</t>
  </si>
  <si>
    <t>ZAMOK</t>
  </si>
  <si>
    <t>False</t>
  </si>
  <si>
    <t>{38290ef3-b150-40c3-a5b5-9655477e8c2c}</t>
  </si>
  <si>
    <t>0,01</t>
  </si>
  <si>
    <t>21</t>
  </si>
  <si>
    <t>15</t>
  </si>
  <si>
    <t>REKAPITULACE STAVBY</t>
  </si>
  <si>
    <t>v ---  níže se nacházejí doplnkové a pomocné údaje k sestavám  --- v</t>
  </si>
  <si>
    <t>0,001</t>
  </si>
  <si>
    <t>Kód:</t>
  </si>
  <si>
    <t>Stavba:</t>
  </si>
  <si>
    <t>Sadové úpravy na okružní křižovatce Střekov I. varianta</t>
  </si>
  <si>
    <t>KSO:</t>
  </si>
  <si>
    <t>CC-CZ:</t>
  </si>
  <si>
    <t>Místo:</t>
  </si>
  <si>
    <t xml:space="preserve">ÚStí nad Labem </t>
  </si>
  <si>
    <t>Datum:</t>
  </si>
  <si>
    <t>Zadavatel:</t>
  </si>
  <si>
    <t>IČ:</t>
  </si>
  <si>
    <t xml:space="preserve"> </t>
  </si>
  <si>
    <t>DIČ:</t>
  </si>
  <si>
    <t>Zhotovitel:</t>
  </si>
  <si>
    <t>Projektant:</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</si>
  <si>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</si>
  <si>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</si>
  <si>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</si>
  <si>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</si>
  <si>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</si>
  <si>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</si>
  <si>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</si>
  <si>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</si>
  <si>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</si>
  <si>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</si>
  <si>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</si>
  <si>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</si>
  <si>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</si>
  <si>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</si>
  <si>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</si>
  <si>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</si>
  <si>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</si>
  <si>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</si>
  <si>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</si>
  <si>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</si>
  <si>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</si>
  <si>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Zhotovitel</t>
  </si>
  <si>
    <t>REKAPITULACE OBJEKTŮ STAVBY A SOUPISŮ PRACÍ</t>
  </si>
  <si>
    <t>Informatívní údaje z listů zakázek</t>
  </si>
  <si>
    <t>Kód</t>
  </si>
  <si>
    <t>Popis</t>
  </si>
  <si>
    <t>Cena bez DPH [CZK]</t>
  </si>
  <si>
    <t>Cena s DPH [CZK]</t>
  </si>
  <si>
    <t>Typ</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</si>
  <si>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</si>
  <si>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</si>
  <si>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</si>
  <si>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</si>
  <si>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</si>
  <si>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</si>
  <si>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</si>
  <si>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</si>
  <si>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</si>
  <si>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</si>
  <si>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</si>
  <si>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</si>
  <si>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</si>
  <si>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</si>
  <si>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</si>
  <si>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</si>
  <si>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</si>
  <si>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1.</t>
  </si>
  <si>
    <t xml:space="preserve">Odstranění stávajícího porostu I. varianta </t>
  </si>
  <si>
    <t>STA</t>
  </si>
  <si>
    <t>1</t>
  </si>
  <si>
    <t>{e950e5f6-61ec-4afc-8e79-2fc4e492b83b}</t>
  </si>
  <si>
    <t>2</t>
  </si>
  <si>
    <t>2.</t>
  </si>
  <si>
    <t>Přípravné práce, příprava půdy I. varianta</t>
  </si>
  <si>
    <t>{f5856ada-58dc-4e04-a044-6434e44e18ac}</t>
  </si>
  <si>
    <t>3.</t>
  </si>
  <si>
    <t xml:space="preserve">Nové výsadby - I. varianta </t>
  </si>
  <si>
    <t>{1dc7f30c-db68-460c-b320-b62700254ee6}</t>
  </si>
  <si>
    <t>4.</t>
  </si>
  <si>
    <t xml:space="preserve">Vedlejší rozpočtové náklady </t>
  </si>
  <si>
    <t>{5ffd98aa-dc07-458c-8de0-10dab8338402}</t>
  </si>
  <si>
    <t>KRYCÍ LIST SOUPISU PRACÍ</t>
  </si>
  <si>
    <t>Objekt:</t>
  </si>
  <si>
    <t xml:space="preserve">1. - Odstranění stávajícího porostu I. varianta </t>
  </si>
  <si>
    <t>REKAPITULACE ČLENĚNÍ SOUPISU PRACÍ</t>
  </si>
  <si>
    <t>Kód dílu - Popis</t>
  </si>
  <si>
    <t>Cena celkem [CZK]</t>
  </si>
  <si>
    <t>Náklady ze soupisu prací</t>
  </si>
  <si>
    <t>-1</t>
  </si>
  <si>
    <t>HSV - Práce a dodávky HSV</t>
  </si>
  <si>
    <t xml:space="preserve">    1 - Zemní práce</t>
  </si>
  <si>
    <t>997 - Přesun sutě</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</si>
  <si>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</si>
  <si>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</si>
  <si>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</si>
  <si>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</si>
  <si>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</si>
  <si>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</si>
  <si>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</si>
  <si>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</si>
  <si>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</si>
  <si>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</si>
  <si>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</si>
  <si>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</si>
  <si>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</si>
  <si>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</si>
  <si>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</si>
  <si>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</si>
  <si>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</si>
  <si>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</si>
  <si>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R1.111111104</t>
  </si>
  <si>
    <t xml:space="preserve">Odstranění mulčovcí kůry a textilie v záhonech  vč. odvozu </t>
  </si>
  <si>
    <t>m2</t>
  </si>
  <si>
    <t>4</t>
  </si>
  <si>
    <t>-872623086</t>
  </si>
  <si>
    <t>P</t>
  </si>
  <si>
    <t>Poznámka k položce:_x000D_
na ostruvcích, vrstva 3-5 cm</t>
  </si>
  <si>
    <t>VV</t>
  </si>
  <si>
    <t>151+36,5</t>
  </si>
  <si>
    <t>Součet</t>
  </si>
  <si>
    <t>R2.111111104</t>
  </si>
  <si>
    <t xml:space="preserve">Odstranění kačírku vč. odvozu </t>
  </si>
  <si>
    <t>-881900331</t>
  </si>
  <si>
    <t>Poznámka k položce:_x000D_
ze záhonu, mocnost 5 cm, celkem 9,2t</t>
  </si>
  <si>
    <t>3</t>
  </si>
  <si>
    <t>111212215</t>
  </si>
  <si>
    <t>Odstranění nevhodných dřevin do 500 m2 výšky do 1m s odstraněním pařezů v rovině nebo svahu 1:5</t>
  </si>
  <si>
    <t>388914283</t>
  </si>
  <si>
    <t xml:space="preserve">Poznámka k položce:_x000D_
stávající porost rostlin, trvalek, trav </t>
  </si>
  <si>
    <t>151+138,5</t>
  </si>
  <si>
    <t>111212355</t>
  </si>
  <si>
    <t>Odstranění nevhodných dřevin do 500 m2 výšky nad 1m s odstraněním pařezů v rovině nebo svahu 1:5</t>
  </si>
  <si>
    <t>-885621010</t>
  </si>
  <si>
    <t xml:space="preserve">Poznámka k položce:_x000D_
plocha u parkoviště: hlohyně, skalníky </t>
  </si>
  <si>
    <t>259</t>
  </si>
  <si>
    <t>5</t>
  </si>
  <si>
    <t>111301111</t>
  </si>
  <si>
    <t>Sejmutí drnu tl do 100 mm s přemístěním do 50 m nebo naložením na dopravní prostředek</t>
  </si>
  <si>
    <t>-933511091</t>
  </si>
  <si>
    <t>30+26</t>
  </si>
  <si>
    <t>6</t>
  </si>
  <si>
    <t>121151115</t>
  </si>
  <si>
    <t>Sejmutí ornice plochy do 500 m2 tl vrstvy do 300 mm strojně</t>
  </si>
  <si>
    <t>-305336214</t>
  </si>
  <si>
    <t xml:space="preserve">Poznámka k položce:_x000D_
odsranění 30 cm stávající zeminy </t>
  </si>
  <si>
    <t>450</t>
  </si>
  <si>
    <t>997</t>
  </si>
  <si>
    <t>Přesun sutě</t>
  </si>
  <si>
    <t>9</t>
  </si>
  <si>
    <t>167151111</t>
  </si>
  <si>
    <t>Nakládání výkopku z hornin třídy těžitelnosti I, skupiny 1 až 3 přes 100 m3</t>
  </si>
  <si>
    <t>m3</t>
  </si>
  <si>
    <t>540315523</t>
  </si>
  <si>
    <t>450*0,30</t>
  </si>
  <si>
    <t>(30+26)*0,10</t>
  </si>
  <si>
    <t>10</t>
  </si>
  <si>
    <t>171251201</t>
  </si>
  <si>
    <t>Uložení sypaniny na skládky nebo meziskládky</t>
  </si>
  <si>
    <t>-578105051</t>
  </si>
  <si>
    <t>11</t>
  </si>
  <si>
    <t>162751117</t>
  </si>
  <si>
    <t>Vodorovné přemístění do 10000 m výkopku/sypaniny z horniny třídy těžitelnosti I, skupiny 1 až 3</t>
  </si>
  <si>
    <t>1384389693</t>
  </si>
  <si>
    <t>140,6</t>
  </si>
  <si>
    <t>12</t>
  </si>
  <si>
    <t>162751119</t>
  </si>
  <si>
    <t>Příplatek k vodorovnému přemístění výkopku/sypaniny z horniny třídy těžitelnosti I, skupiny 1 až 3 ZKD 1000 m přes 10000 m</t>
  </si>
  <si>
    <t>1198950491</t>
  </si>
  <si>
    <t>13</t>
  </si>
  <si>
    <t>162301501</t>
  </si>
  <si>
    <t>Vodorovné přemístění křovin do 5 km D kmene do 100 mm</t>
  </si>
  <si>
    <t>-456641562</t>
  </si>
  <si>
    <t>289,5</t>
  </si>
  <si>
    <t>14</t>
  </si>
  <si>
    <t>162301981</t>
  </si>
  <si>
    <t>Příplatek k vodorovnému přemístění křovin D kmene do 100 mm ZKD 1 km</t>
  </si>
  <si>
    <t>231186420</t>
  </si>
  <si>
    <t>548,5</t>
  </si>
  <si>
    <t>7</t>
  </si>
  <si>
    <t>997013873</t>
  </si>
  <si>
    <t>Poplatek za uložení stavebního odpadu na recyklační skládce (skládkovné) zeminy a kamení zatříděného do Katalogu odpadů pod kódem 17 05 04</t>
  </si>
  <si>
    <t>t</t>
  </si>
  <si>
    <t>205608977</t>
  </si>
  <si>
    <t xml:space="preserve">zemina 30 cm </t>
  </si>
  <si>
    <t>(450*0,3)*1,5</t>
  </si>
  <si>
    <t xml:space="preserve">mulčovací kůra </t>
  </si>
  <si>
    <t>(151*0,03)*0,8</t>
  </si>
  <si>
    <t>(36,5*0,05)*0,8</t>
  </si>
  <si>
    <t xml:space="preserve">kamínky mulč v záhonu </t>
  </si>
  <si>
    <t>(102*0,05)*1,8</t>
  </si>
  <si>
    <t xml:space="preserve">smýcený porost </t>
  </si>
  <si>
    <t>20</t>
  </si>
  <si>
    <t xml:space="preserve">travní drn </t>
  </si>
  <si>
    <t>(56*0,10)*1,4</t>
  </si>
  <si>
    <t>2. - Přípravné práce, příprava půdy I. varianta</t>
  </si>
  <si>
    <t xml:space="preserve">HSV - Zemní práce </t>
  </si>
  <si>
    <t xml:space="preserve">    998 - Přesun hmot</t>
  </si>
  <si>
    <t xml:space="preserve">Zemní práce </t>
  </si>
  <si>
    <t>R.181305111</t>
  </si>
  <si>
    <t>Rozprostření zeminy, modelace terénu v rozmezí 0-0,3 m</t>
  </si>
  <si>
    <t>-1685586087</t>
  </si>
  <si>
    <t>Poznámka k položce:_x000D_
doplnění zeminy 23 cm</t>
  </si>
  <si>
    <t xml:space="preserve">doplnění nové zeminy </t>
  </si>
  <si>
    <t>450*0,23</t>
  </si>
  <si>
    <t>M</t>
  </si>
  <si>
    <t>10364100</t>
  </si>
  <si>
    <t>zemina pro terénní úpravy - tříděná</t>
  </si>
  <si>
    <t>8</t>
  </si>
  <si>
    <t>-916240395</t>
  </si>
  <si>
    <t>103,5*1,6</t>
  </si>
  <si>
    <t>181151321</t>
  </si>
  <si>
    <t>Plošná úprava terénu přes 500 m2 zemina tř 1 až 4 nerovnosti do 150 mm v rovinně a svahu do 1:5</t>
  </si>
  <si>
    <t>-32038745</t>
  </si>
  <si>
    <t>182303111.01</t>
  </si>
  <si>
    <t>Doplnění zeminy nebo substrátu do trvalkových záhonů</t>
  </si>
  <si>
    <t>-203130317</t>
  </si>
  <si>
    <t>Poznámka k položce:_x000D_
doplění výsadbového substrátu ve vrstvě 7 cm</t>
  </si>
  <si>
    <t>10321102</t>
  </si>
  <si>
    <t>zahradní substrát pro výsadbu VL</t>
  </si>
  <si>
    <t>325442272</t>
  </si>
  <si>
    <t>Poznámka k položce:_x000D_
vrstva výsadbové sbs 7 cm</t>
  </si>
  <si>
    <t xml:space="preserve">záhony </t>
  </si>
  <si>
    <t>450*0,07</t>
  </si>
  <si>
    <t>183403153</t>
  </si>
  <si>
    <t>Obdělání půdy hrabáním v rovině a svahu do 1:5</t>
  </si>
  <si>
    <t>1192175462</t>
  </si>
  <si>
    <t>998</t>
  </si>
  <si>
    <t>Přesun hmot</t>
  </si>
  <si>
    <t>998231311</t>
  </si>
  <si>
    <t>Přesun hmot pro sadovnické a krajinářské úpravy vodorovně do 5000 m</t>
  </si>
  <si>
    <t>1349462923</t>
  </si>
  <si>
    <t xml:space="preserve">3. - Nové výsadby - I. varianta </t>
  </si>
  <si>
    <t xml:space="preserve">3 - Obrubník </t>
  </si>
  <si>
    <t xml:space="preserve">4 - Výsadby </t>
  </si>
  <si>
    <t xml:space="preserve">5 - Kamenné moře </t>
  </si>
  <si>
    <t xml:space="preserve">6 - Instalace nádoby na strom </t>
  </si>
  <si>
    <t xml:space="preserve">Obrubník </t>
  </si>
  <si>
    <t>916131399</t>
  </si>
  <si>
    <t>Instalace vymezovacího obrubníku z ocelové pásoviny tl. 5mm ukotvená na ocelové hroty, bez ošetření (vč.materiálu a dopravy)</t>
  </si>
  <si>
    <t>m</t>
  </si>
  <si>
    <t>64</t>
  </si>
  <si>
    <t>1366171224</t>
  </si>
  <si>
    <t xml:space="preserve">Výsadby </t>
  </si>
  <si>
    <t>183101121.01</t>
  </si>
  <si>
    <t xml:space="preserve">Vytyčení výsadeb a rozmístění dřevin </t>
  </si>
  <si>
    <t>kpl</t>
  </si>
  <si>
    <t>1670794988</t>
  </si>
  <si>
    <t>183111112</t>
  </si>
  <si>
    <t>Hloubení jamek bez výměny půdy zeminy tř 1 až 4 objem do 0,005 m3 v rovině a svahu do 1:5</t>
  </si>
  <si>
    <t>kus</t>
  </si>
  <si>
    <t>-52479043</t>
  </si>
  <si>
    <t>183211312.01</t>
  </si>
  <si>
    <t>575369828</t>
  </si>
  <si>
    <t>02650300.29</t>
  </si>
  <si>
    <t xml:space="preserve">Rostlinný materiál dle naceněného seznamu rostlin </t>
  </si>
  <si>
    <t>1974654175</t>
  </si>
  <si>
    <t xml:space="preserve">Poznámka k položce:_x000D_
Příloha rozpočtu, Seznam navržených rostlin - I.varianta </t>
  </si>
  <si>
    <t>16</t>
  </si>
  <si>
    <t>183101121</t>
  </si>
  <si>
    <t>Hloubení jamek bez výměny půdy zeminy tř 1 až 4 objem do 1 m3 v rovině a svahu do 1:5</t>
  </si>
  <si>
    <t>-394702672</t>
  </si>
  <si>
    <t>17</t>
  </si>
  <si>
    <t>184102116</t>
  </si>
  <si>
    <t>Výsadba dřeviny s balem D do 0,8 m do jamky se zalitím v rovině a svahu do 1:5</t>
  </si>
  <si>
    <t>-75661089</t>
  </si>
  <si>
    <t>19</t>
  </si>
  <si>
    <t>184215132</t>
  </si>
  <si>
    <t>Ukotvení kmene dřevin třemi kůly D do 0,1 m délky do 2 m</t>
  </si>
  <si>
    <t>1162626212</t>
  </si>
  <si>
    <t>60591255</t>
  </si>
  <si>
    <t>kůl vyvazovací dřevěný impregnovaný D 8cm dl 2,5m</t>
  </si>
  <si>
    <t>-2093715650</t>
  </si>
  <si>
    <t>184215311.01</t>
  </si>
  <si>
    <t>Ukotvení dřeviny textilnímy popruhy ke kůlům</t>
  </si>
  <si>
    <t>-1120617827</t>
  </si>
  <si>
    <t>22</t>
  </si>
  <si>
    <t>2200036</t>
  </si>
  <si>
    <t xml:space="preserve">Popruh ke kotvení stromů </t>
  </si>
  <si>
    <t>416656709</t>
  </si>
  <si>
    <t>23</t>
  </si>
  <si>
    <t>6059125522</t>
  </si>
  <si>
    <t xml:space="preserve">Spojovací příčky </t>
  </si>
  <si>
    <t>1148074783</t>
  </si>
  <si>
    <t>25</t>
  </si>
  <si>
    <t>184215211</t>
  </si>
  <si>
    <t>Podzemní ukotvení kmene dřevin do volné zeminy tř. 1 až 4 obvodu kmene do 250 mm</t>
  </si>
  <si>
    <t>-15656224</t>
  </si>
  <si>
    <t xml:space="preserve">Poznámka k položce:_x000D_
javor v nádobě </t>
  </si>
  <si>
    <t>26</t>
  </si>
  <si>
    <t>693R.31041</t>
  </si>
  <si>
    <t xml:space="preserve">Podzemní kotvení stromu za bal </t>
  </si>
  <si>
    <t>ks</t>
  </si>
  <si>
    <t>-278701063</t>
  </si>
  <si>
    <t xml:space="preserve">Poznámka k položce:_x000D_
kotvení javoru v nádobě </t>
  </si>
  <si>
    <t>24</t>
  </si>
  <si>
    <t>184215412</t>
  </si>
  <si>
    <t>Zhotovení závlahové mísy dřevin D do 1,0 m v rovině nebo na svahu do 1:5</t>
  </si>
  <si>
    <t>1787564579</t>
  </si>
  <si>
    <t>185802114</t>
  </si>
  <si>
    <t>Hnojení půdy umělým hnojivem k jednotlivým rostlinám v rovině a svahu do 1:5</t>
  </si>
  <si>
    <t>-827915904</t>
  </si>
  <si>
    <t>25191155</t>
  </si>
  <si>
    <t xml:space="preserve">hnojivo tabletové </t>
  </si>
  <si>
    <t>kg</t>
  </si>
  <si>
    <t>-1473309330</t>
  </si>
  <si>
    <t>trvalky 2 ks/rostlina</t>
  </si>
  <si>
    <t>(4040*0,005)*2</t>
  </si>
  <si>
    <t xml:space="preserve">stromy 5 ks/rostlina </t>
  </si>
  <si>
    <t>(4*0,005)*5</t>
  </si>
  <si>
    <t>184911421</t>
  </si>
  <si>
    <t>Mulčování rostlin kůrou tl. do 0,1 m v rovině a svahu do 1:5</t>
  </si>
  <si>
    <t>-2138557221</t>
  </si>
  <si>
    <t xml:space="preserve">záhony kruhový objezd </t>
  </si>
  <si>
    <t>235</t>
  </si>
  <si>
    <t xml:space="preserve">závlahové mísy stromů </t>
  </si>
  <si>
    <t>3*1</t>
  </si>
  <si>
    <t>10391100</t>
  </si>
  <si>
    <t>kůra mulčovací VL</t>
  </si>
  <si>
    <t>2130834597</t>
  </si>
  <si>
    <t>235*0,07</t>
  </si>
  <si>
    <t xml:space="preserve">závlahové mísy </t>
  </si>
  <si>
    <t>3*0,10</t>
  </si>
  <si>
    <t xml:space="preserve">ostrůvky </t>
  </si>
  <si>
    <t>185804311</t>
  </si>
  <si>
    <t>Zalití rostlin vodou plocha do 20 m2</t>
  </si>
  <si>
    <t>-664649152</t>
  </si>
  <si>
    <t xml:space="preserve">Poznámka k položce:_x000D_
zdroj závlahové vody v místě realizace </t>
  </si>
  <si>
    <t xml:space="preserve">trvalky </t>
  </si>
  <si>
    <t>450*0,03</t>
  </si>
  <si>
    <t xml:space="preserve">stromy </t>
  </si>
  <si>
    <t>4*0,08</t>
  </si>
  <si>
    <t>181411121</t>
  </si>
  <si>
    <t>Založení lučního trávníku výsevem plochy do 1000 m2 v rovině a ve svahu do 1:5</t>
  </si>
  <si>
    <t>721580373</t>
  </si>
  <si>
    <t>128+30+117+26+233</t>
  </si>
  <si>
    <t>00572510.01</t>
  </si>
  <si>
    <t>1606078914</t>
  </si>
  <si>
    <t>167101102</t>
  </si>
  <si>
    <t>Nakládání výkopku z hornin tř. 1 až 4 přes 100 m3</t>
  </si>
  <si>
    <t>1630791486</t>
  </si>
  <si>
    <t xml:space="preserve">mulč </t>
  </si>
  <si>
    <t>16,8</t>
  </si>
  <si>
    <t xml:space="preserve">kamenivo štěrkové lemy </t>
  </si>
  <si>
    <t>70*0,05</t>
  </si>
  <si>
    <t xml:space="preserve">kamenné moře - střed kruhové objezdu </t>
  </si>
  <si>
    <t>215*0,10</t>
  </si>
  <si>
    <t xml:space="preserve">kamenné moře - lomový kámen </t>
  </si>
  <si>
    <t>100*0,20</t>
  </si>
  <si>
    <t xml:space="preserve">Kamenné moře </t>
  </si>
  <si>
    <t>32</t>
  </si>
  <si>
    <t>184911161</t>
  </si>
  <si>
    <t>Mulčování záhonů kačírkem tl. vrstvy do 0,1 m v rovině a svahu do 1:5</t>
  </si>
  <si>
    <t>2043057271</t>
  </si>
  <si>
    <t xml:space="preserve">Poznámka k položce:_x000D_
střed kruhového objezdu - kamenné moře </t>
  </si>
  <si>
    <t>33</t>
  </si>
  <si>
    <t>58344197</t>
  </si>
  <si>
    <t>štěrkodrť frakce 0/63</t>
  </si>
  <si>
    <t>-1175577273</t>
  </si>
  <si>
    <t>172*0,25 'Přepočtené koeficientem množství</t>
  </si>
  <si>
    <t>34</t>
  </si>
  <si>
    <t>R. 184911231</t>
  </si>
  <si>
    <t>Rozprostření valounků velikosti do 0,125 m v rovině a svahu do 1:5</t>
  </si>
  <si>
    <t>-559274140</t>
  </si>
  <si>
    <t>35</t>
  </si>
  <si>
    <t>583R.33688</t>
  </si>
  <si>
    <t>kamenivo těžené hrubé frakce 0/125</t>
  </si>
  <si>
    <t>-1249274788</t>
  </si>
  <si>
    <t xml:space="preserve">Poznámka k položce:_x000D_
lomový kámen, větší kameny usazené do kamenné plochy, kamenné solitery: ploché kameny </t>
  </si>
  <si>
    <t xml:space="preserve">kamenné moře </t>
  </si>
  <si>
    <t>(100*0,20)*2</t>
  </si>
  <si>
    <t>40*0,24 'Přepočtené koeficientem množství</t>
  </si>
  <si>
    <t xml:space="preserve">Instalace nádoby na strom </t>
  </si>
  <si>
    <t>29</t>
  </si>
  <si>
    <t>122111101</t>
  </si>
  <si>
    <t>Odkopávky a prokopávky v hornině třídy těžitelnosti I, skupiny 1 a 2 ručně</t>
  </si>
  <si>
    <t>-1333815690</t>
  </si>
  <si>
    <t xml:space="preserve">ztacené bednění </t>
  </si>
  <si>
    <t>2*0,30</t>
  </si>
  <si>
    <t>30</t>
  </si>
  <si>
    <t>564231111</t>
  </si>
  <si>
    <t>Podklad nebo podsyp ze štěrkopísku ŠP tl 100 mm</t>
  </si>
  <si>
    <t>1967686144</t>
  </si>
  <si>
    <t>27</t>
  </si>
  <si>
    <t>279113111</t>
  </si>
  <si>
    <t>Základová zeď tl 150 mm z tvárnic ztraceného bednění včetně výplně z betonu tř. C 8/10</t>
  </si>
  <si>
    <t>962361600</t>
  </si>
  <si>
    <t xml:space="preserve">betonování ztraceného bednění pod cortenovou nádobu na strom </t>
  </si>
  <si>
    <t>13*0,15</t>
  </si>
  <si>
    <t>28</t>
  </si>
  <si>
    <t>59515403</t>
  </si>
  <si>
    <t>tvárnice ztraceného bednění betonová pro zdivo tl 150mm</t>
  </si>
  <si>
    <t>1092756707</t>
  </si>
  <si>
    <t>ztracené bednění (500x200x150)</t>
  </si>
  <si>
    <t>31</t>
  </si>
  <si>
    <t>749R.10224</t>
  </si>
  <si>
    <t>Nádoba na strom, materiál corten pr. 4 m, výška 1,5 m D+M</t>
  </si>
  <si>
    <t>1999863072</t>
  </si>
  <si>
    <t xml:space="preserve">Poznámka k položce:_x000D_
včetně dopravy a instalace </t>
  </si>
  <si>
    <t>36</t>
  </si>
  <si>
    <t>220402401</t>
  </si>
  <si>
    <t xml:space="preserve">4. - Vedlejší rozpočtové náklady </t>
  </si>
  <si>
    <t>VRN - Vedlejší rozpočtové náklady</t>
  </si>
  <si>
    <t xml:space="preserve">    VRN1 - Průzkumné, geodetické a projektové práce</t>
  </si>
  <si>
    <t xml:space="preserve">    VRN2 - Příprava staveniště</t>
  </si>
  <si>
    <t xml:space="preserve">    VRN4 - Inženýrská činnost</t>
  </si>
  <si>
    <t xml:space="preserve">    VRN6 - Územní vlivy</t>
  </si>
  <si>
    <t xml:space="preserve">    VRN7 - Provozní vlivy</t>
  </si>
  <si>
    <t xml:space="preserve">    VRN8 - Přesun stavebních kapacit</t>
  </si>
  <si>
    <t xml:space="preserve">    VRN9 - Ostatní náklady</t>
  </si>
  <si>
    <t>VRN</t>
  </si>
  <si>
    <t>Vedlejší rozpočtové náklady</t>
  </si>
  <si>
    <t>VRN1</t>
  </si>
  <si>
    <t>Průzkumné, geodetické a projektové práce</t>
  </si>
  <si>
    <t>012002000</t>
  </si>
  <si>
    <t>Geodetické práce</t>
  </si>
  <si>
    <t>1024</t>
  </si>
  <si>
    <t>1777272180</t>
  </si>
  <si>
    <t xml:space="preserve">Poznámka k položce:_x000D_
geodetické vytyčení záhonů ve středu kruhového objezdu </t>
  </si>
  <si>
    <t>VRN2</t>
  </si>
  <si>
    <t>Příprava staveniště</t>
  </si>
  <si>
    <t>020001000</t>
  </si>
  <si>
    <t>1844616376</t>
  </si>
  <si>
    <t>VRN4</t>
  </si>
  <si>
    <t>Inženýrská činnost</t>
  </si>
  <si>
    <t>041002000</t>
  </si>
  <si>
    <t>Dozory</t>
  </si>
  <si>
    <t>-338281640</t>
  </si>
  <si>
    <t xml:space="preserve">Poznámka k položce:_x000D_
autorský dozor projektantů projektu při realizaci </t>
  </si>
  <si>
    <t>VRN6</t>
  </si>
  <si>
    <t>Územní vlivy</t>
  </si>
  <si>
    <t>062002000</t>
  </si>
  <si>
    <t>Ztížené dopravní podmínky</t>
  </si>
  <si>
    <t>-1089595296</t>
  </si>
  <si>
    <t>VRN7</t>
  </si>
  <si>
    <t>Provozní vlivy</t>
  </si>
  <si>
    <t>072002000</t>
  </si>
  <si>
    <t>Silniční provoz</t>
  </si>
  <si>
    <t>-490462773</t>
  </si>
  <si>
    <t>VRN8</t>
  </si>
  <si>
    <t>Přesun stavebních kapacit</t>
  </si>
  <si>
    <t>081002000</t>
  </si>
  <si>
    <t>Doprava zaměstnanců</t>
  </si>
  <si>
    <t>1571172740</t>
  </si>
  <si>
    <t>VRN9</t>
  </si>
  <si>
    <t>Ostatní náklady</t>
  </si>
  <si>
    <t>090001000</t>
  </si>
  <si>
    <t xml:space="preserve">Doprava strojů, zajištění rostlinného materiálu </t>
  </si>
  <si>
    <t>-1234944076</t>
  </si>
  <si>
    <t>604*0,004</t>
  </si>
  <si>
    <t>osivo letničková směs 4g/m2</t>
  </si>
  <si>
    <t>Výsadba trvalek, travin</t>
  </si>
  <si>
    <t>5.</t>
  </si>
  <si>
    <t>Údržba v letech 2021 - 2022</t>
  </si>
  <si>
    <t>5. - Údržba v letech 2021 - 2022</t>
  </si>
  <si>
    <t>Jednotková cena bez DPH</t>
  </si>
  <si>
    <t>Cena celkem bez DPH</t>
  </si>
  <si>
    <t>Četnost prací za rok</t>
  </si>
  <si>
    <t>Údržba trvalek a okrasných trav</t>
  </si>
  <si>
    <t>Poznámka k položce:_x000D_
Zahrnuje řez trvalek a okrasných trav na začátku března a po odkvětu, naložení a odvoz suché biohmoty na skládku</t>
  </si>
  <si>
    <t>Údržba stromů</t>
  </si>
  <si>
    <t>Poznámka k položce:_x000D_
Zahrnuje úpravu kotvení, řez poškozených větví, výchovný řez</t>
  </si>
  <si>
    <t>Pletí plochy</t>
  </si>
  <si>
    <t>Poznámka k položce:_x000D_
Pletí se bude provádět dle potřeby v průběhu celého roku (vegetačního období) v období 2021. Zahrnuje pletí záhonů a volné plochy, naložení biohmoty, odvoz a uložení na skládku. Okolí záhonů se zamete a uklidí.</t>
  </si>
  <si>
    <t>Údržba okružní křižovatky Střekov v roce 2021</t>
  </si>
  <si>
    <t>Zálivka</t>
  </si>
  <si>
    <t>Poznámka k položce:_x000D_
Zálivka se bude provádět dle potřeby průběhu celého roku 2021. Zahrnuje dovoz vody v cisterně a samotnou zálivku k rostlinám.</t>
  </si>
  <si>
    <t>Čistota plochy</t>
  </si>
  <si>
    <t>Poznámka k položce:_x000D_
Plochy se projdou, odpadky se uklidí a odvezou na skládku.</t>
  </si>
  <si>
    <t>6.</t>
  </si>
  <si>
    <t>Dosadba rostlin</t>
  </si>
  <si>
    <t>Poznámka k položce:_x000D_
Trvalky se budou dosazovat dle potřeby (zcizení, úhyn) v průběhu celého roku (vegetačního období) 2021. Zahrnuje nákup rostlin, naložení, dovoz, hloubení jamek, vysazení a zalití rostlin. Prostor okolo záhonů se zamete a uklidí</t>
  </si>
  <si>
    <t>Údržba okružní křižovatky Střekov v roce 2022</t>
  </si>
  <si>
    <t>Poznámka k položce:_x000D_
Pletí se bude provádět dle potřeby v průběhu celého roku (vegetačního období) v období 2022. Zahrnuje pletí záhonů a volné plochy, naložení biohmoty, odvoz a uložení na skládku. Okolí záhonů se zamete a uklidí.</t>
  </si>
  <si>
    <t>Poznámka k položce:_x000D_
Zálivka se bude provádět dle potřeby průběhu celého roku 2022. Zahrnuje dovoz vody v cisterně a samotnou zálivku k rostlinám.</t>
  </si>
  <si>
    <t>Poznámka k položce:_x000D_
Trvalky se budou dosazovat dle potřeby (zcizení, úhyn) v průběhu celého roku (vegetačního období) 2022. Zahrnuje nákup rostlin, naložení, dovoz, hloubení jamek, vysazení a zalití rostlin. Prostor okolo záhonů se zamete a uklidí</t>
  </si>
  <si>
    <t>7.</t>
  </si>
  <si>
    <t>8.</t>
  </si>
  <si>
    <t>9.</t>
  </si>
  <si>
    <t>10.</t>
  </si>
  <si>
    <t>11.</t>
  </si>
  <si>
    <t>12.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</si>
</sst>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37">
    <font>
      <sz val="11"/>
      <color theme="1"/>
      <name val="Calibri"/>
      <family val="2"/>
      <scheme val="minor"/>
    </font>
    <font>
      <sz val="8"/>
      <color rgb="FFFFFFFF"/>
      <name val="Arial CE"/>
    </font>
    <font>
      <b/>
      <sz val="14"/>
      <name val="Arial CE"/>
    </font>
    <font>
      <sz val="8"/>
      <color rgb="FF3366FF"/>
      <name val="Arial CE"/>
    </font>
    <font>
      <sz val="10"/>
      <color rgb="FF969696"/>
      <name val="Arial CE"/>
    </font>
    <font>
      <sz val="10"/>
      <name val="Arial CE"/>
    </font>
    <font>
      <b/>
      <sz val="11"/>
      <name val="Arial CE"/>
    </font>
    <font>
      <b/>
      <sz val="10"/>
      <name val="Arial CE"/>
    </font>
    <font>
      <b/>
      <sz val="10"/>
      <color rgb="FF969696"/>
      <name val="Arial CE"/>
    </font>
    <font>
      <b/>
      <sz val="12"/>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u/>
      <sz val="11"/>
      <color theme="10"/>
      <name val="Calibri"/>
      <scheme val="minor"/>
    </font>
    <font>
      <sz val="18"/>
      <color theme="10"/>
      <name val="Wingdings 2"/>
    </font>
    <font>
      <sz val="11"/>
      <name val="Arial CE"/>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12"/>
      <color rgb="FF003366"/>
      <name val="Arial CE"/>
    </font>
    <font>
      <sz val="10"/>
      <color rgb="FF003366"/>
      <name val="Arial CE"/>
    </font>
    <font>
      <sz val="8"/>
      <color rgb="FF960000"/>
      <name val="Arial CE"/>
    </font>
    <font>
      <b/>
      <sz val="8"/>
      <name val="Arial CE"/>
    </font>
    <font>
      <sz val="8"/>
      <color rgb="FF003366"/>
      <name val="Arial CE"/>
    </font>
    <font>
      <sz val="7"/>
      <color rgb="FF969696"/>
      <name val="Arial CE"/>
    </font>
    <font>
      <i/>
      <sz val="7"/>
      <color rgb="FF969696"/>
      <name val="Arial CE"/>
    </font>
    <font>
      <sz val="8"/>
      <color rgb="FF505050"/>
      <name val="Arial CE"/>
    </font>
    <font>
      <sz val="8"/>
      <color rgb="FFFF0000"/>
      <name val="Arial CE"/>
    </font>
    <font>
      <sz val="8"/>
      <color rgb="FF800080"/>
      <name val="Arial CE"/>
    </font>
    <font>
      <i/>
      <sz val="9"/>
      <color rgb="FF0000FF"/>
      <name val="Arial CE"/>
    </font>
    <font>
      <i/>
      <sz val="8"/>
      <color rgb="FF0000FF"/>
      <name val="Arial CE"/>
    </font>
  </fonts>
  <fills count="4">
    <fill>
      <patternFill patternType="none"/>
    </fill>
    <fill>
      <patternFill patternType="gray125"/>
    </fill>
    <fill>
      <patternFill patternType="solid">
        <fgColor rgb="FFBEBEBE"/>
      </patternFill>
    </fill>
    <fill>
      <patternFill patternType="solid">
        <fgColor rgb="FFD2D2D2"/>
      </patternFill>
    </fill>
  </fills>
  <borders count="29">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auto="1"/>
      </left>
      <right/>
      <top/>
      <bottom/>
      <diagonal/>
    </border>
    <border>
      <left/>
      <right style="thin">
        <color auto="1"/>
      </right>
      <top/>
      <bottom/>
      <diagonal/>
    </border>
    <border>
      <left style="hair">
        <color rgb="FF969696"/>
      </left>
      <right style="thin">
        <color auto="1"/>
      </right>
      <top style="hair">
        <color rgb="FF969696"/>
      </top>
      <bottom style="hair">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xf numFmtId="0" fontId="17" fillId="0" borderId="0" applyNumberFormat="0" applyFill="0" applyBorder="0" applyAlignment="0" applyProtection="0"/>
  </cellStyleXfs>
  <cellXfs count="326">
    <xf numFmtId="0" fontId="0" fillId="0" borderId="0" xfId="0"/>
    <xf numFmtId="0" fontId="1"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2" fillId="0" borderId="0" xfId="0" applyFont="1" applyAlignment="1" applyProtection="1">
      <alignment horizontal="left" vertical="center"/>
    </xf>
    <xf numFmtId="0" fontId="3" fillId="0" borderId="0" xfId="0" applyFont="1" applyAlignment="1">
      <alignment horizontal="left" vertical="center"/>
    </xf>
    <xf numFmtId="0" fontId="4" fillId="0" borderId="0" xfId="0" applyFont="1" applyAlignment="1" applyProtection="1">
      <alignment horizontal="left" vertical="top"/>
    </xf>
    <xf numFmtId="0" fontId="6" fillId="0" borderId="0" xfId="0" applyFont="1" applyAlignment="1" applyProtection="1">
      <alignment horizontal="left" vertical="top"/>
    </xf>
    <xf numFmtId="0" fontId="4" fillId="0" borderId="0" xfId="0" applyFont="1" applyAlignment="1" applyProtection="1">
      <alignment horizontal="left" vertical="center"/>
    </xf>
    <xf numFmtId="0" fontId="5" fillId="0" borderId="0" xfId="0" applyFont="1" applyAlignment="1" applyProtection="1">
      <alignment horizontal="left" vertical="center"/>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7"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0" fillId="0" borderId="0" xfId="0" applyAlignment="1">
      <alignment vertical="center"/>
    </xf>
    <xf numFmtId="0" fontId="4" fillId="0" borderId="0" xfId="0" applyFont="1" applyAlignment="1">
      <alignment vertical="center"/>
    </xf>
    <xf numFmtId="0" fontId="4" fillId="0" borderId="3" xfId="0" applyFont="1" applyBorder="1" applyAlignment="1" applyProtection="1">
      <alignment vertical="center"/>
    </xf>
    <xf numFmtId="0" fontId="4" fillId="0" borderId="0" xfId="0" applyFont="1" applyAlignment="1" applyProtection="1">
      <alignment vertical="center"/>
    </xf>
    <xf numFmtId="0" fontId="4" fillId="0" borderId="3" xfId="0" applyFont="1" applyBorder="1" applyAlignment="1">
      <alignment vertical="center"/>
    </xf>
    <xf numFmtId="0" fontId="0" fillId="2" borderId="0" xfId="0" applyFont="1" applyFill="1" applyAlignment="1" applyProtection="1">
      <alignment vertical="center"/>
    </xf>
    <xf numFmtId="0" fontId="9" fillId="2" borderId="6" xfId="0" applyFont="1" applyFill="1" applyBorder="1" applyAlignment="1" applyProtection="1">
      <alignment horizontal="left" vertical="center"/>
    </xf>
    <xf numFmtId="0" fontId="0" fillId="2" borderId="7" xfId="0" applyFont="1" applyFill="1" applyBorder="1" applyAlignment="1" applyProtection="1">
      <alignment vertical="center"/>
    </xf>
    <xf numFmtId="0" fontId="9" fillId="2"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4"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5" fillId="0" borderId="0" xfId="0" applyFont="1" applyAlignment="1">
      <alignment vertical="center"/>
    </xf>
    <xf numFmtId="0" fontId="5" fillId="0" borderId="3" xfId="0" applyFont="1" applyBorder="1" applyAlignment="1" applyProtection="1">
      <alignment vertical="center"/>
    </xf>
    <xf numFmtId="0" fontId="5" fillId="0" borderId="0" xfId="0" applyFont="1" applyAlignment="1" applyProtection="1">
      <alignment vertical="center"/>
    </xf>
    <xf numFmtId="0" fontId="5" fillId="0" borderId="3" xfId="0" applyFont="1" applyBorder="1" applyAlignment="1">
      <alignment vertical="center"/>
    </xf>
    <xf numFmtId="0" fontId="6" fillId="0" borderId="0" xfId="0" applyFont="1" applyAlignment="1">
      <alignment vertical="center"/>
    </xf>
    <xf numFmtId="0" fontId="6" fillId="0" borderId="3" xfId="0" applyFont="1" applyBorder="1" applyAlignment="1" applyProtection="1">
      <alignment vertical="center"/>
    </xf>
    <xf numFmtId="0" fontId="6" fillId="0" borderId="0" xfId="0" applyFont="1" applyAlignment="1" applyProtection="1">
      <alignment horizontal="left" vertical="center"/>
    </xf>
    <xf numFmtId="0" fontId="6" fillId="0" borderId="0" xfId="0" applyFont="1" applyAlignment="1" applyProtection="1">
      <alignment vertical="center"/>
    </xf>
    <xf numFmtId="0" fontId="6" fillId="0" borderId="3" xfId="0" applyFont="1" applyBorder="1" applyAlignment="1">
      <alignment vertical="center"/>
    </xf>
    <xf numFmtId="0" fontId="7" fillId="0" borderId="0" xfId="0" applyFont="1" applyAlignment="1" applyProtection="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3" borderId="7" xfId="0" applyFont="1" applyFill="1" applyBorder="1" applyAlignment="1" applyProtection="1">
      <alignment vertical="center"/>
    </xf>
    <xf numFmtId="0" fontId="13" fillId="3" borderId="0" xfId="0" applyFont="1" applyFill="1" applyAlignment="1" applyProtection="1">
      <alignment horizontal="center" vertical="center"/>
    </xf>
    <xf numFmtId="0" fontId="14" fillId="0" borderId="16"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9" fillId="0" borderId="0" xfId="0" applyFont="1" applyAlignment="1">
      <alignment vertical="center"/>
    </xf>
    <xf numFmtId="0" fontId="9" fillId="0" borderId="3" xfId="0" applyFont="1" applyBorder="1" applyAlignment="1" applyProtection="1">
      <alignment vertical="center"/>
    </xf>
    <xf numFmtId="0" fontId="15" fillId="0" borderId="0" xfId="0" applyFont="1" applyAlignment="1" applyProtection="1">
      <alignment horizontal="left" vertical="center"/>
    </xf>
    <xf numFmtId="0" fontId="15" fillId="0" borderId="0" xfId="0" applyFont="1" applyAlignment="1" applyProtection="1">
      <alignment vertical="center"/>
    </xf>
    <xf numFmtId="0" fontId="9" fillId="0" borderId="0" xfId="0" applyFont="1" applyAlignment="1" applyProtection="1">
      <alignment horizontal="center" vertical="center"/>
    </xf>
    <xf numFmtId="0" fontId="9" fillId="0" borderId="3" xfId="0" applyFont="1" applyBorder="1" applyAlignment="1">
      <alignment vertical="center"/>
    </xf>
    <xf numFmtId="4" fontId="11" fillId="0" borderId="14" xfId="0" applyNumberFormat="1" applyFont="1" applyBorder="1" applyAlignment="1" applyProtection="1">
      <alignment vertical="center"/>
    </xf>
    <xf numFmtId="4" fontId="11" fillId="0" borderId="0" xfId="0" applyNumberFormat="1" applyFont="1" applyBorder="1" applyAlignment="1" applyProtection="1">
      <alignment vertical="center"/>
    </xf>
    <xf numFmtId="166" fontId="11" fillId="0" borderId="0" xfId="0" applyNumberFormat="1" applyFont="1" applyBorder="1" applyAlignment="1" applyProtection="1">
      <alignment vertical="center"/>
    </xf>
    <xf numFmtId="4" fontId="11" fillId="0" borderId="15" xfId="0" applyNumberFormat="1" applyFont="1" applyBorder="1" applyAlignment="1" applyProtection="1">
      <alignment vertical="center"/>
    </xf>
    <xf numFmtId="0" fontId="9" fillId="0" borderId="0" xfId="0" applyFont="1" applyAlignment="1">
      <alignment horizontal="left" vertical="center"/>
    </xf>
    <xf numFmtId="0" fontId="16" fillId="0" borderId="0" xfId="0" applyFont="1" applyAlignment="1">
      <alignment horizontal="left" vertical="center"/>
    </xf>
    <xf numFmtId="0" fontId="18" fillId="0" borderId="0" xfId="1" applyFont="1" applyAlignment="1">
      <alignment horizontal="center" vertical="center"/>
    </xf>
    <xf numFmtId="0" fontId="19" fillId="0" borderId="3" xfId="0" applyFont="1" applyBorder="1" applyAlignment="1" applyProtection="1">
      <alignment vertical="center"/>
    </xf>
    <xf numFmtId="0" fontId="20" fillId="0" borderId="0" xfId="0" applyFont="1" applyAlignment="1" applyProtection="1">
      <alignment vertical="center"/>
    </xf>
    <xf numFmtId="0" fontId="21" fillId="0" borderId="0" xfId="0" applyFont="1" applyAlignment="1" applyProtection="1">
      <alignment vertical="center"/>
    </xf>
    <xf numFmtId="0" fontId="6" fillId="0" borderId="0" xfId="0" applyFont="1" applyAlignment="1" applyProtection="1">
      <alignment horizontal="center" vertical="center"/>
    </xf>
    <xf numFmtId="0" fontId="19" fillId="0" borderId="3" xfId="0" applyFont="1" applyBorder="1" applyAlignment="1">
      <alignment vertical="center"/>
    </xf>
    <xf numFmtId="4" fontId="22" fillId="0" borderId="14"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5" xfId="0" applyNumberFormat="1" applyFont="1" applyBorder="1" applyAlignment="1" applyProtection="1">
      <alignment vertical="center"/>
    </xf>
    <xf numFmtId="0" fontId="19" fillId="0" borderId="0" xfId="0" applyFont="1" applyAlignment="1">
      <alignment vertical="center"/>
    </xf>
    <xf numFmtId="0" fontId="19" fillId="0" borderId="0" xfId="0" applyFont="1" applyAlignment="1">
      <alignment horizontal="left" vertical="center"/>
    </xf>
    <xf numFmtId="4" fontId="22" fillId="0" borderId="19" xfId="0" applyNumberFormat="1" applyFont="1" applyBorder="1" applyAlignment="1" applyProtection="1">
      <alignment vertical="center"/>
    </xf>
    <xf numFmtId="4" fontId="22" fillId="0" borderId="20" xfId="0" applyNumberFormat="1" applyFont="1" applyBorder="1" applyAlignment="1" applyProtection="1">
      <alignment vertical="center"/>
    </xf>
    <xf numFmtId="166" fontId="22" fillId="0" borderId="20" xfId="0" applyNumberFormat="1" applyFont="1" applyBorder="1" applyAlignment="1" applyProtection="1">
      <alignment vertical="center"/>
    </xf>
    <xf numFmtId="4" fontId="22" fillId="0" borderId="21" xfId="0" applyNumberFormat="1" applyFont="1" applyBorder="1" applyAlignment="1" applyProtection="1">
      <alignment vertical="center"/>
    </xf>
    <xf numFmtId="0" fontId="0" fillId="0" borderId="1" xfId="0" applyBorder="1"/>
    <xf numFmtId="0" fontId="0" fillId="0" borderId="2" xfId="0" applyBorder="1"/>
    <xf numFmtId="0" fontId="2" fillId="0" borderId="0" xfId="0" applyFont="1" applyAlignment="1">
      <alignment horizontal="left" vertical="center"/>
    </xf>
    <xf numFmtId="0" fontId="2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165" fontId="5"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12" xfId="0" applyFont="1" applyBorder="1" applyAlignment="1">
      <alignment vertical="center"/>
    </xf>
    <xf numFmtId="0" fontId="7" fillId="0" borderId="0" xfId="0" applyFont="1" applyAlignment="1">
      <alignment horizontal="left" vertical="center"/>
    </xf>
    <xf numFmtId="4" fontId="15" fillId="0" borderId="0" xfId="0" applyNumberFormat="1" applyFont="1" applyAlignment="1">
      <alignment vertical="center"/>
    </xf>
    <xf numFmtId="0" fontId="4" fillId="0" borderId="0" xfId="0" applyFont="1" applyAlignment="1">
      <alignment horizontal="right" vertical="center"/>
    </xf>
    <xf numFmtId="0" fontId="12" fillId="0" borderId="0" xfId="0" applyFont="1" applyAlignment="1">
      <alignment horizontal="left" vertical="center"/>
    </xf>
    <xf numFmtId="4" fontId="4" fillId="0" borderId="0" xfId="0" applyNumberFormat="1" applyFont="1" applyAlignment="1">
      <alignment vertical="center"/>
    </xf>
    <xf numFmtId="164" fontId="4" fillId="0" borderId="0" xfId="0" applyNumberFormat="1" applyFont="1" applyAlignment="1">
      <alignment horizontal="right" vertical="center"/>
    </xf>
    <xf numFmtId="0" fontId="0" fillId="3" borderId="0" xfId="0" applyFont="1" applyFill="1" applyAlignment="1">
      <alignment vertical="center"/>
    </xf>
    <xf numFmtId="0" fontId="9" fillId="3" borderId="6" xfId="0" applyFont="1" applyFill="1" applyBorder="1" applyAlignment="1">
      <alignment horizontal="left" vertical="center"/>
    </xf>
    <xf numFmtId="0" fontId="0" fillId="3" borderId="7" xfId="0" applyFont="1" applyFill="1" applyBorder="1" applyAlignment="1">
      <alignment vertical="center"/>
    </xf>
    <xf numFmtId="0" fontId="9" fillId="3" borderId="7" xfId="0" applyFont="1" applyFill="1" applyBorder="1" applyAlignment="1">
      <alignment horizontal="right" vertical="center"/>
    </xf>
    <xf numFmtId="0" fontId="9" fillId="3" borderId="7" xfId="0" applyFont="1" applyFill="1" applyBorder="1" applyAlignment="1">
      <alignment horizontal="center" vertical="center"/>
    </xf>
    <xf numFmtId="4" fontId="9" fillId="3" borderId="7" xfId="0" applyNumberFormat="1" applyFont="1" applyFill="1" applyBorder="1" applyAlignment="1">
      <alignment vertical="center"/>
    </xf>
    <xf numFmtId="0" fontId="0" fillId="3" borderId="8" xfId="0" applyFont="1" applyFill="1" applyBorder="1" applyAlignment="1">
      <alignment vertical="center"/>
    </xf>
    <xf numFmtId="0" fontId="10" fillId="0" borderId="4" xfId="0" applyFont="1" applyBorder="1" applyAlignment="1">
      <alignment horizontal="left" vertical="center"/>
    </xf>
    <xf numFmtId="0" fontId="0" fillId="0" borderId="4" xfId="0" applyBorder="1" applyAlignment="1">
      <alignment vertical="center"/>
    </xf>
    <xf numFmtId="0" fontId="4" fillId="0" borderId="5" xfId="0" applyFont="1" applyBorder="1" applyAlignment="1">
      <alignment horizontal="left" vertical="center"/>
    </xf>
    <xf numFmtId="0" fontId="0" fillId="0" borderId="5" xfId="0" applyFont="1" applyBorder="1" applyAlignment="1">
      <alignment vertical="center"/>
    </xf>
    <xf numFmtId="0" fontId="4" fillId="0" borderId="5" xfId="0" applyFont="1" applyBorder="1" applyAlignment="1">
      <alignment horizontal="center" vertical="center"/>
    </xf>
    <xf numFmtId="0" fontId="4"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165" fontId="5" fillId="0" borderId="0" xfId="0" applyNumberFormat="1" applyFont="1" applyAlignment="1" applyProtection="1">
      <alignment horizontal="left" vertical="center"/>
    </xf>
    <xf numFmtId="0" fontId="5" fillId="0" borderId="0" xfId="0" applyFont="1" applyAlignment="1" applyProtection="1">
      <alignment horizontal="left" vertical="center" wrapText="1"/>
    </xf>
    <xf numFmtId="0" fontId="13" fillId="3" borderId="0" xfId="0" applyFont="1" applyFill="1" applyAlignment="1" applyProtection="1">
      <alignment horizontal="left" vertical="center"/>
    </xf>
    <xf numFmtId="0" fontId="0" fillId="3" borderId="0" xfId="0" applyFont="1" applyFill="1" applyAlignment="1" applyProtection="1">
      <alignment vertical="center"/>
    </xf>
    <xf numFmtId="0" fontId="13" fillId="3" borderId="0" xfId="0" applyFont="1" applyFill="1" applyAlignment="1" applyProtection="1">
      <alignment horizontal="right" vertical="center"/>
    </xf>
    <xf numFmtId="0" fontId="24" fillId="0" borderId="0" xfId="0" applyFont="1" applyAlignment="1" applyProtection="1">
      <alignment horizontal="left" vertical="center"/>
    </xf>
    <xf numFmtId="4" fontId="15" fillId="0" borderId="0" xfId="0" applyNumberFormat="1" applyFont="1" applyAlignment="1" applyProtection="1">
      <alignment vertical="center"/>
    </xf>
    <xf numFmtId="0" fontId="25" fillId="0" borderId="0" xfId="0" applyFont="1" applyAlignment="1">
      <alignment vertical="center"/>
    </xf>
    <xf numFmtId="0" fontId="25" fillId="0" borderId="3" xfId="0" applyFont="1" applyBorder="1" applyAlignment="1" applyProtection="1">
      <alignment vertical="center"/>
    </xf>
    <xf numFmtId="0" fontId="25" fillId="0" borderId="0" xfId="0" applyFont="1" applyAlignment="1" applyProtection="1">
      <alignment vertical="center"/>
    </xf>
    <xf numFmtId="0" fontId="25" fillId="0" borderId="20" xfId="0" applyFont="1" applyBorder="1" applyAlignment="1" applyProtection="1">
      <alignment horizontal="left" vertical="center"/>
    </xf>
    <xf numFmtId="0" fontId="25" fillId="0" borderId="20" xfId="0" applyFont="1" applyBorder="1" applyAlignment="1" applyProtection="1">
      <alignment vertical="center"/>
    </xf>
    <xf numFmtId="4" fontId="25" fillId="0" borderId="20" xfId="0" applyNumberFormat="1" applyFont="1" applyBorder="1" applyAlignment="1" applyProtection="1">
      <alignment vertical="center"/>
    </xf>
    <xf numFmtId="0" fontId="25" fillId="0" borderId="3" xfId="0" applyFont="1" applyBorder="1" applyAlignment="1">
      <alignment vertical="center"/>
    </xf>
    <xf numFmtId="0" fontId="26" fillId="0" borderId="0" xfId="0" applyFont="1" applyAlignment="1">
      <alignment vertical="center"/>
    </xf>
    <xf numFmtId="0" fontId="26" fillId="0" borderId="3" xfId="0" applyFont="1" applyBorder="1" applyAlignment="1" applyProtection="1">
      <alignment vertical="center"/>
    </xf>
    <xf numFmtId="0" fontId="26" fillId="0" borderId="0" xfId="0" applyFont="1" applyAlignment="1" applyProtection="1">
      <alignment vertical="center"/>
    </xf>
    <xf numFmtId="0" fontId="26" fillId="0" borderId="20" xfId="0" applyFont="1" applyBorder="1" applyAlignment="1" applyProtection="1">
      <alignment horizontal="left" vertical="center"/>
    </xf>
    <xf numFmtId="0" fontId="26" fillId="0" borderId="20" xfId="0" applyFont="1" applyBorder="1" applyAlignment="1" applyProtection="1">
      <alignment vertical="center"/>
    </xf>
    <xf numFmtId="4" fontId="26" fillId="0" borderId="20" xfId="0" applyNumberFormat="1" applyFont="1" applyBorder="1" applyAlignment="1" applyProtection="1">
      <alignment vertical="center"/>
    </xf>
    <xf numFmtId="0" fontId="26"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13" fillId="3" borderId="16"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18" xfId="0" applyFont="1" applyFill="1" applyBorder="1" applyAlignment="1" applyProtection="1">
      <alignment horizontal="center" vertical="center" wrapText="1"/>
    </xf>
    <xf numFmtId="0" fontId="13" fillId="3" borderId="0" xfId="0" applyFont="1" applyFill="1" applyAlignment="1" applyProtection="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center" wrapText="1"/>
    </xf>
    <xf numFmtId="4" fontId="15" fillId="0" borderId="0" xfId="0" applyNumberFormat="1" applyFont="1" applyAlignment="1" applyProtection="1"/>
    <xf numFmtId="0" fontId="0" fillId="0" borderId="12" xfId="0" applyBorder="1" applyAlignment="1" applyProtection="1">
      <alignment vertical="center"/>
    </xf>
    <xf numFmtId="166" fontId="27" fillId="0" borderId="12" xfId="0" applyNumberFormat="1" applyFont="1" applyBorder="1" applyAlignment="1" applyProtection="1"/>
    <xf numFmtId="166" fontId="27" fillId="0" borderId="13" xfId="0" applyNumberFormat="1" applyFont="1" applyBorder="1" applyAlignment="1" applyProtection="1"/>
    <xf numFmtId="4" fontId="28" fillId="0" borderId="0" xfId="0" applyNumberFormat="1" applyFont="1" applyAlignment="1">
      <alignment vertical="center"/>
    </xf>
    <xf numFmtId="0" fontId="29" fillId="0" borderId="0" xfId="0" applyFont="1" applyAlignment="1"/>
    <xf numFmtId="0" fontId="29" fillId="0" borderId="3" xfId="0" applyFont="1" applyBorder="1" applyAlignment="1" applyProtection="1"/>
    <xf numFmtId="0" fontId="29" fillId="0" borderId="0" xfId="0" applyFont="1" applyAlignment="1" applyProtection="1"/>
    <xf numFmtId="0" fontId="29" fillId="0" borderId="0" xfId="0" applyFont="1" applyAlignment="1" applyProtection="1">
      <alignment horizontal="left"/>
    </xf>
    <xf numFmtId="0" fontId="25" fillId="0" borderId="0" xfId="0" applyFont="1" applyAlignment="1" applyProtection="1">
      <alignment horizontal="left"/>
    </xf>
    <xf numFmtId="4" fontId="25" fillId="0" borderId="0" xfId="0" applyNumberFormat="1" applyFont="1" applyAlignment="1" applyProtection="1"/>
    <xf numFmtId="0" fontId="29" fillId="0" borderId="3" xfId="0" applyFont="1" applyBorder="1" applyAlignment="1"/>
    <xf numFmtId="0" fontId="29" fillId="0" borderId="14" xfId="0" applyFont="1" applyBorder="1" applyAlignment="1" applyProtection="1"/>
    <xf numFmtId="0" fontId="29" fillId="0" borderId="0" xfId="0" applyFont="1" applyBorder="1" applyAlignment="1" applyProtection="1"/>
    <xf numFmtId="166" fontId="29" fillId="0" borderId="0" xfId="0" applyNumberFormat="1" applyFont="1" applyBorder="1" applyAlignment="1" applyProtection="1"/>
    <xf numFmtId="166" fontId="29" fillId="0" borderId="15" xfId="0" applyNumberFormat="1" applyFont="1" applyBorder="1" applyAlignment="1" applyProtection="1"/>
    <xf numFmtId="0" fontId="29" fillId="0" borderId="0" xfId="0" applyFont="1" applyAlignment="1">
      <alignment horizontal="left"/>
    </xf>
    <xf numFmtId="0" fontId="29" fillId="0" borderId="0" xfId="0" applyFont="1" applyAlignment="1">
      <alignment horizontal="center"/>
    </xf>
    <xf numFmtId="4" fontId="29" fillId="0" borderId="0" xfId="0" applyNumberFormat="1" applyFont="1" applyAlignment="1">
      <alignment vertical="center"/>
    </xf>
    <xf numFmtId="0" fontId="26" fillId="0" borderId="0" xfId="0" applyFont="1" applyAlignment="1" applyProtection="1">
      <alignment horizontal="left"/>
    </xf>
    <xf numFmtId="4" fontId="26" fillId="0" borderId="0" xfId="0" applyNumberFormat="1" applyFont="1" applyAlignment="1" applyProtection="1"/>
    <xf numFmtId="0" fontId="13" fillId="0" borderId="22" xfId="0" applyFont="1" applyBorder="1" applyAlignment="1" applyProtection="1">
      <alignment horizontal="center" vertical="center"/>
    </xf>
    <xf numFmtId="49" fontId="13" fillId="0" borderId="22" xfId="0" applyNumberFormat="1" applyFont="1" applyBorder="1" applyAlignment="1" applyProtection="1">
      <alignment horizontal="left" vertical="center" wrapText="1"/>
    </xf>
    <xf numFmtId="0" fontId="13" fillId="0" borderId="22" xfId="0" applyFont="1" applyBorder="1" applyAlignment="1" applyProtection="1">
      <alignment horizontal="left" vertical="center" wrapText="1"/>
    </xf>
    <xf numFmtId="0" fontId="13" fillId="0" borderId="22" xfId="0" applyFont="1" applyBorder="1" applyAlignment="1" applyProtection="1">
      <alignment horizontal="center" vertical="center" wrapText="1"/>
    </xf>
    <xf numFmtId="167" fontId="13" fillId="0" borderId="22" xfId="0" applyNumberFormat="1" applyFont="1" applyBorder="1" applyAlignment="1" applyProtection="1">
      <alignment vertical="center"/>
    </xf>
    <xf numFmtId="4" fontId="13" fillId="0" borderId="22" xfId="0" applyNumberFormat="1" applyFont="1" applyBorder="1" applyAlignment="1" applyProtection="1">
      <alignment vertical="center"/>
    </xf>
    <xf numFmtId="0" fontId="0" fillId="0" borderId="22" xfId="0" applyFont="1" applyBorder="1" applyAlignment="1" applyProtection="1">
      <alignment vertical="center"/>
    </xf>
    <xf numFmtId="0" fontId="14" fillId="0" borderId="14" xfId="0" applyFont="1" applyBorder="1" applyAlignment="1" applyProtection="1">
      <alignment horizontal="left" vertical="center"/>
    </xf>
    <xf numFmtId="0" fontId="14" fillId="0" borderId="0" xfId="0" applyFont="1" applyBorder="1" applyAlignment="1" applyProtection="1">
      <alignment horizontal="center" vertical="center"/>
    </xf>
    <xf numFmtId="166" fontId="14" fillId="0" borderId="0" xfId="0" applyNumberFormat="1" applyFont="1" applyBorder="1" applyAlignment="1" applyProtection="1">
      <alignment vertical="center"/>
    </xf>
    <xf numFmtId="166" fontId="14" fillId="0" borderId="15" xfId="0" applyNumberFormat="1" applyFont="1" applyBorder="1" applyAlignment="1" applyProtection="1">
      <alignment vertical="center"/>
    </xf>
    <xf numFmtId="0" fontId="13" fillId="0" borderId="0" xfId="0" applyFont="1" applyAlignment="1">
      <alignment horizontal="left" vertical="center"/>
    </xf>
    <xf numFmtId="4" fontId="0" fillId="0" borderId="0" xfId="0" applyNumberFormat="1" applyFont="1" applyAlignment="1">
      <alignment vertical="center"/>
    </xf>
    <xf numFmtId="0" fontId="30" fillId="0" borderId="0" xfId="0" applyFont="1" applyAlignment="1" applyProtection="1">
      <alignment horizontal="left" vertical="center"/>
    </xf>
    <xf numFmtId="0" fontId="31"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32" fillId="0" borderId="0" xfId="0" applyFont="1" applyAlignment="1">
      <alignment vertical="center"/>
    </xf>
    <xf numFmtId="0" fontId="32" fillId="0" borderId="3" xfId="0" applyFont="1" applyBorder="1" applyAlignment="1" applyProtection="1">
      <alignment vertical="center"/>
    </xf>
    <xf numFmtId="0" fontId="32" fillId="0" borderId="0" xfId="0" applyFont="1" applyAlignment="1" applyProtection="1">
      <alignment vertical="center"/>
    </xf>
    <xf numFmtId="0" fontId="32" fillId="0" borderId="0" xfId="0" applyFont="1" applyAlignment="1" applyProtection="1">
      <alignment horizontal="left" vertical="center"/>
    </xf>
    <xf numFmtId="0" fontId="32" fillId="0" borderId="0" xfId="0" applyFont="1" applyAlignment="1" applyProtection="1">
      <alignment horizontal="left" vertical="center" wrapText="1"/>
    </xf>
    <xf numFmtId="167" fontId="32" fillId="0" borderId="0" xfId="0" applyNumberFormat="1" applyFont="1" applyAlignment="1" applyProtection="1">
      <alignment vertical="center"/>
    </xf>
    <xf numFmtId="0" fontId="32" fillId="0" borderId="3" xfId="0" applyFont="1" applyBorder="1" applyAlignment="1">
      <alignment vertical="center"/>
    </xf>
    <xf numFmtId="0" fontId="32" fillId="0" borderId="14" xfId="0" applyFont="1" applyBorder="1" applyAlignment="1" applyProtection="1">
      <alignment vertical="center"/>
    </xf>
    <xf numFmtId="0" fontId="32" fillId="0" borderId="0" xfId="0" applyFont="1" applyBorder="1" applyAlignment="1" applyProtection="1">
      <alignment vertical="center"/>
    </xf>
    <xf numFmtId="0" fontId="32" fillId="0" borderId="15" xfId="0" applyFont="1" applyBorder="1" applyAlignment="1" applyProtection="1">
      <alignment vertical="center"/>
    </xf>
    <xf numFmtId="0" fontId="32" fillId="0" borderId="0" xfId="0" applyFont="1" applyAlignment="1">
      <alignment horizontal="left" vertical="center"/>
    </xf>
    <xf numFmtId="0" fontId="33" fillId="0" borderId="0" xfId="0" applyFont="1" applyAlignment="1">
      <alignment vertical="center"/>
    </xf>
    <xf numFmtId="0" fontId="33" fillId="0" borderId="3" xfId="0" applyFont="1" applyBorder="1" applyAlignment="1" applyProtection="1">
      <alignment vertical="center"/>
    </xf>
    <xf numFmtId="0" fontId="33" fillId="0" borderId="0" xfId="0" applyFont="1" applyAlignment="1" applyProtection="1">
      <alignment vertical="center"/>
    </xf>
    <xf numFmtId="0" fontId="33" fillId="0" borderId="0" xfId="0" applyFont="1" applyAlignment="1" applyProtection="1">
      <alignment horizontal="left" vertical="center"/>
    </xf>
    <xf numFmtId="0" fontId="33" fillId="0" borderId="0" xfId="0" applyFont="1" applyAlignment="1" applyProtection="1">
      <alignment horizontal="left" vertical="center" wrapText="1"/>
    </xf>
    <xf numFmtId="167" fontId="33" fillId="0" borderId="0" xfId="0" applyNumberFormat="1" applyFont="1" applyAlignment="1" applyProtection="1">
      <alignment vertical="center"/>
    </xf>
    <xf numFmtId="0" fontId="33" fillId="0" borderId="3" xfId="0" applyFont="1" applyBorder="1" applyAlignment="1">
      <alignment vertical="center"/>
    </xf>
    <xf numFmtId="0" fontId="33" fillId="0" borderId="14" xfId="0" applyFont="1" applyBorder="1" applyAlignment="1" applyProtection="1">
      <alignment vertical="center"/>
    </xf>
    <xf numFmtId="0" fontId="33" fillId="0" borderId="0" xfId="0" applyFont="1" applyBorder="1" applyAlignment="1" applyProtection="1">
      <alignment vertical="center"/>
    </xf>
    <xf numFmtId="0" fontId="33" fillId="0" borderId="15" xfId="0" applyFont="1" applyBorder="1" applyAlignment="1" applyProtection="1">
      <alignment vertical="center"/>
    </xf>
    <xf numFmtId="0" fontId="33" fillId="0" borderId="0" xfId="0" applyFont="1" applyAlignment="1">
      <alignment horizontal="left" vertical="center"/>
    </xf>
    <xf numFmtId="0" fontId="34" fillId="0" borderId="0" xfId="0" applyFont="1" applyAlignment="1">
      <alignment vertical="center"/>
    </xf>
    <xf numFmtId="0" fontId="34" fillId="0" borderId="3" xfId="0" applyFont="1" applyBorder="1" applyAlignment="1" applyProtection="1">
      <alignment vertical="center"/>
    </xf>
    <xf numFmtId="0" fontId="34" fillId="0" borderId="0" xfId="0" applyFont="1" applyAlignment="1" applyProtection="1">
      <alignment vertical="center"/>
    </xf>
    <xf numFmtId="0" fontId="34" fillId="0" borderId="0" xfId="0" applyFont="1" applyAlignment="1" applyProtection="1">
      <alignment horizontal="left" vertical="center"/>
    </xf>
    <xf numFmtId="0" fontId="34" fillId="0" borderId="0" xfId="0" applyFont="1" applyAlignment="1" applyProtection="1">
      <alignment horizontal="left" vertical="center" wrapText="1"/>
    </xf>
    <xf numFmtId="0" fontId="34" fillId="0" borderId="3" xfId="0" applyFont="1" applyBorder="1" applyAlignment="1">
      <alignment vertical="center"/>
    </xf>
    <xf numFmtId="0" fontId="34" fillId="0" borderId="14" xfId="0" applyFont="1" applyBorder="1" applyAlignment="1" applyProtection="1">
      <alignment vertical="center"/>
    </xf>
    <xf numFmtId="0" fontId="34" fillId="0" borderId="0" xfId="0" applyFont="1" applyBorder="1" applyAlignment="1" applyProtection="1">
      <alignment vertical="center"/>
    </xf>
    <xf numFmtId="0" fontId="34" fillId="0" borderId="15" xfId="0" applyFont="1" applyBorder="1" applyAlignment="1" applyProtection="1">
      <alignment vertical="center"/>
    </xf>
    <xf numFmtId="0" fontId="34" fillId="0" borderId="0" xfId="0" applyFont="1" applyAlignment="1">
      <alignment horizontal="left" vertical="center"/>
    </xf>
    <xf numFmtId="0" fontId="33" fillId="0" borderId="19" xfId="0" applyFont="1" applyBorder="1" applyAlignment="1" applyProtection="1">
      <alignment vertical="center"/>
    </xf>
    <xf numFmtId="0" fontId="33" fillId="0" borderId="20" xfId="0" applyFont="1" applyBorder="1" applyAlignment="1" applyProtection="1">
      <alignment vertical="center"/>
    </xf>
    <xf numFmtId="0" fontId="33" fillId="0" borderId="21" xfId="0" applyFont="1" applyBorder="1" applyAlignment="1" applyProtection="1">
      <alignment vertical="center"/>
    </xf>
    <xf numFmtId="0" fontId="35" fillId="0" borderId="22" xfId="0" applyFont="1" applyBorder="1" applyAlignment="1" applyProtection="1">
      <alignment horizontal="center" vertical="center"/>
    </xf>
    <xf numFmtId="49" fontId="35" fillId="0" borderId="22" xfId="0" applyNumberFormat="1" applyFont="1" applyBorder="1" applyAlignment="1" applyProtection="1">
      <alignment horizontal="left" vertical="center" wrapText="1"/>
    </xf>
    <xf numFmtId="0" fontId="35" fillId="0" borderId="22" xfId="0" applyFont="1" applyBorder="1" applyAlignment="1" applyProtection="1">
      <alignment horizontal="left" vertical="center" wrapText="1"/>
    </xf>
    <xf numFmtId="0" fontId="35" fillId="0" borderId="22" xfId="0" applyFont="1" applyBorder="1" applyAlignment="1" applyProtection="1">
      <alignment horizontal="center" vertical="center" wrapText="1"/>
    </xf>
    <xf numFmtId="167" fontId="35" fillId="0" borderId="22" xfId="0" applyNumberFormat="1" applyFont="1" applyBorder="1" applyAlignment="1" applyProtection="1">
      <alignment vertical="center"/>
    </xf>
    <xf numFmtId="4" fontId="35" fillId="0" borderId="22" xfId="0" applyNumberFormat="1" applyFont="1" applyBorder="1" applyAlignment="1" applyProtection="1">
      <alignment vertical="center"/>
    </xf>
    <xf numFmtId="0" fontId="36" fillId="0" borderId="22" xfId="0" applyFont="1" applyBorder="1" applyAlignment="1" applyProtection="1">
      <alignment vertical="center"/>
    </xf>
    <xf numFmtId="0" fontId="36" fillId="0" borderId="3" xfId="0" applyFont="1" applyBorder="1" applyAlignment="1">
      <alignment vertical="center"/>
    </xf>
    <xf numFmtId="0" fontId="35" fillId="0" borderId="14" xfId="0" applyFont="1" applyBorder="1" applyAlignment="1" applyProtection="1">
      <alignment horizontal="left" vertical="center"/>
    </xf>
    <xf numFmtId="0" fontId="35" fillId="0" borderId="0" xfId="0" applyFont="1" applyBorder="1" applyAlignment="1" applyProtection="1">
      <alignment horizontal="center" vertical="center"/>
    </xf>
    <xf numFmtId="0" fontId="14" fillId="0" borderId="19" xfId="0" applyFont="1" applyBorder="1" applyAlignment="1" applyProtection="1">
      <alignment horizontal="left" vertical="center"/>
    </xf>
    <xf numFmtId="0" fontId="14" fillId="0" borderId="20" xfId="0" applyFont="1" applyBorder="1" applyAlignment="1" applyProtection="1">
      <alignment horizontal="center" vertical="center"/>
    </xf>
    <xf numFmtId="166" fontId="14" fillId="0" borderId="20" xfId="0" applyNumberFormat="1" applyFont="1" applyBorder="1" applyAlignment="1" applyProtection="1">
      <alignment vertical="center"/>
    </xf>
    <xf numFmtId="166" fontId="14" fillId="0" borderId="21" xfId="0" applyNumberFormat="1" applyFont="1" applyBorder="1" applyAlignment="1" applyProtection="1">
      <alignment vertical="center"/>
    </xf>
    <xf numFmtId="14" fontId="5" fillId="0" borderId="0" xfId="0" applyNumberFormat="1" applyFont="1" applyAlignment="1" applyProtection="1">
      <alignment horizontal="left" vertical="center"/>
    </xf>
    <xf numFmtId="0" fontId="21" fillId="0" borderId="0" xfId="0" applyFont="1" applyAlignment="1" applyProtection="1">
      <alignment vertical="center"/>
    </xf>
    <xf numFmtId="0" fontId="0" fillId="0" borderId="0" xfId="0"/>
    <xf numFmtId="0" fontId="5" fillId="0" borderId="0" xfId="0" applyFont="1" applyAlignment="1" applyProtection="1">
      <alignment horizontal="left" vertical="center"/>
    </xf>
    <xf numFmtId="0" fontId="0" fillId="0" borderId="0" xfId="0" applyProtection="1"/>
    <xf numFmtId="0" fontId="5" fillId="0" borderId="0" xfId="0" applyFont="1" applyAlignment="1" applyProtection="1">
      <alignment horizontal="left" vertical="center" wrapText="1"/>
    </xf>
    <xf numFmtId="165" fontId="5" fillId="0" borderId="0" xfId="0" applyNumberFormat="1" applyFont="1" applyAlignment="1" applyProtection="1">
      <alignment horizontal="left" vertical="center"/>
    </xf>
    <xf numFmtId="4" fontId="15" fillId="0" borderId="0" xfId="0" applyNumberFormat="1" applyFont="1" applyAlignment="1" applyProtection="1">
      <alignment vertical="center"/>
    </xf>
    <xf numFmtId="0" fontId="0" fillId="0" borderId="0" xfId="0" applyFont="1" applyAlignment="1" applyProtection="1">
      <alignment vertical="center"/>
    </xf>
    <xf numFmtId="0" fontId="4" fillId="0" borderId="0" xfId="0" applyFont="1" applyAlignment="1" applyProtection="1">
      <alignment horizontal="left" vertical="center"/>
    </xf>
    <xf numFmtId="0" fontId="4" fillId="0" borderId="0" xfId="0" applyFont="1" applyAlignment="1">
      <alignment horizontal="left" vertical="center"/>
    </xf>
    <xf numFmtId="0" fontId="0"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13" fillId="0" borderId="0" xfId="0" applyFont="1" applyBorder="1" applyAlignment="1" applyProtection="1">
      <alignment horizontal="center" vertical="center"/>
    </xf>
    <xf numFmtId="0" fontId="13" fillId="0" borderId="0" xfId="0" applyFont="1" applyBorder="1" applyAlignment="1" applyProtection="1">
      <alignment horizontal="center" vertical="center" wrapText="1"/>
    </xf>
    <xf numFmtId="167" fontId="13" fillId="0" borderId="0" xfId="0" applyNumberFormat="1" applyFont="1" applyBorder="1" applyAlignment="1" applyProtection="1">
      <alignment vertical="center"/>
    </xf>
    <xf numFmtId="4" fontId="13" fillId="0" borderId="0" xfId="0" applyNumberFormat="1" applyFont="1" applyBorder="1" applyAlignment="1" applyProtection="1">
      <alignment vertical="center"/>
    </xf>
    <xf numFmtId="0" fontId="0" fillId="0" borderId="23" xfId="0" applyBorder="1"/>
    <xf numFmtId="0" fontId="30" fillId="0" borderId="0" xfId="0" applyFont="1" applyBorder="1" applyAlignment="1" applyProtection="1">
      <alignment horizontal="left" vertical="center"/>
    </xf>
    <xf numFmtId="0" fontId="31" fillId="0" borderId="0" xfId="0" applyFont="1" applyBorder="1" applyAlignment="1" applyProtection="1">
      <alignment vertical="center" wrapText="1"/>
    </xf>
    <xf numFmtId="0" fontId="0" fillId="0" borderId="24" xfId="0" applyFont="1" applyBorder="1" applyAlignment="1" applyProtection="1">
      <alignment vertical="center"/>
    </xf>
    <xf numFmtId="0" fontId="29" fillId="0" borderId="0" xfId="0" applyFont="1" applyBorder="1" applyAlignment="1" applyProtection="1">
      <alignment horizontal="left"/>
    </xf>
    <xf numFmtId="0" fontId="26" fillId="0" borderId="0" xfId="0" applyFont="1" applyBorder="1" applyAlignment="1" applyProtection="1">
      <alignment horizontal="left"/>
    </xf>
    <xf numFmtId="4" fontId="26" fillId="0" borderId="24" xfId="0" applyNumberFormat="1" applyFont="1" applyBorder="1" applyAlignment="1" applyProtection="1"/>
    <xf numFmtId="4" fontId="13" fillId="0" borderId="25" xfId="0" applyNumberFormat="1" applyFont="1" applyBorder="1" applyAlignment="1" applyProtection="1">
      <alignment vertical="center"/>
    </xf>
    <xf numFmtId="4" fontId="13" fillId="0" borderId="24" xfId="0" applyNumberFormat="1" applyFont="1" applyBorder="1" applyAlignment="1" applyProtection="1">
      <alignment vertical="center"/>
    </xf>
    <xf numFmtId="0" fontId="0" fillId="0" borderId="26" xfId="0" applyBorder="1"/>
    <xf numFmtId="0" fontId="13" fillId="0" borderId="27" xfId="0" applyFont="1" applyBorder="1" applyAlignment="1" applyProtection="1">
      <alignment horizontal="center" vertical="center"/>
    </xf>
    <xf numFmtId="0" fontId="30" fillId="0" borderId="27" xfId="0" applyFont="1" applyBorder="1" applyAlignment="1" applyProtection="1">
      <alignment horizontal="left" vertical="center"/>
    </xf>
    <xf numFmtId="0" fontId="0" fillId="0" borderId="27" xfId="0" applyFont="1" applyBorder="1" applyAlignment="1" applyProtection="1">
      <alignment vertical="center"/>
    </xf>
    <xf numFmtId="0" fontId="31" fillId="0" borderId="27" xfId="0" applyFont="1" applyBorder="1" applyAlignment="1" applyProtection="1">
      <alignment vertical="center" wrapText="1"/>
    </xf>
    <xf numFmtId="0" fontId="13" fillId="0" borderId="27" xfId="0" applyFont="1" applyBorder="1" applyAlignment="1" applyProtection="1">
      <alignment horizontal="center" vertical="center" wrapText="1"/>
    </xf>
    <xf numFmtId="167" fontId="13" fillId="0" borderId="27" xfId="0" applyNumberFormat="1" applyFont="1" applyBorder="1" applyAlignment="1" applyProtection="1">
      <alignment vertical="center"/>
    </xf>
    <xf numFmtId="4" fontId="13" fillId="0" borderId="27" xfId="0" applyNumberFormat="1" applyFont="1" applyBorder="1" applyAlignment="1" applyProtection="1">
      <alignment vertical="center"/>
    </xf>
    <xf numFmtId="4" fontId="13" fillId="0" borderId="28" xfId="0" applyNumberFormat="1" applyFont="1" applyBorder="1" applyAlignment="1" applyProtection="1">
      <alignment vertical="center"/>
    </xf>
    <xf numFmtId="0" fontId="4" fillId="0" borderId="0" xfId="0" applyFont="1" applyAlignment="1" applyProtection="1">
      <alignment horizontal="right" vertical="center"/>
    </xf>
    <xf numFmtId="0" fontId="0" fillId="0" borderId="0" xfId="0"/>
    <xf numFmtId="0" fontId="5" fillId="0" borderId="0" xfId="0" applyFont="1" applyAlignment="1" applyProtection="1">
      <alignment horizontal="left" vertical="center"/>
    </xf>
    <xf numFmtId="0" fontId="0" fillId="0" borderId="0" xfId="0" applyProtection="1"/>
    <xf numFmtId="0" fontId="6" fillId="0" borderId="0" xfId="0" applyFont="1" applyAlignment="1" applyProtection="1">
      <alignment horizontal="left" vertical="top" wrapText="1"/>
    </xf>
    <xf numFmtId="0" fontId="5" fillId="0" borderId="0" xfId="0" applyFont="1" applyAlignment="1" applyProtection="1">
      <alignment horizontal="left" vertical="center" wrapText="1"/>
    </xf>
    <xf numFmtId="4" fontId="7" fillId="0" borderId="5" xfId="0" applyNumberFormat="1" applyFont="1" applyBorder="1" applyAlignment="1" applyProtection="1">
      <alignment vertical="center"/>
    </xf>
    <xf numFmtId="0" fontId="0" fillId="0" borderId="5" xfId="0" applyFont="1" applyBorder="1" applyAlignment="1" applyProtection="1">
      <alignment vertical="center"/>
    </xf>
    <xf numFmtId="164" fontId="4" fillId="0" borderId="0" xfId="0" applyNumberFormat="1" applyFont="1" applyAlignment="1" applyProtection="1">
      <alignment horizontal="left" vertical="center"/>
    </xf>
    <xf numFmtId="0" fontId="4" fillId="0" borderId="0" xfId="0" applyFont="1" applyAlignment="1" applyProtection="1">
      <alignment vertical="center"/>
    </xf>
    <xf numFmtId="4" fontId="8" fillId="0" borderId="0" xfId="0" applyNumberFormat="1" applyFont="1" applyAlignment="1" applyProtection="1">
      <alignment vertical="center"/>
    </xf>
    <xf numFmtId="0" fontId="6" fillId="0" borderId="0" xfId="0" applyFont="1" applyAlignment="1" applyProtection="1">
      <alignment horizontal="left" vertical="center" wrapText="1"/>
    </xf>
    <xf numFmtId="0" fontId="6" fillId="0" borderId="0" xfId="0" applyFont="1" applyAlignment="1" applyProtection="1">
      <alignment vertical="center"/>
    </xf>
    <xf numFmtId="0" fontId="9" fillId="2" borderId="7" xfId="0" applyFont="1" applyFill="1" applyBorder="1" applyAlignment="1" applyProtection="1">
      <alignment horizontal="left" vertical="center"/>
    </xf>
    <xf numFmtId="0" fontId="0" fillId="2" borderId="7" xfId="0" applyFont="1" applyFill="1" applyBorder="1" applyAlignment="1" applyProtection="1">
      <alignment vertical="center"/>
    </xf>
    <xf numFmtId="4" fontId="9" fillId="2" borderId="7" xfId="0" applyNumberFormat="1" applyFont="1" applyFill="1" applyBorder="1" applyAlignment="1" applyProtection="1">
      <alignment vertical="center"/>
    </xf>
    <xf numFmtId="0" fontId="0" fillId="2" borderId="8" xfId="0" applyFont="1" applyFill="1" applyBorder="1" applyAlignment="1" applyProtection="1">
      <alignment vertical="center"/>
    </xf>
    <xf numFmtId="165" fontId="5" fillId="0" borderId="0" xfId="0" applyNumberFormat="1" applyFont="1" applyAlignment="1" applyProtection="1">
      <alignment horizontal="left" vertical="center"/>
    </xf>
    <xf numFmtId="0" fontId="5" fillId="0" borderId="0" xfId="0" applyFont="1" applyAlignment="1" applyProtection="1">
      <alignment vertical="center" wrapText="1"/>
    </xf>
    <xf numFmtId="0" fontId="5" fillId="0" borderId="0" xfId="0" applyFont="1" applyAlignment="1" applyProtection="1">
      <alignment vertical="center"/>
    </xf>
    <xf numFmtId="0" fontId="11" fillId="0" borderId="11" xfId="0" applyFont="1" applyBorder="1" applyAlignment="1">
      <alignment horizontal="center" vertical="center"/>
    </xf>
    <xf numFmtId="0" fontId="11" fillId="0" borderId="12" xfId="0" applyFont="1" applyBorder="1" applyAlignment="1">
      <alignment horizontal="left" vertical="center"/>
    </xf>
    <xf numFmtId="0" fontId="12" fillId="0" borderId="14" xfId="0" applyFont="1" applyBorder="1" applyAlignment="1">
      <alignment horizontal="left" vertical="center"/>
    </xf>
    <xf numFmtId="0" fontId="12" fillId="0" borderId="0" xfId="0" applyFont="1" applyBorder="1" applyAlignment="1">
      <alignment horizontal="left" vertical="center"/>
    </xf>
    <xf numFmtId="0" fontId="12" fillId="0" borderId="14" xfId="0" applyFont="1" applyBorder="1" applyAlignment="1" applyProtection="1">
      <alignment horizontal="left" vertical="center"/>
    </xf>
    <xf numFmtId="0" fontId="12" fillId="0" borderId="0" xfId="0" applyFont="1" applyBorder="1" applyAlignment="1" applyProtection="1">
      <alignment horizontal="left" vertical="center"/>
    </xf>
    <xf numFmtId="0" fontId="13" fillId="3" borderId="6" xfId="0" applyFont="1" applyFill="1" applyBorder="1" applyAlignment="1" applyProtection="1">
      <alignment horizontal="center" vertical="center"/>
    </xf>
    <xf numFmtId="0" fontId="13" fillId="3" borderId="7" xfId="0" applyFont="1" applyFill="1" applyBorder="1" applyAlignment="1" applyProtection="1">
      <alignment horizontal="left" vertical="center"/>
    </xf>
    <xf numFmtId="0" fontId="13" fillId="3" borderId="7" xfId="0" applyFont="1" applyFill="1" applyBorder="1" applyAlignment="1" applyProtection="1">
      <alignment horizontal="center" vertical="center"/>
    </xf>
    <xf numFmtId="0" fontId="13" fillId="3" borderId="7" xfId="0" applyFont="1" applyFill="1" applyBorder="1" applyAlignment="1" applyProtection="1">
      <alignment horizontal="right" vertical="center"/>
    </xf>
    <xf numFmtId="0" fontId="13" fillId="3" borderId="8" xfId="0" applyFont="1" applyFill="1" applyBorder="1" applyAlignment="1" applyProtection="1">
      <alignment horizontal="left" vertical="center"/>
    </xf>
    <xf numFmtId="4" fontId="15" fillId="0" borderId="0" xfId="0" applyNumberFormat="1" applyFont="1" applyAlignment="1" applyProtection="1">
      <alignment vertical="center"/>
    </xf>
    <xf numFmtId="4" fontId="15" fillId="0" borderId="0" xfId="0" applyNumberFormat="1" applyFont="1" applyAlignment="1" applyProtection="1">
      <alignment horizontal="right" vertical="center"/>
    </xf>
    <xf numFmtId="0" fontId="20" fillId="0" borderId="0" xfId="0" applyFont="1" applyAlignment="1" applyProtection="1">
      <alignment horizontal="left" vertical="center" wrapText="1"/>
    </xf>
    <xf numFmtId="4" fontId="21" fillId="0" borderId="0" xfId="0" applyNumberFormat="1" applyFont="1" applyAlignment="1" applyProtection="1">
      <alignment vertical="center"/>
    </xf>
    <xf numFmtId="0" fontId="21" fillId="0" borderId="0" xfId="0" applyFont="1" applyAlignment="1" applyProtection="1">
      <alignment vertical="center"/>
    </xf>
    <xf numFmtId="0" fontId="0" fillId="0" borderId="0" xfId="0" applyFont="1" applyAlignment="1" applyProtection="1">
      <alignment vertical="center"/>
    </xf>
    <xf numFmtId="0" fontId="4"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6" fillId="0" borderId="0" xfId="0" applyFont="1" applyAlignment="1">
      <alignment horizontal="left" vertical="center" wrapText="1"/>
    </xf>
    <xf numFmtId="0" fontId="0" fillId="0" borderId="0" xfId="0" applyFont="1" applyAlignment="1">
      <alignment vertical="center"/>
    </xf>
    <xf numFmtId="0" fontId="5" fillId="0" borderId="0" xfId="0" applyFont="1" applyAlignment="1">
      <alignment horizontal="left" vertical="center"/>
    </xf>
    <xf numFmtId="0" fontId="5" fillId="0" borderId="0" xfId="0" applyFont="1" applyAlignment="1">
      <alignment horizontal="left" vertical="center" wrapText="1"/>
    </xf>
  </cellXfs>
  <cellStyles count="2">
    <cellStyle name="Hypertextový odkaz" xfId="1" builtinId="8"/>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K%20St&#345;ekov%20-%20III.varian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e stavby"/>
      <sheetName val="1. - Odstranění stávající..."/>
      <sheetName val="2. - Přípravné práce, pří..."/>
      <sheetName val="3. - Nové výsadby - I. va..."/>
      <sheetName val="4. - Vedlejší rozpočtové ..."/>
    </sheetNames>
    <sheetDataSet>
      <sheetData sheetId="0" refreshError="1">
        <row r="6">
          <cell r="K6" t="str">
            <v>Sadové úpravy na okružní křižovatce Střekov I. varianta</v>
          </cell>
        </row>
        <row r="10">
          <cell r="AN10" t="str">
            <v/>
          </cell>
        </row>
        <row r="11">
          <cell r="E11" t="str">
            <v xml:space="preserve"> </v>
          </cell>
          <cell r="AN11" t="str">
            <v/>
          </cell>
        </row>
        <row r="13">
          <cell r="AN13" t="str">
            <v/>
          </cell>
        </row>
        <row r="14">
          <cell r="E14" t="str">
            <v xml:space="preserve"> </v>
          </cell>
          <cell r="AN14" t="str">
            <v/>
          </cell>
        </row>
        <row r="16">
          <cell r="AN16" t="str">
            <v/>
          </cell>
        </row>
        <row r="17">
          <cell r="E17" t="str">
            <v xml:space="preserve"> </v>
          </cell>
          <cell r="AN17" t="str">
            <v/>
          </cell>
        </row>
      </sheetData>
      <sheetData sheetId="1" refreshError="1">
        <row r="30">
          <cell r="J30">
            <v>246881.54</v>
          </cell>
        </row>
        <row r="33">
          <cell r="F33">
            <v>246881.54</v>
          </cell>
          <cell r="J33">
            <v>51845.120000000003</v>
          </cell>
        </row>
        <row r="34">
          <cell r="F34">
            <v>0</v>
          </cell>
          <cell r="J34">
            <v>0</v>
          </cell>
        </row>
        <row r="35">
          <cell r="F35">
            <v>0</v>
          </cell>
          <cell r="J35">
            <v>0</v>
          </cell>
        </row>
        <row r="36">
          <cell r="F36">
            <v>0</v>
          </cell>
          <cell r="J36">
            <v>0</v>
          </cell>
        </row>
        <row r="37">
          <cell r="F37">
            <v>0</v>
          </cell>
        </row>
        <row r="119">
          <cell r="P119">
            <v>204.78280000000001</v>
          </cell>
        </row>
      </sheetData>
      <sheetData sheetId="2" refreshError="1">
        <row r="30">
          <cell r="J30">
            <v>366437.44</v>
          </cell>
        </row>
        <row r="33">
          <cell r="F33">
            <v>366437.44</v>
          </cell>
          <cell r="J33">
            <v>76951.86</v>
          </cell>
        </row>
        <row r="34">
          <cell r="F34">
            <v>0</v>
          </cell>
          <cell r="J34">
            <v>0</v>
          </cell>
        </row>
        <row r="35">
          <cell r="F35">
            <v>0</v>
          </cell>
          <cell r="J35">
            <v>0</v>
          </cell>
        </row>
        <row r="36">
          <cell r="F36">
            <v>0</v>
          </cell>
          <cell r="J36">
            <v>0</v>
          </cell>
        </row>
        <row r="37">
          <cell r="F37">
            <v>0</v>
          </cell>
        </row>
        <row r="118">
          <cell r="P118">
            <v>558.50659000000007</v>
          </cell>
        </row>
      </sheetData>
      <sheetData sheetId="3" refreshError="1">
        <row r="30">
          <cell r="J30">
            <v>792298.13</v>
          </cell>
        </row>
        <row r="33">
          <cell r="F33">
            <v>792298.13</v>
          </cell>
          <cell r="J33">
            <v>166382.60999999999</v>
          </cell>
        </row>
        <row r="34">
          <cell r="F34">
            <v>0</v>
          </cell>
          <cell r="J34">
            <v>0</v>
          </cell>
        </row>
        <row r="35">
          <cell r="F35">
            <v>0</v>
          </cell>
          <cell r="J35">
            <v>0</v>
          </cell>
        </row>
        <row r="36">
          <cell r="F36">
            <v>0</v>
          </cell>
          <cell r="J36">
            <v>0</v>
          </cell>
        </row>
        <row r="37">
          <cell r="F37">
            <v>0</v>
          </cell>
        </row>
        <row r="122">
          <cell r="P122">
            <v>704.82157899999993</v>
          </cell>
        </row>
      </sheetData>
      <sheetData sheetId="4" refreshError="1">
        <row r="30">
          <cell r="J30">
            <v>97000</v>
          </cell>
        </row>
        <row r="33">
          <cell r="F33">
            <v>97000</v>
          </cell>
          <cell r="J33">
            <v>20370</v>
          </cell>
        </row>
        <row r="34">
          <cell r="F34">
            <v>0</v>
          </cell>
          <cell r="J34">
            <v>0</v>
          </cell>
        </row>
        <row r="35">
          <cell r="F35">
            <v>0</v>
          </cell>
          <cell r="J35">
            <v>0</v>
          </cell>
        </row>
        <row r="36">
          <cell r="F36">
            <v>0</v>
          </cell>
          <cell r="J36">
            <v>0</v>
          </cell>
        </row>
        <row r="37">
          <cell r="F37">
            <v>0</v>
          </cell>
        </row>
        <row r="124">
          <cell r="P124">
            <v>0</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01"/>
  <sheetViews>
    <sheetView tabSelected="1" topLeftCell="A80" workbookViewId="0">
      <selection activeCell="K5" sqref="K5:AO5"/>
    </sheetView>
  </sheetViews>
  <sheetFormatPr defaultRowHeight="15"/>
  <cols>
    <col min="1" max="1" width="1.28515625" customWidth="1"/>
    <col min="2" max="2" width="1.42578125" customWidth="1"/>
    <col min="3" max="3" width="3.5703125" customWidth="1"/>
    <col min="4" max="33" width="2.28515625" customWidth="1"/>
    <col min="34" max="34" width="2.85546875" customWidth="1"/>
    <col min="35" max="35" width="27.140625" customWidth="1"/>
    <col min="36" max="37" width="2.140625" customWidth="1"/>
    <col min="38" max="38" width="7.140625" customWidth="1"/>
    <col min="39" max="39" width="2.85546875" customWidth="1"/>
    <col min="40" max="40" width="11.42578125" customWidth="1"/>
    <col min="41" max="41" width="6.42578125" customWidth="1"/>
    <col min="42" max="42" width="3.5703125" customWidth="1"/>
    <col min="43" max="43" width="13.42578125" hidden="1" customWidth="1"/>
    <col min="44" max="44" width="11.7109375" customWidth="1"/>
    <col min="45" max="47" width="22.140625" hidden="1" customWidth="1"/>
    <col min="48" max="49" width="18.5703125" hidden="1" customWidth="1"/>
    <col min="50" max="51" width="21.42578125" hidden="1" customWidth="1"/>
    <col min="52" max="52" width="18.5703125" hidden="1" customWidth="1"/>
    <col min="53" max="53" width="16.42578125" hidden="1" customWidth="1"/>
    <col min="54" max="54" width="21.42578125" hidden="1" customWidth="1"/>
    <col min="55" max="55" width="18.5703125" hidden="1" customWidth="1"/>
    <col min="56" max="56" width="16.42578125" hidden="1" customWidth="1"/>
    <col min="57" max="57" width="57" customWidth="1"/>
  </cols>
  <sheetData>
    <row r="1" spans="1:74">
      <c r="A1" s="1" t="s">
        <v>0</v>
      </c>
      <c r="AZ1" s="1" t="s">
        <v>1</v>
      </c>
      <c r="BA1" s="1" t="s">
        <v>2</v>
      </c>
      <c r="BB1" s="1" t="s">
        <v>3</v>
      </c>
      <c r="BT1" s="1" t="s">
        <v>4</v>
      </c>
      <c r="BU1" s="1" t="s">
        <v>4</v>
      </c>
      <c r="BV1" s="1" t="s">
        <v>5</v>
      </c>
    </row>
    <row r="2" spans="1:74" ht="36.950000000000003" customHeight="1">
      <c r="AR2" s="282"/>
      <c r="AS2" s="282"/>
      <c r="AT2" s="282"/>
      <c r="AU2" s="282"/>
      <c r="AV2" s="282"/>
      <c r="AW2" s="282"/>
      <c r="AX2" s="282"/>
      <c r="AY2" s="282"/>
      <c r="AZ2" s="282"/>
      <c r="BA2" s="282"/>
      <c r="BB2" s="282"/>
      <c r="BC2" s="282"/>
      <c r="BD2" s="282"/>
      <c r="BE2" s="282"/>
      <c r="BS2" s="2" t="s">
        <v>6</v>
      </c>
      <c r="BT2" s="2" t="s">
        <v>7</v>
      </c>
    </row>
    <row r="3" spans="1:74" ht="6.95" customHeight="1">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5"/>
      <c r="BS3" s="2" t="s">
        <v>6</v>
      </c>
      <c r="BT3" s="2" t="s">
        <v>8</v>
      </c>
    </row>
    <row r="4" spans="1:74" ht="24.95" customHeight="1">
      <c r="B4" s="6"/>
      <c r="C4" s="7"/>
      <c r="D4" s="8" t="s">
        <v>9</v>
      </c>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5"/>
      <c r="AS4" s="9" t="s">
        <v>10</v>
      </c>
      <c r="BS4" s="2" t="s">
        <v>11</v>
      </c>
    </row>
    <row r="5" spans="1:74" ht="12" customHeight="1">
      <c r="B5" s="6"/>
      <c r="C5" s="7"/>
      <c r="D5" s="10" t="s">
        <v>12</v>
      </c>
      <c r="E5" s="7"/>
      <c r="F5" s="7"/>
      <c r="G5" s="7"/>
      <c r="H5" s="7"/>
      <c r="I5" s="7"/>
      <c r="J5" s="7"/>
      <c r="K5" s="283"/>
      <c r="L5" s="284"/>
      <c r="M5" s="284"/>
      <c r="N5" s="284"/>
      <c r="O5" s="284"/>
      <c r="P5" s="284"/>
      <c r="Q5" s="284"/>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7"/>
      <c r="AQ5" s="7"/>
      <c r="AR5" s="5"/>
      <c r="BS5" s="2" t="s">
        <v>6</v>
      </c>
    </row>
    <row r="6" spans="1:74" ht="36.950000000000003" customHeight="1">
      <c r="B6" s="6"/>
      <c r="C6" s="7"/>
      <c r="D6" s="11" t="s">
        <v>13</v>
      </c>
      <c r="E6" s="7"/>
      <c r="F6" s="7"/>
      <c r="G6" s="7"/>
      <c r="H6" s="7"/>
      <c r="I6" s="7"/>
      <c r="J6" s="7"/>
      <c r="K6" s="285" t="s">
        <v>14</v>
      </c>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7"/>
      <c r="AQ6" s="7"/>
      <c r="AR6" s="5"/>
      <c r="BS6" s="2" t="s">
        <v>6</v>
      </c>
    </row>
    <row r="7" spans="1:74" ht="12" customHeight="1">
      <c r="B7" s="6"/>
      <c r="C7" s="7"/>
      <c r="D7" s="12" t="s">
        <v>15</v>
      </c>
      <c r="E7" s="7"/>
      <c r="F7" s="7"/>
      <c r="G7" s="7"/>
      <c r="H7" s="7"/>
      <c r="I7" s="7"/>
      <c r="J7" s="7"/>
      <c r="K7" s="13" t="s">
        <v>1</v>
      </c>
      <c r="L7" s="7"/>
      <c r="M7" s="7"/>
      <c r="N7" s="7"/>
      <c r="O7" s="7"/>
      <c r="P7" s="7"/>
      <c r="Q7" s="7"/>
      <c r="R7" s="7"/>
      <c r="S7" s="7"/>
      <c r="T7" s="7"/>
      <c r="U7" s="7"/>
      <c r="V7" s="7"/>
      <c r="W7" s="7"/>
      <c r="X7" s="7"/>
      <c r="Y7" s="7"/>
      <c r="Z7" s="7"/>
      <c r="AA7" s="7"/>
      <c r="AB7" s="7"/>
      <c r="AC7" s="7"/>
      <c r="AD7" s="7"/>
      <c r="AE7" s="7"/>
      <c r="AF7" s="7"/>
      <c r="AG7" s="7"/>
      <c r="AH7" s="7"/>
      <c r="AI7" s="7"/>
      <c r="AJ7" s="7"/>
      <c r="AK7" s="12" t="s">
        <v>16</v>
      </c>
      <c r="AL7" s="7"/>
      <c r="AM7" s="7"/>
      <c r="AN7" s="13" t="s">
        <v>1</v>
      </c>
      <c r="AO7" s="7"/>
      <c r="AP7" s="7"/>
      <c r="AQ7" s="7"/>
      <c r="AR7" s="5"/>
      <c r="BS7" s="2" t="s">
        <v>6</v>
      </c>
    </row>
    <row r="8" spans="1:74" ht="12" customHeight="1">
      <c r="B8" s="6"/>
      <c r="C8" s="7"/>
      <c r="D8" s="12" t="s">
        <v>17</v>
      </c>
      <c r="E8" s="7"/>
      <c r="F8" s="7"/>
      <c r="G8" s="7"/>
      <c r="H8" s="7"/>
      <c r="I8" s="7"/>
      <c r="J8" s="7"/>
      <c r="K8" s="13" t="s">
        <v>18</v>
      </c>
      <c r="L8" s="7"/>
      <c r="M8" s="7"/>
      <c r="N8" s="7"/>
      <c r="O8" s="7"/>
      <c r="P8" s="7"/>
      <c r="Q8" s="7"/>
      <c r="R8" s="7"/>
      <c r="S8" s="7"/>
      <c r="T8" s="7"/>
      <c r="U8" s="7"/>
      <c r="V8" s="7"/>
      <c r="W8" s="7"/>
      <c r="X8" s="7"/>
      <c r="Y8" s="7"/>
      <c r="Z8" s="7"/>
      <c r="AA8" s="7"/>
      <c r="AB8" s="7"/>
      <c r="AC8" s="7"/>
      <c r="AD8" s="7"/>
      <c r="AE8" s="7"/>
      <c r="AF8" s="7"/>
      <c r="AG8" s="7"/>
      <c r="AH8" s="7"/>
      <c r="AI8" s="7"/>
      <c r="AJ8" s="7"/>
      <c r="AK8" s="12" t="s">
        <v>19</v>
      </c>
      <c r="AL8" s="7"/>
      <c r="AM8" s="7"/>
      <c r="AN8" s="245"/>
      <c r="AO8" s="7"/>
      <c r="AP8" s="7"/>
      <c r="AQ8" s="7"/>
      <c r="AR8" s="5"/>
      <c r="BS8" s="2" t="s">
        <v>6</v>
      </c>
    </row>
    <row r="9" spans="1:74" ht="14.45" customHeight="1">
      <c r="B9" s="6"/>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5"/>
      <c r="BS9" s="2" t="s">
        <v>6</v>
      </c>
    </row>
    <row r="10" spans="1:74" ht="12" customHeight="1">
      <c r="B10" s="6"/>
      <c r="C10" s="7"/>
      <c r="D10" s="12" t="s">
        <v>20</v>
      </c>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12" t="s">
        <v>21</v>
      </c>
      <c r="AL10" s="7"/>
      <c r="AM10" s="7"/>
      <c r="AN10" s="13" t="s">
        <v>1</v>
      </c>
      <c r="AO10" s="7"/>
      <c r="AP10" s="7"/>
      <c r="AQ10" s="7"/>
      <c r="AR10" s="5"/>
      <c r="BS10" s="2" t="s">
        <v>6</v>
      </c>
    </row>
    <row r="11" spans="1:74" ht="18.399999999999999" customHeight="1">
      <c r="B11" s="6"/>
      <c r="C11" s="7"/>
      <c r="D11" s="7"/>
      <c r="E11" s="13" t="s">
        <v>22</v>
      </c>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12" t="s">
        <v>23</v>
      </c>
      <c r="AL11" s="7"/>
      <c r="AM11" s="7"/>
      <c r="AN11" s="13" t="s">
        <v>1</v>
      </c>
      <c r="AO11" s="7"/>
      <c r="AP11" s="7"/>
      <c r="AQ11" s="7"/>
      <c r="AR11" s="5"/>
      <c r="BS11" s="2" t="s">
        <v>6</v>
      </c>
    </row>
    <row r="12" spans="1:74" ht="6.95" customHeight="1">
      <c r="B12" s="6"/>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5"/>
      <c r="BS12" s="2" t="s">
        <v>6</v>
      </c>
    </row>
    <row r="13" spans="1:74" ht="12" customHeight="1">
      <c r="B13" s="6"/>
      <c r="C13" s="7"/>
      <c r="D13" s="12" t="s">
        <v>24</v>
      </c>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12" t="s">
        <v>21</v>
      </c>
      <c r="AL13" s="7"/>
      <c r="AM13" s="7"/>
      <c r="AN13" s="13" t="s">
        <v>1</v>
      </c>
      <c r="AO13" s="7"/>
      <c r="AP13" s="7"/>
      <c r="AQ13" s="7"/>
      <c r="AR13" s="5"/>
      <c r="BS13" s="2" t="s">
        <v>6</v>
      </c>
    </row>
    <row r="14" spans="1:74">
      <c r="B14" s="6"/>
      <c r="C14" s="7"/>
      <c r="D14" s="7"/>
      <c r="E14" s="13" t="s">
        <v>22</v>
      </c>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12" t="s">
        <v>23</v>
      </c>
      <c r="AL14" s="7"/>
      <c r="AM14" s="7"/>
      <c r="AN14" s="13" t="s">
        <v>1</v>
      </c>
      <c r="AO14" s="7"/>
      <c r="AP14" s="7"/>
      <c r="AQ14" s="7"/>
      <c r="AR14" s="5"/>
      <c r="BS14" s="2" t="s">
        <v>6</v>
      </c>
    </row>
    <row r="15" spans="1:74" ht="6.95" customHeight="1">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5"/>
      <c r="BS15" s="2" t="s">
        <v>4</v>
      </c>
    </row>
    <row r="16" spans="1:74" ht="12" customHeight="1">
      <c r="B16" s="6"/>
      <c r="C16" s="7"/>
      <c r="D16" s="12" t="s">
        <v>25</v>
      </c>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12" t="s">
        <v>21</v>
      </c>
      <c r="AL16" s="7"/>
      <c r="AM16" s="7"/>
      <c r="AN16" s="13" t="s">
        <v>1</v>
      </c>
      <c r="AO16" s="7"/>
      <c r="AP16" s="7"/>
      <c r="AQ16" s="7"/>
      <c r="AR16" s="5"/>
      <c r="BS16" s="2" t="s">
        <v>4</v>
      </c>
    </row>
    <row r="17" spans="1:71" ht="18.399999999999999" customHeight="1">
      <c r="B17" s="6"/>
      <c r="C17" s="7"/>
      <c r="D17" s="7"/>
      <c r="E17" s="13" t="s">
        <v>22</v>
      </c>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12" t="s">
        <v>23</v>
      </c>
      <c r="AL17" s="7"/>
      <c r="AM17" s="7"/>
      <c r="AN17" s="13" t="s">
        <v>1</v>
      </c>
      <c r="AO17" s="7"/>
      <c r="AP17" s="7"/>
      <c r="AQ17" s="7"/>
      <c r="AR17" s="5"/>
      <c r="BS17" s="2" t="s">
        <v>26</v>
      </c>
    </row>
    <row r="18" spans="1:71" ht="6.95" customHeight="1">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5"/>
      <c r="BS18" s="2" t="s">
        <v>6</v>
      </c>
    </row>
    <row r="19" spans="1:71" ht="12" customHeight="1">
      <c r="B19" s="6"/>
      <c r="C19" s="7"/>
      <c r="D19" s="12" t="s">
        <v>27</v>
      </c>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12" t="s">
        <v>21</v>
      </c>
      <c r="AL19" s="7"/>
      <c r="AM19" s="7"/>
      <c r="AN19" s="13"/>
      <c r="AO19" s="7"/>
      <c r="AP19" s="7"/>
      <c r="AQ19" s="7"/>
      <c r="AR19" s="5"/>
      <c r="BS19" s="2" t="s">
        <v>6</v>
      </c>
    </row>
    <row r="20" spans="1:71" ht="18.399999999999999" customHeight="1">
      <c r="B20" s="6"/>
      <c r="C20" s="7"/>
      <c r="D20" s="7"/>
      <c r="E20" s="13"/>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12" t="s">
        <v>23</v>
      </c>
      <c r="AL20" s="7"/>
      <c r="AM20" s="7"/>
      <c r="AN20" s="13" t="s">
        <v>1</v>
      </c>
      <c r="AO20" s="7"/>
      <c r="AP20" s="7"/>
      <c r="AQ20" s="7"/>
      <c r="AR20" s="5"/>
      <c r="BS20" s="2" t="s">
        <v>26</v>
      </c>
    </row>
    <row r="21" spans="1:71" ht="6.95" customHeight="1">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5"/>
    </row>
    <row r="22" spans="1:71" ht="12" customHeight="1">
      <c r="B22" s="6"/>
      <c r="C22" s="7"/>
      <c r="D22" s="12" t="s">
        <v>28</v>
      </c>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5"/>
    </row>
    <row r="23" spans="1:71" ht="16.5" customHeight="1">
      <c r="B23" s="6"/>
      <c r="C23" s="7"/>
      <c r="D23" s="7"/>
      <c r="E23" s="286" t="s">
        <v>1</v>
      </c>
      <c r="F23" s="286"/>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6"/>
      <c r="AO23" s="7"/>
      <c r="AP23" s="7"/>
      <c r="AQ23" s="7"/>
      <c r="AR23" s="5"/>
    </row>
    <row r="24" spans="1:71" ht="6.95" customHeight="1">
      <c r="B24" s="6"/>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5"/>
    </row>
    <row r="25" spans="1:71" ht="6.95" customHeight="1">
      <c r="B25" s="6"/>
      <c r="C25" s="7"/>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7"/>
      <c r="AQ25" s="7"/>
      <c r="AR25" s="5"/>
    </row>
    <row r="26" spans="1:71" s="21" customFormat="1" ht="25.9" customHeight="1">
      <c r="A26" s="15"/>
      <c r="B26" s="16"/>
      <c r="C26" s="17"/>
      <c r="D26" s="18" t="s">
        <v>29</v>
      </c>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287"/>
      <c r="AL26" s="288"/>
      <c r="AM26" s="288"/>
      <c r="AN26" s="288"/>
      <c r="AO26" s="288"/>
      <c r="AP26" s="17"/>
      <c r="AQ26" s="17"/>
      <c r="AR26" s="20"/>
      <c r="BE26" s="15"/>
    </row>
    <row r="27" spans="1:71" s="21" customFormat="1" ht="6.95" customHeight="1">
      <c r="A27" s="15"/>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20"/>
      <c r="BE27" s="15"/>
    </row>
    <row r="28" spans="1:71" s="21" customFormat="1">
      <c r="A28" s="15"/>
      <c r="B28" s="16"/>
      <c r="C28" s="17"/>
      <c r="D28" s="17"/>
      <c r="E28" s="17"/>
      <c r="F28" s="17"/>
      <c r="G28" s="17"/>
      <c r="H28" s="17"/>
      <c r="I28" s="17"/>
      <c r="J28" s="17"/>
      <c r="K28" s="17"/>
      <c r="L28" s="281" t="s">
        <v>30</v>
      </c>
      <c r="M28" s="281"/>
      <c r="N28" s="281"/>
      <c r="O28" s="281"/>
      <c r="P28" s="281"/>
      <c r="Q28" s="17"/>
      <c r="R28" s="17"/>
      <c r="S28" s="17"/>
      <c r="T28" s="17"/>
      <c r="U28" s="17"/>
      <c r="V28" s="17"/>
      <c r="W28" s="281" t="s">
        <v>31</v>
      </c>
      <c r="X28" s="281"/>
      <c r="Y28" s="281"/>
      <c r="Z28" s="281"/>
      <c r="AA28" s="281"/>
      <c r="AB28" s="281"/>
      <c r="AC28" s="281"/>
      <c r="AD28" s="281"/>
      <c r="AE28" s="281"/>
      <c r="AF28" s="17"/>
      <c r="AG28" s="17"/>
      <c r="AH28" s="17"/>
      <c r="AI28" s="17"/>
      <c r="AJ28" s="17"/>
      <c r="AK28" s="281" t="s">
        <v>32</v>
      </c>
      <c r="AL28" s="281"/>
      <c r="AM28" s="281"/>
      <c r="AN28" s="281"/>
      <c r="AO28" s="281"/>
      <c r="AP28" s="17"/>
      <c r="AQ28" s="17"/>
      <c r="AR28" s="20"/>
      <c r="BE28" s="15"/>
    </row>
    <row r="29" spans="1:71" s="22" customFormat="1" ht="14.45" customHeight="1">
      <c r="B29" s="23"/>
      <c r="C29" s="24"/>
      <c r="D29" s="12" t="s">
        <v>33</v>
      </c>
      <c r="E29" s="24"/>
      <c r="F29" s="12" t="s">
        <v>34</v>
      </c>
      <c r="G29" s="24"/>
      <c r="H29" s="24"/>
      <c r="I29" s="24"/>
      <c r="J29" s="24"/>
      <c r="K29" s="24"/>
      <c r="L29" s="289">
        <v>0.21</v>
      </c>
      <c r="M29" s="290"/>
      <c r="N29" s="290"/>
      <c r="O29" s="290"/>
      <c r="P29" s="290"/>
      <c r="Q29" s="24"/>
      <c r="R29" s="24"/>
      <c r="S29" s="24"/>
      <c r="T29" s="24"/>
      <c r="U29" s="24"/>
      <c r="V29" s="24"/>
      <c r="W29" s="291">
        <f>ROUND(AZ94, 2)</f>
        <v>1502617.11</v>
      </c>
      <c r="X29" s="290"/>
      <c r="Y29" s="290"/>
      <c r="Z29" s="290"/>
      <c r="AA29" s="290"/>
      <c r="AB29" s="290"/>
      <c r="AC29" s="290"/>
      <c r="AD29" s="290"/>
      <c r="AE29" s="290"/>
      <c r="AF29" s="24"/>
      <c r="AG29" s="24"/>
      <c r="AH29" s="24"/>
      <c r="AI29" s="24"/>
      <c r="AJ29" s="24"/>
      <c r="AK29" s="291"/>
      <c r="AL29" s="290"/>
      <c r="AM29" s="290"/>
      <c r="AN29" s="290"/>
      <c r="AO29" s="290"/>
      <c r="AP29" s="24"/>
      <c r="AQ29" s="24"/>
      <c r="AR29" s="25"/>
    </row>
    <row r="30" spans="1:71" s="22" customFormat="1" ht="14.45" customHeight="1">
      <c r="B30" s="23"/>
      <c r="C30" s="24"/>
      <c r="D30" s="24"/>
      <c r="E30" s="24"/>
      <c r="F30" s="12" t="s">
        <v>35</v>
      </c>
      <c r="G30" s="24"/>
      <c r="H30" s="24"/>
      <c r="I30" s="24"/>
      <c r="J30" s="24"/>
      <c r="K30" s="24"/>
      <c r="L30" s="289">
        <v>0.15</v>
      </c>
      <c r="M30" s="290"/>
      <c r="N30" s="290"/>
      <c r="O30" s="290"/>
      <c r="P30" s="290"/>
      <c r="Q30" s="24"/>
      <c r="R30" s="24"/>
      <c r="S30" s="24"/>
      <c r="T30" s="24"/>
      <c r="U30" s="24"/>
      <c r="V30" s="24"/>
      <c r="W30" s="291">
        <f>ROUND(BA94, 2)</f>
        <v>0</v>
      </c>
      <c r="X30" s="290"/>
      <c r="Y30" s="290"/>
      <c r="Z30" s="290"/>
      <c r="AA30" s="290"/>
      <c r="AB30" s="290"/>
      <c r="AC30" s="290"/>
      <c r="AD30" s="290"/>
      <c r="AE30" s="290"/>
      <c r="AF30" s="24"/>
      <c r="AG30" s="24"/>
      <c r="AH30" s="24"/>
      <c r="AI30" s="24"/>
      <c r="AJ30" s="24"/>
      <c r="AK30" s="291">
        <f>ROUND(AW94, 2)</f>
        <v>0</v>
      </c>
      <c r="AL30" s="290"/>
      <c r="AM30" s="290"/>
      <c r="AN30" s="290"/>
      <c r="AO30" s="290"/>
      <c r="AP30" s="24"/>
      <c r="AQ30" s="24"/>
      <c r="AR30" s="25"/>
    </row>
    <row r="31" spans="1:71" s="22" customFormat="1" ht="14.45" hidden="1" customHeight="1">
      <c r="B31" s="23"/>
      <c r="C31" s="24"/>
      <c r="D31" s="24"/>
      <c r="E31" s="24"/>
      <c r="F31" s="12" t="s">
        <v>36</v>
      </c>
      <c r="G31" s="24"/>
      <c r="H31" s="24"/>
      <c r="I31" s="24"/>
      <c r="J31" s="24"/>
      <c r="K31" s="24"/>
      <c r="L31" s="289">
        <v>0.21</v>
      </c>
      <c r="M31" s="290"/>
      <c r="N31" s="290"/>
      <c r="O31" s="290"/>
      <c r="P31" s="290"/>
      <c r="Q31" s="24"/>
      <c r="R31" s="24"/>
      <c r="S31" s="24"/>
      <c r="T31" s="24"/>
      <c r="U31" s="24"/>
      <c r="V31" s="24"/>
      <c r="W31" s="291">
        <f>ROUND(BB94, 2)</f>
        <v>0</v>
      </c>
      <c r="X31" s="290"/>
      <c r="Y31" s="290"/>
      <c r="Z31" s="290"/>
      <c r="AA31" s="290"/>
      <c r="AB31" s="290"/>
      <c r="AC31" s="290"/>
      <c r="AD31" s="290"/>
      <c r="AE31" s="290"/>
      <c r="AF31" s="24"/>
      <c r="AG31" s="24"/>
      <c r="AH31" s="24"/>
      <c r="AI31" s="24"/>
      <c r="AJ31" s="24"/>
      <c r="AK31" s="291">
        <v>0</v>
      </c>
      <c r="AL31" s="290"/>
      <c r="AM31" s="290"/>
      <c r="AN31" s="290"/>
      <c r="AO31" s="290"/>
      <c r="AP31" s="24"/>
      <c r="AQ31" s="24"/>
      <c r="AR31" s="25"/>
    </row>
    <row r="32" spans="1:71" s="22" customFormat="1" ht="14.45" hidden="1" customHeight="1">
      <c r="B32" s="23"/>
      <c r="C32" s="24"/>
      <c r="D32" s="24"/>
      <c r="E32" s="24"/>
      <c r="F32" s="12" t="s">
        <v>37</v>
      </c>
      <c r="G32" s="24"/>
      <c r="H32" s="24"/>
      <c r="I32" s="24"/>
      <c r="J32" s="24"/>
      <c r="K32" s="24"/>
      <c r="L32" s="289">
        <v>0.15</v>
      </c>
      <c r="M32" s="290"/>
      <c r="N32" s="290"/>
      <c r="O32" s="290"/>
      <c r="P32" s="290"/>
      <c r="Q32" s="24"/>
      <c r="R32" s="24"/>
      <c r="S32" s="24"/>
      <c r="T32" s="24"/>
      <c r="U32" s="24"/>
      <c r="V32" s="24"/>
      <c r="W32" s="291">
        <f>ROUND(BC94, 2)</f>
        <v>0</v>
      </c>
      <c r="X32" s="290"/>
      <c r="Y32" s="290"/>
      <c r="Z32" s="290"/>
      <c r="AA32" s="290"/>
      <c r="AB32" s="290"/>
      <c r="AC32" s="290"/>
      <c r="AD32" s="290"/>
      <c r="AE32" s="290"/>
      <c r="AF32" s="24"/>
      <c r="AG32" s="24"/>
      <c r="AH32" s="24"/>
      <c r="AI32" s="24"/>
      <c r="AJ32" s="24"/>
      <c r="AK32" s="291">
        <v>0</v>
      </c>
      <c r="AL32" s="290"/>
      <c r="AM32" s="290"/>
      <c r="AN32" s="290"/>
      <c r="AO32" s="290"/>
      <c r="AP32" s="24"/>
      <c r="AQ32" s="24"/>
      <c r="AR32" s="25"/>
    </row>
    <row r="33" spans="1:57" s="22" customFormat="1" ht="14.45" hidden="1" customHeight="1">
      <c r="B33" s="23"/>
      <c r="C33" s="24"/>
      <c r="D33" s="24"/>
      <c r="E33" s="24"/>
      <c r="F33" s="12" t="s">
        <v>38</v>
      </c>
      <c r="G33" s="24"/>
      <c r="H33" s="24"/>
      <c r="I33" s="24"/>
      <c r="J33" s="24"/>
      <c r="K33" s="24"/>
      <c r="L33" s="289">
        <v>0</v>
      </c>
      <c r="M33" s="290"/>
      <c r="N33" s="290"/>
      <c r="O33" s="290"/>
      <c r="P33" s="290"/>
      <c r="Q33" s="24"/>
      <c r="R33" s="24"/>
      <c r="S33" s="24"/>
      <c r="T33" s="24"/>
      <c r="U33" s="24"/>
      <c r="V33" s="24"/>
      <c r="W33" s="291">
        <f>ROUND(BD94, 2)</f>
        <v>0</v>
      </c>
      <c r="X33" s="290"/>
      <c r="Y33" s="290"/>
      <c r="Z33" s="290"/>
      <c r="AA33" s="290"/>
      <c r="AB33" s="290"/>
      <c r="AC33" s="290"/>
      <c r="AD33" s="290"/>
      <c r="AE33" s="290"/>
      <c r="AF33" s="24"/>
      <c r="AG33" s="24"/>
      <c r="AH33" s="24"/>
      <c r="AI33" s="24"/>
      <c r="AJ33" s="24"/>
      <c r="AK33" s="291">
        <v>0</v>
      </c>
      <c r="AL33" s="290"/>
      <c r="AM33" s="290"/>
      <c r="AN33" s="290"/>
      <c r="AO33" s="290"/>
      <c r="AP33" s="24"/>
      <c r="AQ33" s="24"/>
      <c r="AR33" s="25"/>
    </row>
    <row r="34" spans="1:57" s="21" customFormat="1" ht="6.95" customHeight="1">
      <c r="A34" s="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20"/>
      <c r="BE34" s="15"/>
    </row>
    <row r="35" spans="1:57" s="21" customFormat="1" ht="25.9" customHeight="1">
      <c r="A35" s="15"/>
      <c r="B35" s="16"/>
      <c r="C35" s="26"/>
      <c r="D35" s="27" t="s">
        <v>39</v>
      </c>
      <c r="E35" s="28"/>
      <c r="F35" s="28"/>
      <c r="G35" s="28"/>
      <c r="H35" s="28"/>
      <c r="I35" s="28"/>
      <c r="J35" s="28"/>
      <c r="K35" s="28"/>
      <c r="L35" s="28"/>
      <c r="M35" s="28"/>
      <c r="N35" s="28"/>
      <c r="O35" s="28"/>
      <c r="P35" s="28"/>
      <c r="Q35" s="28"/>
      <c r="R35" s="28"/>
      <c r="S35" s="28"/>
      <c r="T35" s="29" t="s">
        <v>40</v>
      </c>
      <c r="U35" s="28"/>
      <c r="V35" s="28"/>
      <c r="W35" s="28"/>
      <c r="X35" s="294" t="s">
        <v>41</v>
      </c>
      <c r="Y35" s="295"/>
      <c r="Z35" s="295"/>
      <c r="AA35" s="295"/>
      <c r="AB35" s="295"/>
      <c r="AC35" s="28"/>
      <c r="AD35" s="28"/>
      <c r="AE35" s="28"/>
      <c r="AF35" s="28"/>
      <c r="AG35" s="28"/>
      <c r="AH35" s="28"/>
      <c r="AI35" s="28"/>
      <c r="AJ35" s="28"/>
      <c r="AK35" s="296"/>
      <c r="AL35" s="295"/>
      <c r="AM35" s="295"/>
      <c r="AN35" s="295"/>
      <c r="AO35" s="297"/>
      <c r="AP35" s="26"/>
      <c r="AQ35" s="26"/>
      <c r="AR35" s="20"/>
      <c r="BE35" s="15"/>
    </row>
    <row r="36" spans="1:57" s="21" customFormat="1" ht="6.95" customHeight="1">
      <c r="A36" s="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20"/>
      <c r="BE36" s="15"/>
    </row>
    <row r="37" spans="1:57" s="21" customFormat="1" ht="14.45" customHeight="1">
      <c r="A37" s="15"/>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20"/>
      <c r="BE37" s="15"/>
    </row>
    <row r="38" spans="1:57" ht="14.45" customHeight="1">
      <c r="B38" s="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5"/>
    </row>
    <row r="39" spans="1:57" ht="14.45" customHeight="1">
      <c r="B39" s="6"/>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5"/>
    </row>
    <row r="40" spans="1:57" ht="14.45" customHeight="1">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5"/>
    </row>
    <row r="41" spans="1:57" ht="14.45" customHeight="1">
      <c r="B41" s="6"/>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5"/>
    </row>
    <row r="42" spans="1:57" ht="14.45" customHeight="1">
      <c r="B42" s="6"/>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5"/>
    </row>
    <row r="43" spans="1:57" ht="14.45" customHeight="1">
      <c r="B43" s="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5"/>
    </row>
    <row r="44" spans="1:57" ht="14.45" customHeight="1">
      <c r="B44" s="6"/>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5"/>
    </row>
    <row r="45" spans="1:57" ht="14.45" customHeight="1">
      <c r="B45" s="6"/>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5"/>
    </row>
    <row r="46" spans="1:57" ht="14.45" customHeight="1">
      <c r="B46" s="6"/>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5"/>
    </row>
    <row r="47" spans="1:57" ht="14.45" customHeight="1">
      <c r="B47" s="6"/>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5"/>
    </row>
    <row r="48" spans="1:57" ht="14.45" customHeight="1">
      <c r="B48" s="6"/>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5"/>
    </row>
    <row r="49" spans="1:57" s="21" customFormat="1" ht="14.45" customHeight="1">
      <c r="B49" s="30"/>
      <c r="C49" s="31"/>
      <c r="D49" s="32" t="s">
        <v>42</v>
      </c>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2" t="s">
        <v>43</v>
      </c>
      <c r="AI49" s="33"/>
      <c r="AJ49" s="33"/>
      <c r="AK49" s="33"/>
      <c r="AL49" s="33"/>
      <c r="AM49" s="33"/>
      <c r="AN49" s="33"/>
      <c r="AO49" s="33"/>
      <c r="AP49" s="31"/>
      <c r="AQ49" s="31"/>
      <c r="AR49" s="34"/>
    </row>
    <row r="50" spans="1:57">
      <c r="B50" s="6"/>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5"/>
    </row>
    <row r="51" spans="1:57">
      <c r="B51" s="6"/>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5"/>
    </row>
    <row r="52" spans="1:57">
      <c r="B52" s="6"/>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5"/>
    </row>
    <row r="53" spans="1:57">
      <c r="B53" s="6"/>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5"/>
    </row>
    <row r="54" spans="1:57">
      <c r="B54" s="6"/>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5"/>
    </row>
    <row r="55" spans="1:57">
      <c r="B55" s="6"/>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5"/>
    </row>
    <row r="56" spans="1:57">
      <c r="B56" s="6"/>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5"/>
    </row>
    <row r="57" spans="1:57">
      <c r="B57" s="6"/>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5"/>
    </row>
    <row r="58" spans="1:57">
      <c r="B58" s="6"/>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5"/>
    </row>
    <row r="59" spans="1:57">
      <c r="B59" s="6"/>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5"/>
    </row>
    <row r="60" spans="1:57" s="21" customFormat="1">
      <c r="A60" s="15"/>
      <c r="B60" s="16"/>
      <c r="C60" s="17"/>
      <c r="D60" s="35" t="s">
        <v>44</v>
      </c>
      <c r="E60" s="19"/>
      <c r="F60" s="19"/>
      <c r="G60" s="19"/>
      <c r="H60" s="19"/>
      <c r="I60" s="19"/>
      <c r="J60" s="19"/>
      <c r="K60" s="19"/>
      <c r="L60" s="19"/>
      <c r="M60" s="19"/>
      <c r="N60" s="19"/>
      <c r="O60" s="19"/>
      <c r="P60" s="19"/>
      <c r="Q60" s="19"/>
      <c r="R60" s="19"/>
      <c r="S60" s="19"/>
      <c r="T60" s="19"/>
      <c r="U60" s="19"/>
      <c r="V60" s="35" t="s">
        <v>45</v>
      </c>
      <c r="W60" s="19"/>
      <c r="X60" s="19"/>
      <c r="Y60" s="19"/>
      <c r="Z60" s="19"/>
      <c r="AA60" s="19"/>
      <c r="AB60" s="19"/>
      <c r="AC60" s="19"/>
      <c r="AD60" s="19"/>
      <c r="AE60" s="19"/>
      <c r="AF60" s="19"/>
      <c r="AG60" s="19"/>
      <c r="AH60" s="35" t="s">
        <v>44</v>
      </c>
      <c r="AI60" s="19"/>
      <c r="AJ60" s="19"/>
      <c r="AK60" s="19"/>
      <c r="AL60" s="19"/>
      <c r="AM60" s="35" t="s">
        <v>45</v>
      </c>
      <c r="AN60" s="19"/>
      <c r="AO60" s="19"/>
      <c r="AP60" s="17"/>
      <c r="AQ60" s="17"/>
      <c r="AR60" s="20"/>
      <c r="BE60" s="15"/>
    </row>
    <row r="61" spans="1:57">
      <c r="B61" s="6"/>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5"/>
    </row>
    <row r="62" spans="1:57">
      <c r="B62" s="6"/>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5"/>
    </row>
    <row r="63" spans="1:57">
      <c r="B63" s="6"/>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5"/>
    </row>
    <row r="64" spans="1:57" s="21" customFormat="1">
      <c r="A64" s="15"/>
      <c r="B64" s="16"/>
      <c r="C64" s="17"/>
      <c r="D64" s="32" t="s">
        <v>46</v>
      </c>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2" t="s">
        <v>47</v>
      </c>
      <c r="AI64" s="36"/>
      <c r="AJ64" s="36"/>
      <c r="AK64" s="36"/>
      <c r="AL64" s="36"/>
      <c r="AM64" s="36"/>
      <c r="AN64" s="36"/>
      <c r="AO64" s="36"/>
      <c r="AP64" s="17"/>
      <c r="AQ64" s="17"/>
      <c r="AR64" s="20"/>
      <c r="BE64" s="15"/>
    </row>
    <row r="65" spans="1:57">
      <c r="B65" s="6"/>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5"/>
    </row>
    <row r="66" spans="1:57">
      <c r="B66" s="6"/>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5"/>
    </row>
    <row r="67" spans="1:57">
      <c r="B67" s="6"/>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5"/>
    </row>
    <row r="68" spans="1:57">
      <c r="B68" s="6"/>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5"/>
    </row>
    <row r="69" spans="1:57">
      <c r="B69" s="6"/>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5"/>
    </row>
    <row r="70" spans="1:57">
      <c r="B70" s="6"/>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5"/>
    </row>
    <row r="71" spans="1:57">
      <c r="B71" s="6"/>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5"/>
    </row>
    <row r="72" spans="1:57">
      <c r="B72" s="6"/>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5"/>
    </row>
    <row r="73" spans="1:57">
      <c r="B73" s="6"/>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5"/>
    </row>
    <row r="74" spans="1:57">
      <c r="B74" s="6"/>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5"/>
    </row>
    <row r="75" spans="1:57" s="21" customFormat="1">
      <c r="A75" s="15"/>
      <c r="B75" s="16"/>
      <c r="C75" s="17"/>
      <c r="D75" s="35" t="s">
        <v>44</v>
      </c>
      <c r="E75" s="19"/>
      <c r="F75" s="19"/>
      <c r="G75" s="19"/>
      <c r="H75" s="19"/>
      <c r="I75" s="19"/>
      <c r="J75" s="19"/>
      <c r="K75" s="19"/>
      <c r="L75" s="19"/>
      <c r="M75" s="19"/>
      <c r="N75" s="19"/>
      <c r="O75" s="19"/>
      <c r="P75" s="19"/>
      <c r="Q75" s="19"/>
      <c r="R75" s="19"/>
      <c r="S75" s="19"/>
      <c r="T75" s="19"/>
      <c r="U75" s="19"/>
      <c r="V75" s="35" t="s">
        <v>45</v>
      </c>
      <c r="W75" s="19"/>
      <c r="X75" s="19"/>
      <c r="Y75" s="19"/>
      <c r="Z75" s="19"/>
      <c r="AA75" s="19"/>
      <c r="AB75" s="19"/>
      <c r="AC75" s="19"/>
      <c r="AD75" s="19"/>
      <c r="AE75" s="19"/>
      <c r="AF75" s="19"/>
      <c r="AG75" s="19"/>
      <c r="AH75" s="35" t="s">
        <v>44</v>
      </c>
      <c r="AI75" s="19"/>
      <c r="AJ75" s="19"/>
      <c r="AK75" s="19"/>
      <c r="AL75" s="19"/>
      <c r="AM75" s="35" t="s">
        <v>45</v>
      </c>
      <c r="AN75" s="19"/>
      <c r="AO75" s="19"/>
      <c r="AP75" s="17"/>
      <c r="AQ75" s="17"/>
      <c r="AR75" s="20"/>
      <c r="BE75" s="15"/>
    </row>
    <row r="76" spans="1:57" s="21" customFormat="1">
      <c r="A76" s="15"/>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20"/>
      <c r="BE76" s="15"/>
    </row>
    <row r="77" spans="1:57" s="21" customFormat="1" ht="6.95" customHeight="1">
      <c r="A77" s="15"/>
      <c r="B77" s="37"/>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20"/>
      <c r="BE77" s="15"/>
    </row>
    <row r="81" spans="1:91" s="21" customFormat="1" ht="6.95" customHeight="1">
      <c r="A81" s="15"/>
      <c r="B81" s="39"/>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20"/>
      <c r="BE81" s="15"/>
    </row>
    <row r="82" spans="1:91" s="21" customFormat="1" ht="24.95" customHeight="1">
      <c r="A82" s="15"/>
      <c r="B82" s="16"/>
      <c r="C82" s="8" t="s">
        <v>48</v>
      </c>
      <c r="D82" s="17"/>
      <c r="E82" s="17"/>
      <c r="F82" s="17"/>
      <c r="G82" s="17"/>
      <c r="H82" s="17"/>
      <c r="I82" s="17"/>
      <c r="J82" s="17"/>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20"/>
      <c r="BE82" s="15"/>
    </row>
    <row r="83" spans="1:91" s="21" customFormat="1" ht="6.95" customHeight="1">
      <c r="A83" s="15"/>
      <c r="B83" s="16"/>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20"/>
      <c r="BE83" s="15"/>
    </row>
    <row r="84" spans="1:91" s="41" customFormat="1" ht="12" customHeight="1">
      <c r="B84" s="42"/>
      <c r="C84" s="12" t="s">
        <v>12</v>
      </c>
      <c r="D84" s="43"/>
      <c r="E84" s="43"/>
      <c r="F84" s="43"/>
      <c r="G84" s="43"/>
      <c r="H84" s="43"/>
      <c r="I84" s="43"/>
      <c r="J84" s="43"/>
      <c r="K84" s="43"/>
      <c r="L84" s="43">
        <f>K5</f>
        <v>0</v>
      </c>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4"/>
    </row>
    <row r="85" spans="1:91" s="45" customFormat="1" ht="36.950000000000003" customHeight="1">
      <c r="B85" s="46"/>
      <c r="C85" s="47" t="s">
        <v>13</v>
      </c>
      <c r="D85" s="48"/>
      <c r="E85" s="48"/>
      <c r="F85" s="48"/>
      <c r="G85" s="48"/>
      <c r="H85" s="48"/>
      <c r="I85" s="48"/>
      <c r="J85" s="48"/>
      <c r="K85" s="48"/>
      <c r="L85" s="292" t="str">
        <f>K6</f>
        <v>Sadové úpravy na okružní křižovatce Střekov I. varianta</v>
      </c>
      <c r="M85" s="293"/>
      <c r="N85" s="293"/>
      <c r="O85" s="293"/>
      <c r="P85" s="293"/>
      <c r="Q85" s="293"/>
      <c r="R85" s="293"/>
      <c r="S85" s="293"/>
      <c r="T85" s="293"/>
      <c r="U85" s="293"/>
      <c r="V85" s="293"/>
      <c r="W85" s="293"/>
      <c r="X85" s="293"/>
      <c r="Y85" s="293"/>
      <c r="Z85" s="293"/>
      <c r="AA85" s="293"/>
      <c r="AB85" s="293"/>
      <c r="AC85" s="293"/>
      <c r="AD85" s="293"/>
      <c r="AE85" s="293"/>
      <c r="AF85" s="293"/>
      <c r="AG85" s="293"/>
      <c r="AH85" s="293"/>
      <c r="AI85" s="293"/>
      <c r="AJ85" s="293"/>
      <c r="AK85" s="293"/>
      <c r="AL85" s="293"/>
      <c r="AM85" s="293"/>
      <c r="AN85" s="293"/>
      <c r="AO85" s="293"/>
      <c r="AP85" s="48"/>
      <c r="AQ85" s="48"/>
      <c r="AR85" s="49"/>
    </row>
    <row r="86" spans="1:91" s="21" customFormat="1" ht="6.95" customHeight="1">
      <c r="A86" s="15"/>
      <c r="B86" s="16"/>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20"/>
      <c r="BE86" s="15"/>
    </row>
    <row r="87" spans="1:91" s="21" customFormat="1" ht="12" customHeight="1">
      <c r="A87" s="15"/>
      <c r="B87" s="16"/>
      <c r="C87" s="12" t="s">
        <v>17</v>
      </c>
      <c r="D87" s="17"/>
      <c r="E87" s="17"/>
      <c r="F87" s="17"/>
      <c r="G87" s="17"/>
      <c r="H87" s="17"/>
      <c r="I87" s="17"/>
      <c r="J87" s="17"/>
      <c r="K87" s="17"/>
      <c r="L87" s="50" t="str">
        <f>IF(K8="","",K8)</f>
        <v xml:space="preserve">ÚStí nad Labem </v>
      </c>
      <c r="M87" s="17"/>
      <c r="N87" s="17"/>
      <c r="O87" s="17"/>
      <c r="P87" s="17"/>
      <c r="Q87" s="17"/>
      <c r="R87" s="17"/>
      <c r="S87" s="17"/>
      <c r="T87" s="17"/>
      <c r="U87" s="17"/>
      <c r="V87" s="17"/>
      <c r="W87" s="17"/>
      <c r="X87" s="17"/>
      <c r="Y87" s="17"/>
      <c r="Z87" s="17"/>
      <c r="AA87" s="17"/>
      <c r="AB87" s="17"/>
      <c r="AC87" s="17"/>
      <c r="AD87" s="17"/>
      <c r="AE87" s="17"/>
      <c r="AF87" s="17"/>
      <c r="AG87" s="17"/>
      <c r="AH87" s="17"/>
      <c r="AI87" s="12" t="s">
        <v>19</v>
      </c>
      <c r="AJ87" s="17"/>
      <c r="AK87" s="17"/>
      <c r="AL87" s="17"/>
      <c r="AM87" s="298" t="str">
        <f>IF(AN8= "","",AN8)</f>
        <v/>
      </c>
      <c r="AN87" s="298"/>
      <c r="AO87" s="17"/>
      <c r="AP87" s="17"/>
      <c r="AQ87" s="17"/>
      <c r="AR87" s="20"/>
      <c r="BE87" s="15"/>
    </row>
    <row r="88" spans="1:91" s="21" customFormat="1" ht="6.95" customHeight="1">
      <c r="A88" s="15"/>
      <c r="B88" s="16"/>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20"/>
      <c r="BE88" s="15"/>
    </row>
    <row r="89" spans="1:91" s="21" customFormat="1" ht="15.2" customHeight="1">
      <c r="A89" s="15"/>
      <c r="B89" s="16"/>
      <c r="C89" s="12" t="s">
        <v>20</v>
      </c>
      <c r="D89" s="17"/>
      <c r="E89" s="17"/>
      <c r="F89" s="17"/>
      <c r="G89" s="17"/>
      <c r="H89" s="17"/>
      <c r="I89" s="17"/>
      <c r="J89" s="17"/>
      <c r="K89" s="17"/>
      <c r="L89" s="43" t="str">
        <f>IF(E11= "","",E11)</f>
        <v xml:space="preserve"> </v>
      </c>
      <c r="M89" s="17"/>
      <c r="N89" s="17"/>
      <c r="O89" s="17"/>
      <c r="P89" s="17"/>
      <c r="Q89" s="17"/>
      <c r="R89" s="17"/>
      <c r="S89" s="17"/>
      <c r="T89" s="17"/>
      <c r="U89" s="17"/>
      <c r="V89" s="17"/>
      <c r="W89" s="17"/>
      <c r="X89" s="17"/>
      <c r="Y89" s="17"/>
      <c r="Z89" s="17"/>
      <c r="AA89" s="17"/>
      <c r="AB89" s="17"/>
      <c r="AC89" s="17"/>
      <c r="AD89" s="17"/>
      <c r="AE89" s="17"/>
      <c r="AF89" s="17"/>
      <c r="AG89" s="17"/>
      <c r="AH89" s="17"/>
      <c r="AI89" s="12" t="s">
        <v>25</v>
      </c>
      <c r="AJ89" s="17"/>
      <c r="AK89" s="17"/>
      <c r="AL89" s="17"/>
      <c r="AM89" s="299" t="str">
        <f>IF(E17="","",E17)</f>
        <v xml:space="preserve"> </v>
      </c>
      <c r="AN89" s="300"/>
      <c r="AO89" s="300"/>
      <c r="AP89" s="300"/>
      <c r="AQ89" s="17"/>
      <c r="AR89" s="20"/>
      <c r="AS89" s="301" t="s">
        <v>49</v>
      </c>
      <c r="AT89" s="302"/>
      <c r="AU89" s="51"/>
      <c r="AV89" s="51"/>
      <c r="AW89" s="51"/>
      <c r="AX89" s="51"/>
      <c r="AY89" s="51"/>
      <c r="AZ89" s="51"/>
      <c r="BA89" s="51"/>
      <c r="BB89" s="51"/>
      <c r="BC89" s="51"/>
      <c r="BD89" s="52"/>
      <c r="BE89" s="15"/>
    </row>
    <row r="90" spans="1:91" s="21" customFormat="1" ht="15.2" customHeight="1">
      <c r="A90" s="15"/>
      <c r="B90" s="16"/>
      <c r="C90" s="12" t="s">
        <v>24</v>
      </c>
      <c r="D90" s="17"/>
      <c r="E90" s="17"/>
      <c r="F90" s="17"/>
      <c r="G90" s="17"/>
      <c r="H90" s="17"/>
      <c r="I90" s="17"/>
      <c r="J90" s="17"/>
      <c r="K90" s="17"/>
      <c r="L90" s="43" t="str">
        <f>IF(E14="","",E14)</f>
        <v xml:space="preserve"> </v>
      </c>
      <c r="M90" s="17"/>
      <c r="N90" s="17"/>
      <c r="O90" s="17"/>
      <c r="P90" s="17"/>
      <c r="Q90" s="17"/>
      <c r="R90" s="17"/>
      <c r="S90" s="17"/>
      <c r="T90" s="17"/>
      <c r="U90" s="17"/>
      <c r="V90" s="17"/>
      <c r="W90" s="17"/>
      <c r="X90" s="17"/>
      <c r="Y90" s="17"/>
      <c r="Z90" s="17"/>
      <c r="AA90" s="17"/>
      <c r="AB90" s="17"/>
      <c r="AC90" s="17"/>
      <c r="AD90" s="17"/>
      <c r="AE90" s="17"/>
      <c r="AF90" s="17"/>
      <c r="AG90" s="17"/>
      <c r="AH90" s="17"/>
      <c r="AI90" s="12" t="s">
        <v>27</v>
      </c>
      <c r="AJ90" s="17"/>
      <c r="AK90" s="17"/>
      <c r="AL90" s="17"/>
      <c r="AM90" s="299"/>
      <c r="AN90" s="300"/>
      <c r="AO90" s="300"/>
      <c r="AP90" s="300"/>
      <c r="AQ90" s="17"/>
      <c r="AR90" s="20"/>
      <c r="AS90" s="303"/>
      <c r="AT90" s="304"/>
      <c r="AU90" s="53"/>
      <c r="AV90" s="53"/>
      <c r="AW90" s="53"/>
      <c r="AX90" s="53"/>
      <c r="AY90" s="53"/>
      <c r="AZ90" s="53"/>
      <c r="BA90" s="53"/>
      <c r="BB90" s="53"/>
      <c r="BC90" s="53"/>
      <c r="BD90" s="54"/>
      <c r="BE90" s="15"/>
    </row>
    <row r="91" spans="1:91" s="21" customFormat="1" ht="10.9" customHeight="1">
      <c r="A91" s="15"/>
      <c r="B91" s="16"/>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20"/>
      <c r="AS91" s="305"/>
      <c r="AT91" s="306"/>
      <c r="AU91" s="55"/>
      <c r="AV91" s="55"/>
      <c r="AW91" s="55"/>
      <c r="AX91" s="55"/>
      <c r="AY91" s="55"/>
      <c r="AZ91" s="55"/>
      <c r="BA91" s="55"/>
      <c r="BB91" s="55"/>
      <c r="BC91" s="55"/>
      <c r="BD91" s="56"/>
      <c r="BE91" s="15"/>
    </row>
    <row r="92" spans="1:91" s="21" customFormat="1" ht="29.25" customHeight="1">
      <c r="A92" s="15"/>
      <c r="B92" s="16"/>
      <c r="C92" s="307" t="s">
        <v>50</v>
      </c>
      <c r="D92" s="308"/>
      <c r="E92" s="308"/>
      <c r="F92" s="308"/>
      <c r="G92" s="308"/>
      <c r="H92" s="57"/>
      <c r="I92" s="309" t="s">
        <v>51</v>
      </c>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10" t="s">
        <v>52</v>
      </c>
      <c r="AH92" s="308"/>
      <c r="AI92" s="308"/>
      <c r="AJ92" s="308"/>
      <c r="AK92" s="308"/>
      <c r="AL92" s="308"/>
      <c r="AM92" s="308"/>
      <c r="AN92" s="309" t="s">
        <v>53</v>
      </c>
      <c r="AO92" s="308"/>
      <c r="AP92" s="311"/>
      <c r="AQ92" s="58" t="s">
        <v>54</v>
      </c>
      <c r="AR92" s="312"/>
      <c r="AS92" s="312"/>
      <c r="AT92" s="312"/>
      <c r="AU92" s="60" t="s">
        <v>55</v>
      </c>
      <c r="AV92" s="60" t="s">
        <v>56</v>
      </c>
      <c r="AW92" s="60" t="s">
        <v>57</v>
      </c>
      <c r="AX92" s="60" t="s">
        <v>58</v>
      </c>
      <c r="AY92" s="60" t="s">
        <v>59</v>
      </c>
      <c r="AZ92" s="60" t="s">
        <v>60</v>
      </c>
      <c r="BA92" s="60" t="s">
        <v>61</v>
      </c>
      <c r="BB92" s="60" t="s">
        <v>62</v>
      </c>
      <c r="BC92" s="60" t="s">
        <v>63</v>
      </c>
      <c r="BD92" s="61" t="s">
        <v>64</v>
      </c>
      <c r="BE92" s="15"/>
    </row>
    <row r="93" spans="1:91" s="21" customFormat="1" ht="10.9" customHeight="1">
      <c r="A93" s="15"/>
      <c r="B93" s="16"/>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20"/>
      <c r="AS93" s="62"/>
      <c r="AT93" s="63"/>
      <c r="AU93" s="63"/>
      <c r="AV93" s="63"/>
      <c r="AW93" s="63"/>
      <c r="AX93" s="63"/>
      <c r="AY93" s="63"/>
      <c r="AZ93" s="63"/>
      <c r="BA93" s="63"/>
      <c r="BB93" s="63"/>
      <c r="BC93" s="63"/>
      <c r="BD93" s="64"/>
      <c r="BE93" s="15"/>
    </row>
    <row r="94" spans="1:91" s="65" customFormat="1" ht="32.450000000000003" customHeight="1">
      <c r="B94" s="66"/>
      <c r="C94" s="67" t="s">
        <v>65</v>
      </c>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313"/>
      <c r="AH94" s="313"/>
      <c r="AI94" s="313"/>
      <c r="AJ94" s="313"/>
      <c r="AK94" s="313"/>
      <c r="AL94" s="313"/>
      <c r="AM94" s="313"/>
      <c r="AN94" s="312"/>
      <c r="AO94" s="312"/>
      <c r="AP94" s="312"/>
      <c r="AQ94" s="69" t="s">
        <v>1</v>
      </c>
      <c r="AR94" s="70"/>
      <c r="AS94" s="71">
        <f>ROUND(SUM(AS95:AS99),2)</f>
        <v>0</v>
      </c>
      <c r="AT94" s="72">
        <f>ROUND(SUM(AV94:AW94),2)</f>
        <v>315549.59000000003</v>
      </c>
      <c r="AU94" s="73">
        <f>ROUND(SUM(AU95:AU99),5)</f>
        <v>1468.11097</v>
      </c>
      <c r="AV94" s="72">
        <f>ROUND(AZ94*L29,2)</f>
        <v>315549.59000000003</v>
      </c>
      <c r="AW94" s="72">
        <f>ROUND(BA94*L30,2)</f>
        <v>0</v>
      </c>
      <c r="AX94" s="72">
        <f>ROUND(BB94*L29,2)</f>
        <v>0</v>
      </c>
      <c r="AY94" s="72">
        <f>ROUND(BC94*L30,2)</f>
        <v>0</v>
      </c>
      <c r="AZ94" s="72">
        <f>ROUND(SUM(AZ95:AZ99),2)</f>
        <v>1502617.11</v>
      </c>
      <c r="BA94" s="72">
        <f>ROUND(SUM(BA95:BA99),2)</f>
        <v>0</v>
      </c>
      <c r="BB94" s="72">
        <f>ROUND(SUM(BB95:BB99),2)</f>
        <v>0</v>
      </c>
      <c r="BC94" s="72">
        <f>ROUND(SUM(BC95:BC99),2)</f>
        <v>0</v>
      </c>
      <c r="BD94" s="74">
        <f>ROUND(SUM(BD95:BD99),2)</f>
        <v>0</v>
      </c>
      <c r="BS94" s="75" t="s">
        <v>66</v>
      </c>
      <c r="BT94" s="75" t="s">
        <v>67</v>
      </c>
      <c r="BU94" s="76" t="s">
        <v>68</v>
      </c>
      <c r="BV94" s="75" t="s">
        <v>69</v>
      </c>
      <c r="BW94" s="75" t="s">
        <v>5</v>
      </c>
      <c r="BX94" s="75" t="s">
        <v>70</v>
      </c>
      <c r="CL94" s="75" t="s">
        <v>1</v>
      </c>
    </row>
    <row r="95" spans="1:91" s="87" customFormat="1" ht="16.5" customHeight="1">
      <c r="A95" s="77" t="s">
        <v>71</v>
      </c>
      <c r="B95" s="78"/>
      <c r="C95" s="79"/>
      <c r="D95" s="314" t="s">
        <v>72</v>
      </c>
      <c r="E95" s="314"/>
      <c r="F95" s="314"/>
      <c r="G95" s="314"/>
      <c r="H95" s="314"/>
      <c r="I95" s="80"/>
      <c r="J95" s="314" t="s">
        <v>73</v>
      </c>
      <c r="K95" s="314"/>
      <c r="L95" s="314"/>
      <c r="M95" s="314"/>
      <c r="N95" s="314"/>
      <c r="O95" s="314"/>
      <c r="P95" s="314"/>
      <c r="Q95" s="314"/>
      <c r="R95" s="314"/>
      <c r="S95" s="314"/>
      <c r="T95" s="314"/>
      <c r="U95" s="314"/>
      <c r="V95" s="314"/>
      <c r="W95" s="314"/>
      <c r="X95" s="314"/>
      <c r="Y95" s="314"/>
      <c r="Z95" s="314"/>
      <c r="AA95" s="314"/>
      <c r="AB95" s="314"/>
      <c r="AC95" s="314"/>
      <c r="AD95" s="314"/>
      <c r="AE95" s="314"/>
      <c r="AF95" s="314"/>
      <c r="AG95" s="315"/>
      <c r="AH95" s="316"/>
      <c r="AI95" s="316"/>
      <c r="AJ95" s="316"/>
      <c r="AK95" s="316"/>
      <c r="AL95" s="316"/>
      <c r="AM95" s="316"/>
      <c r="AN95" s="315"/>
      <c r="AO95" s="316"/>
      <c r="AP95" s="316"/>
      <c r="AQ95" s="81" t="s">
        <v>74</v>
      </c>
      <c r="AR95" s="82"/>
      <c r="AS95" s="83">
        <v>0</v>
      </c>
      <c r="AT95" s="84">
        <f>ROUND(SUM(AV95:AW95),2)</f>
        <v>51845.120000000003</v>
      </c>
      <c r="AU95" s="85">
        <f>'[1]1. - Odstranění stávající...'!P119</f>
        <v>204.78280000000001</v>
      </c>
      <c r="AV95" s="84">
        <f>'[1]1. - Odstranění stávající...'!J33</f>
        <v>51845.120000000003</v>
      </c>
      <c r="AW95" s="84">
        <f>'[1]1. - Odstranění stávající...'!J34</f>
        <v>0</v>
      </c>
      <c r="AX95" s="84">
        <f>'[1]1. - Odstranění stávající...'!J35</f>
        <v>0</v>
      </c>
      <c r="AY95" s="84">
        <f>'[1]1. - Odstranění stávající...'!J36</f>
        <v>0</v>
      </c>
      <c r="AZ95" s="84">
        <f>'[1]1. - Odstranění stávající...'!F33</f>
        <v>246881.54</v>
      </c>
      <c r="BA95" s="84">
        <f>'[1]1. - Odstranění stávající...'!F34</f>
        <v>0</v>
      </c>
      <c r="BB95" s="84">
        <f>'[1]1. - Odstranění stávající...'!F35</f>
        <v>0</v>
      </c>
      <c r="BC95" s="84">
        <f>'[1]1. - Odstranění stávající...'!F36</f>
        <v>0</v>
      </c>
      <c r="BD95" s="86">
        <f>'[1]1. - Odstranění stávající...'!F37</f>
        <v>0</v>
      </c>
      <c r="BT95" s="88" t="s">
        <v>75</v>
      </c>
      <c r="BV95" s="88" t="s">
        <v>69</v>
      </c>
      <c r="BW95" s="88" t="s">
        <v>76</v>
      </c>
      <c r="BX95" s="88" t="s">
        <v>5</v>
      </c>
      <c r="CL95" s="88" t="s">
        <v>1</v>
      </c>
      <c r="CM95" s="88" t="s">
        <v>77</v>
      </c>
    </row>
    <row r="96" spans="1:91" s="87" customFormat="1" ht="24.75" customHeight="1">
      <c r="A96" s="77" t="s">
        <v>71</v>
      </c>
      <c r="B96" s="78"/>
      <c r="C96" s="79"/>
      <c r="D96" s="314" t="s">
        <v>78</v>
      </c>
      <c r="E96" s="314"/>
      <c r="F96" s="314"/>
      <c r="G96" s="314"/>
      <c r="H96" s="314"/>
      <c r="I96" s="80"/>
      <c r="J96" s="314" t="s">
        <v>79</v>
      </c>
      <c r="K96" s="314"/>
      <c r="L96" s="314"/>
      <c r="M96" s="314"/>
      <c r="N96" s="314"/>
      <c r="O96" s="314"/>
      <c r="P96" s="314"/>
      <c r="Q96" s="314"/>
      <c r="R96" s="314"/>
      <c r="S96" s="314"/>
      <c r="T96" s="314"/>
      <c r="U96" s="314"/>
      <c r="V96" s="314"/>
      <c r="W96" s="314"/>
      <c r="X96" s="314"/>
      <c r="Y96" s="314"/>
      <c r="Z96" s="314"/>
      <c r="AA96" s="314"/>
      <c r="AB96" s="314"/>
      <c r="AC96" s="314"/>
      <c r="AD96" s="314"/>
      <c r="AE96" s="314"/>
      <c r="AF96" s="314"/>
      <c r="AG96" s="315"/>
      <c r="AH96" s="316"/>
      <c r="AI96" s="316"/>
      <c r="AJ96" s="316"/>
      <c r="AK96" s="316"/>
      <c r="AL96" s="316"/>
      <c r="AM96" s="316"/>
      <c r="AN96" s="315"/>
      <c r="AO96" s="316"/>
      <c r="AP96" s="316"/>
      <c r="AQ96" s="81" t="s">
        <v>74</v>
      </c>
      <c r="AR96" s="82"/>
      <c r="AS96" s="83">
        <v>0</v>
      </c>
      <c r="AT96" s="84">
        <f>ROUND(SUM(AV96:AW96),2)</f>
        <v>76951.86</v>
      </c>
      <c r="AU96" s="85">
        <f>'[1]2. - Přípravné práce, pří...'!P118</f>
        <v>558.50659000000007</v>
      </c>
      <c r="AV96" s="84">
        <f>'[1]2. - Přípravné práce, pří...'!J33</f>
        <v>76951.86</v>
      </c>
      <c r="AW96" s="84">
        <f>'[1]2. - Přípravné práce, pří...'!J34</f>
        <v>0</v>
      </c>
      <c r="AX96" s="84">
        <f>'[1]2. - Přípravné práce, pří...'!J35</f>
        <v>0</v>
      </c>
      <c r="AY96" s="84">
        <f>'[1]2. - Přípravné práce, pří...'!J36</f>
        <v>0</v>
      </c>
      <c r="AZ96" s="84">
        <f>'[1]2. - Přípravné práce, pří...'!F33</f>
        <v>366437.44</v>
      </c>
      <c r="BA96" s="84">
        <f>'[1]2. - Přípravné práce, pří...'!F34</f>
        <v>0</v>
      </c>
      <c r="BB96" s="84">
        <f>'[1]2. - Přípravné práce, pří...'!F35</f>
        <v>0</v>
      </c>
      <c r="BC96" s="84">
        <f>'[1]2. - Přípravné práce, pří...'!F36</f>
        <v>0</v>
      </c>
      <c r="BD96" s="86">
        <f>'[1]2. - Přípravné práce, pří...'!F37</f>
        <v>0</v>
      </c>
      <c r="BT96" s="88" t="s">
        <v>75</v>
      </c>
      <c r="BV96" s="88" t="s">
        <v>69</v>
      </c>
      <c r="BW96" s="88" t="s">
        <v>80</v>
      </c>
      <c r="BX96" s="88" t="s">
        <v>5</v>
      </c>
      <c r="CL96" s="88" t="s">
        <v>1</v>
      </c>
      <c r="CM96" s="88" t="s">
        <v>77</v>
      </c>
    </row>
    <row r="97" spans="1:91" s="87" customFormat="1" ht="16.5" customHeight="1">
      <c r="A97" s="77" t="s">
        <v>71</v>
      </c>
      <c r="B97" s="78"/>
      <c r="C97" s="79"/>
      <c r="D97" s="314" t="s">
        <v>81</v>
      </c>
      <c r="E97" s="314"/>
      <c r="F97" s="314"/>
      <c r="G97" s="314"/>
      <c r="H97" s="314"/>
      <c r="I97" s="80"/>
      <c r="J97" s="314" t="s">
        <v>82</v>
      </c>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5"/>
      <c r="AH97" s="316"/>
      <c r="AI97" s="316"/>
      <c r="AJ97" s="316"/>
      <c r="AK97" s="316"/>
      <c r="AL97" s="316"/>
      <c r="AM97" s="316"/>
      <c r="AN97" s="315"/>
      <c r="AO97" s="316"/>
      <c r="AP97" s="316"/>
      <c r="AQ97" s="81" t="s">
        <v>74</v>
      </c>
      <c r="AR97" s="82"/>
      <c r="AS97" s="83">
        <v>0</v>
      </c>
      <c r="AT97" s="84">
        <f>ROUND(SUM(AV97:AW97),2)</f>
        <v>166382.60999999999</v>
      </c>
      <c r="AU97" s="85">
        <f>'[1]3. - Nové výsadby - I. va...'!P122</f>
        <v>704.82157899999993</v>
      </c>
      <c r="AV97" s="84">
        <f>'[1]3. - Nové výsadby - I. va...'!J33</f>
        <v>166382.60999999999</v>
      </c>
      <c r="AW97" s="84">
        <f>'[1]3. - Nové výsadby - I. va...'!J34</f>
        <v>0</v>
      </c>
      <c r="AX97" s="84">
        <f>'[1]3. - Nové výsadby - I. va...'!J35</f>
        <v>0</v>
      </c>
      <c r="AY97" s="84">
        <f>'[1]3. - Nové výsadby - I. va...'!J36</f>
        <v>0</v>
      </c>
      <c r="AZ97" s="84">
        <f>'[1]3. - Nové výsadby - I. va...'!F33</f>
        <v>792298.13</v>
      </c>
      <c r="BA97" s="84">
        <f>'[1]3. - Nové výsadby - I. va...'!F34</f>
        <v>0</v>
      </c>
      <c r="BB97" s="84">
        <f>'[1]3. - Nové výsadby - I. va...'!F35</f>
        <v>0</v>
      </c>
      <c r="BC97" s="84">
        <f>'[1]3. - Nové výsadby - I. va...'!F36</f>
        <v>0</v>
      </c>
      <c r="BD97" s="86">
        <f>'[1]3. - Nové výsadby - I. va...'!F37</f>
        <v>0</v>
      </c>
      <c r="BT97" s="88" t="s">
        <v>75</v>
      </c>
      <c r="BV97" s="88" t="s">
        <v>69</v>
      </c>
      <c r="BW97" s="88" t="s">
        <v>83</v>
      </c>
      <c r="BX97" s="88" t="s">
        <v>5</v>
      </c>
      <c r="CL97" s="88" t="s">
        <v>1</v>
      </c>
      <c r="CM97" s="88" t="s">
        <v>77</v>
      </c>
    </row>
    <row r="98" spans="1:91" s="87" customFormat="1" ht="16.5" customHeight="1">
      <c r="A98" s="77"/>
      <c r="B98" s="78"/>
      <c r="C98" s="79"/>
      <c r="D98" s="314" t="s">
        <v>84</v>
      </c>
      <c r="E98" s="314"/>
      <c r="F98" s="314"/>
      <c r="G98" s="314"/>
      <c r="H98" s="314"/>
      <c r="I98" s="246"/>
      <c r="J98" s="314" t="s">
        <v>85</v>
      </c>
      <c r="K98" s="314"/>
      <c r="L98" s="314"/>
      <c r="M98" s="314"/>
      <c r="N98" s="314"/>
      <c r="O98" s="314"/>
      <c r="P98" s="314"/>
      <c r="Q98" s="314"/>
      <c r="R98" s="314"/>
      <c r="S98" s="314"/>
      <c r="T98" s="314"/>
      <c r="U98" s="314"/>
      <c r="V98" s="314"/>
      <c r="W98" s="314"/>
      <c r="X98" s="314"/>
      <c r="Y98" s="314"/>
      <c r="Z98" s="314"/>
      <c r="AA98" s="314"/>
      <c r="AB98" s="314"/>
      <c r="AC98" s="314"/>
      <c r="AD98" s="314"/>
      <c r="AE98" s="314"/>
      <c r="AF98" s="314"/>
      <c r="AG98" s="315"/>
      <c r="AH98" s="316"/>
      <c r="AI98" s="316"/>
      <c r="AJ98" s="316"/>
      <c r="AK98" s="316"/>
      <c r="AL98" s="316"/>
      <c r="AM98" s="316"/>
      <c r="AN98" s="315"/>
      <c r="AO98" s="316"/>
      <c r="AP98" s="316"/>
      <c r="AQ98" s="81"/>
      <c r="AR98" s="82"/>
      <c r="AS98" s="83"/>
      <c r="AT98" s="84"/>
      <c r="AU98" s="85"/>
      <c r="AV98" s="84"/>
      <c r="AW98" s="84"/>
      <c r="AX98" s="84"/>
      <c r="AY98" s="84"/>
      <c r="AZ98" s="84"/>
      <c r="BA98" s="84"/>
      <c r="BB98" s="84"/>
      <c r="BC98" s="84"/>
      <c r="BD98" s="86"/>
      <c r="BT98" s="88"/>
      <c r="BV98" s="88"/>
      <c r="BW98" s="88"/>
      <c r="BX98" s="88"/>
      <c r="CL98" s="88"/>
      <c r="CM98" s="88"/>
    </row>
    <row r="99" spans="1:91" s="87" customFormat="1" ht="16.5" customHeight="1">
      <c r="A99" s="77" t="s">
        <v>71</v>
      </c>
      <c r="B99" s="78"/>
      <c r="C99" s="79"/>
      <c r="D99" s="314" t="s">
        <v>457</v>
      </c>
      <c r="E99" s="314"/>
      <c r="F99" s="314"/>
      <c r="G99" s="314"/>
      <c r="H99" s="314"/>
      <c r="I99" s="80"/>
      <c r="J99" s="314" t="s">
        <v>458</v>
      </c>
      <c r="K99" s="314"/>
      <c r="L99" s="314"/>
      <c r="M99" s="314"/>
      <c r="N99" s="314"/>
      <c r="O99" s="314"/>
      <c r="P99" s="314"/>
      <c r="Q99" s="314"/>
      <c r="R99" s="314"/>
      <c r="S99" s="314"/>
      <c r="T99" s="314"/>
      <c r="U99" s="314"/>
      <c r="V99" s="314"/>
      <c r="W99" s="314"/>
      <c r="X99" s="314"/>
      <c r="Y99" s="314"/>
      <c r="Z99" s="314"/>
      <c r="AA99" s="314"/>
      <c r="AB99" s="314"/>
      <c r="AC99" s="314"/>
      <c r="AD99" s="314"/>
      <c r="AE99" s="314"/>
      <c r="AF99" s="314"/>
      <c r="AG99" s="315"/>
      <c r="AH99" s="316"/>
      <c r="AI99" s="316"/>
      <c r="AJ99" s="316"/>
      <c r="AK99" s="316"/>
      <c r="AL99" s="316"/>
      <c r="AM99" s="316"/>
      <c r="AN99" s="315"/>
      <c r="AO99" s="316"/>
      <c r="AP99" s="316"/>
      <c r="AQ99" s="81" t="s">
        <v>74</v>
      </c>
      <c r="AR99" s="82"/>
      <c r="AS99" s="89">
        <v>0</v>
      </c>
      <c r="AT99" s="90">
        <f>ROUND(SUM(AV99:AW99),2)</f>
        <v>20370</v>
      </c>
      <c r="AU99" s="91">
        <f>'[1]4. - Vedlejší rozpočtové ...'!P124</f>
        <v>0</v>
      </c>
      <c r="AV99" s="90">
        <f>'[1]4. - Vedlejší rozpočtové ...'!J33</f>
        <v>20370</v>
      </c>
      <c r="AW99" s="90">
        <f>'[1]4. - Vedlejší rozpočtové ...'!J34</f>
        <v>0</v>
      </c>
      <c r="AX99" s="90">
        <f>'[1]4. - Vedlejší rozpočtové ...'!J35</f>
        <v>0</v>
      </c>
      <c r="AY99" s="90">
        <f>'[1]4. - Vedlejší rozpočtové ...'!J36</f>
        <v>0</v>
      </c>
      <c r="AZ99" s="90">
        <f>'[1]4. - Vedlejší rozpočtové ...'!F33</f>
        <v>97000</v>
      </c>
      <c r="BA99" s="90">
        <f>'[1]4. - Vedlejší rozpočtové ...'!F34</f>
        <v>0</v>
      </c>
      <c r="BB99" s="90">
        <f>'[1]4. - Vedlejší rozpočtové ...'!F35</f>
        <v>0</v>
      </c>
      <c r="BC99" s="90">
        <f>'[1]4. - Vedlejší rozpočtové ...'!F36</f>
        <v>0</v>
      </c>
      <c r="BD99" s="92">
        <f>'[1]4. - Vedlejší rozpočtové ...'!F37</f>
        <v>0</v>
      </c>
      <c r="BT99" s="88" t="s">
        <v>75</v>
      </c>
      <c r="BV99" s="88" t="s">
        <v>69</v>
      </c>
      <c r="BW99" s="88" t="s">
        <v>86</v>
      </c>
      <c r="BX99" s="88" t="s">
        <v>5</v>
      </c>
      <c r="CL99" s="88" t="s">
        <v>1</v>
      </c>
      <c r="CM99" s="88" t="s">
        <v>77</v>
      </c>
    </row>
    <row r="100" spans="1:91" s="21" customFormat="1" ht="30" customHeight="1">
      <c r="A100" s="15"/>
      <c r="B100" s="16"/>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20"/>
      <c r="AS100" s="15"/>
      <c r="AT100" s="15"/>
      <c r="AU100" s="15"/>
      <c r="AV100" s="15"/>
      <c r="AW100" s="15"/>
      <c r="AX100" s="15"/>
      <c r="AY100" s="15"/>
      <c r="AZ100" s="15"/>
      <c r="BA100" s="15"/>
      <c r="BB100" s="15"/>
      <c r="BC100" s="15"/>
      <c r="BD100" s="15"/>
      <c r="BE100" s="15"/>
    </row>
    <row r="101" spans="1:91" s="21" customFormat="1" ht="6.95" customHeight="1">
      <c r="A101" s="15"/>
      <c r="B101" s="37"/>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20"/>
      <c r="AS101" s="15"/>
      <c r="AT101" s="15"/>
      <c r="AU101" s="15"/>
      <c r="AV101" s="15"/>
      <c r="AW101" s="15"/>
      <c r="AX101" s="15"/>
      <c r="AY101" s="15"/>
      <c r="AZ101" s="15"/>
      <c r="BA101" s="15"/>
      <c r="BB101" s="15"/>
      <c r="BC101" s="15"/>
      <c r="BD101" s="15"/>
      <c r="BE101" s="15"/>
    </row>
  </sheetData>
  <sheetProtection password="DBE3" sheet="1" objects="1" scenarios="1"/>
  <protectedRanges>
    <protectedRange sqref="E7:AO30 E37:AO76 D87:AP90 AG94:AP99" name="Oblast1"/>
  </protectedRanges>
  <mergeCells count="57">
    <mergeCell ref="D99:H99"/>
    <mergeCell ref="J99:AF99"/>
    <mergeCell ref="AG99:AM99"/>
    <mergeCell ref="AN99:AP99"/>
    <mergeCell ref="D96:H96"/>
    <mergeCell ref="J96:AF96"/>
    <mergeCell ref="AG96:AM96"/>
    <mergeCell ref="AN96:AP96"/>
    <mergeCell ref="D97:H97"/>
    <mergeCell ref="J97:AF97"/>
    <mergeCell ref="AG97:AM97"/>
    <mergeCell ref="AN97:AP97"/>
    <mergeCell ref="D98:H98"/>
    <mergeCell ref="J98:AF98"/>
    <mergeCell ref="AG98:AM98"/>
    <mergeCell ref="AN98:AP98"/>
    <mergeCell ref="AG94:AM94"/>
    <mergeCell ref="AN94:AP94"/>
    <mergeCell ref="D95:H95"/>
    <mergeCell ref="J95:AF95"/>
    <mergeCell ref="AG95:AM95"/>
    <mergeCell ref="AN95:AP95"/>
    <mergeCell ref="AM87:AN87"/>
    <mergeCell ref="AM89:AP89"/>
    <mergeCell ref="AS89:AT91"/>
    <mergeCell ref="AM90:AP90"/>
    <mergeCell ref="C92:G92"/>
    <mergeCell ref="I92:AF92"/>
    <mergeCell ref="AG92:AM92"/>
    <mergeCell ref="AN92:AP92"/>
    <mergeCell ref="AR92:AT92"/>
    <mergeCell ref="L85:AO85"/>
    <mergeCell ref="L31:P31"/>
    <mergeCell ref="W31:AE31"/>
    <mergeCell ref="AK31:AO31"/>
    <mergeCell ref="L32:P32"/>
    <mergeCell ref="W32:AE32"/>
    <mergeCell ref="AK32:AO32"/>
    <mergeCell ref="L33:P33"/>
    <mergeCell ref="W33:AE33"/>
    <mergeCell ref="AK33:AO33"/>
    <mergeCell ref="X35:AB35"/>
    <mergeCell ref="AK35:AO35"/>
    <mergeCell ref="L29:P29"/>
    <mergeCell ref="W29:AE29"/>
    <mergeCell ref="AK29:AO29"/>
    <mergeCell ref="L30:P30"/>
    <mergeCell ref="W30:AE30"/>
    <mergeCell ref="AK30:AO30"/>
    <mergeCell ref="L28:P28"/>
    <mergeCell ref="W28:AE28"/>
    <mergeCell ref="AK28:AO28"/>
    <mergeCell ref="AR2:BE2"/>
    <mergeCell ref="K5:AO5"/>
    <mergeCell ref="K6:AO6"/>
    <mergeCell ref="E23:AN23"/>
    <mergeCell ref="AK26:AO26"/>
  </mergeCells>
  <hyperlinks>
    <hyperlink ref="A95" location="'1. - Odstranění stávající...'!C2" display="/"/>
    <hyperlink ref="A96" location="'2. - Přípravné práce, pří...'!C2" display="/"/>
    <hyperlink ref="A97" location="'3. - Nové výsadby - I. va...'!C2" display="/"/>
    <hyperlink ref="A99" location="'4. - Vedlejší rozpočtové ...'!C2" display="/"/>
  </hyperlink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74"/>
  <sheetViews>
    <sheetView topLeftCell="F117" workbookViewId="0">
      <selection activeCell="F154" sqref="F154"/>
    </sheetView>
  </sheetViews>
  <sheetFormatPr defaultRowHeight="15"/>
  <cols>
    <col min="1" max="1" width="7.140625" customWidth="1"/>
    <col min="2" max="2" width="1.42578125" customWidth="1"/>
    <col min="3" max="3" width="3.5703125" customWidth="1"/>
    <col min="4" max="4" width="3.7109375" customWidth="1"/>
    <col min="5" max="5" width="14.7109375" customWidth="1"/>
    <col min="6" max="6" width="86.42578125" customWidth="1"/>
    <col min="7" max="7" width="6" customWidth="1"/>
    <col min="8" max="8" width="9.85546875" customWidth="1"/>
    <col min="9" max="10" width="17.28515625" customWidth="1"/>
    <col min="11" max="11" width="17.28515625" hidden="1" customWidth="1"/>
    <col min="12" max="12" width="8" customWidth="1"/>
    <col min="13" max="13" width="9.28515625" hidden="1" customWidth="1"/>
    <col min="15" max="20" width="12.140625" hidden="1" customWidth="1"/>
    <col min="21" max="21" width="14" hidden="1" customWidth="1"/>
    <col min="22" max="22" width="10.5703125" customWidth="1"/>
    <col min="23" max="23" width="14" customWidth="1"/>
    <col min="24" max="24" width="10.5703125" customWidth="1"/>
    <col min="25" max="25" width="12.85546875" customWidth="1"/>
    <col min="26" max="26" width="9.42578125" customWidth="1"/>
    <col min="27" max="27" width="12.85546875" customWidth="1"/>
    <col min="28" max="28" width="14" customWidth="1"/>
    <col min="29" max="29" width="9.42578125" customWidth="1"/>
    <col min="30" max="30" width="12.85546875" customWidth="1"/>
    <col min="31" max="31" width="14" customWidth="1"/>
  </cols>
  <sheetData>
    <row r="1" spans="1:46">
      <c r="A1" s="7"/>
    </row>
    <row r="2" spans="1:46" ht="36.950000000000003" customHeight="1">
      <c r="L2" s="282"/>
      <c r="M2" s="282"/>
      <c r="N2" s="282"/>
      <c r="O2" s="282"/>
      <c r="P2" s="282"/>
      <c r="Q2" s="282"/>
      <c r="R2" s="282"/>
      <c r="S2" s="282"/>
      <c r="T2" s="282"/>
      <c r="U2" s="282"/>
      <c r="V2" s="282"/>
      <c r="AT2" s="2" t="s">
        <v>76</v>
      </c>
    </row>
    <row r="3" spans="1:46" ht="6.95" customHeight="1">
      <c r="B3" s="93"/>
      <c r="C3" s="94"/>
      <c r="D3" s="94"/>
      <c r="E3" s="94"/>
      <c r="F3" s="94"/>
      <c r="G3" s="94"/>
      <c r="H3" s="94"/>
      <c r="I3" s="94"/>
      <c r="J3" s="94"/>
      <c r="K3" s="94"/>
      <c r="L3" s="5"/>
      <c r="AT3" s="2" t="s">
        <v>77</v>
      </c>
    </row>
    <row r="4" spans="1:46" ht="24.95" customHeight="1">
      <c r="B4" s="5"/>
      <c r="D4" s="95" t="s">
        <v>87</v>
      </c>
      <c r="L4" s="5"/>
      <c r="M4" s="96" t="s">
        <v>10</v>
      </c>
      <c r="AT4" s="2" t="s">
        <v>4</v>
      </c>
    </row>
    <row r="5" spans="1:46" ht="6.95" customHeight="1">
      <c r="B5" s="5"/>
      <c r="L5" s="5"/>
    </row>
    <row r="6" spans="1:46" ht="12" customHeight="1">
      <c r="B6" s="5"/>
      <c r="D6" s="97" t="s">
        <v>13</v>
      </c>
      <c r="L6" s="5"/>
    </row>
    <row r="7" spans="1:46" ht="16.5" customHeight="1">
      <c r="B7" s="5"/>
      <c r="E7" s="320" t="str">
        <f>'[1]Rekapitulace stavby'!K6</f>
        <v>Sadové úpravy na okružní křižovatce Střekov I. varianta</v>
      </c>
      <c r="F7" s="321"/>
      <c r="G7" s="321"/>
      <c r="H7" s="321"/>
      <c r="L7" s="5"/>
    </row>
    <row r="8" spans="1:46" s="21" customFormat="1" ht="12" customHeight="1">
      <c r="A8" s="15"/>
      <c r="B8" s="20"/>
      <c r="C8" s="15"/>
      <c r="D8" s="97" t="s">
        <v>88</v>
      </c>
      <c r="E8" s="15"/>
      <c r="F8" s="15"/>
      <c r="G8" s="15"/>
      <c r="H8" s="15"/>
      <c r="I8" s="15"/>
      <c r="J8" s="15"/>
      <c r="K8" s="15"/>
      <c r="L8" s="34"/>
      <c r="S8" s="15"/>
      <c r="T8" s="15"/>
      <c r="U8" s="15"/>
      <c r="V8" s="15"/>
      <c r="W8" s="15"/>
      <c r="X8" s="15"/>
      <c r="Y8" s="15"/>
      <c r="Z8" s="15"/>
      <c r="AA8" s="15"/>
      <c r="AB8" s="15"/>
      <c r="AC8" s="15"/>
      <c r="AD8" s="15"/>
      <c r="AE8" s="15"/>
    </row>
    <row r="9" spans="1:46" s="21" customFormat="1" ht="16.5" customHeight="1">
      <c r="A9" s="15"/>
      <c r="B9" s="20"/>
      <c r="C9" s="15"/>
      <c r="D9" s="15"/>
      <c r="E9" s="322" t="s">
        <v>89</v>
      </c>
      <c r="F9" s="323"/>
      <c r="G9" s="323"/>
      <c r="H9" s="323"/>
      <c r="I9" s="15"/>
      <c r="J9" s="15"/>
      <c r="K9" s="15"/>
      <c r="L9" s="34"/>
      <c r="S9" s="15"/>
      <c r="T9" s="15"/>
      <c r="U9" s="15"/>
      <c r="V9" s="15"/>
      <c r="W9" s="15"/>
      <c r="X9" s="15"/>
      <c r="Y9" s="15"/>
      <c r="Z9" s="15"/>
      <c r="AA9" s="15"/>
      <c r="AB9" s="15"/>
      <c r="AC9" s="15"/>
      <c r="AD9" s="15"/>
      <c r="AE9" s="15"/>
    </row>
    <row r="10" spans="1:46" s="21" customFormat="1">
      <c r="A10" s="15"/>
      <c r="B10" s="20"/>
      <c r="C10" s="15"/>
      <c r="D10" s="15"/>
      <c r="E10" s="15"/>
      <c r="F10" s="15"/>
      <c r="G10" s="15"/>
      <c r="H10" s="15"/>
      <c r="I10" s="15"/>
      <c r="J10" s="15"/>
      <c r="K10" s="15"/>
      <c r="L10" s="34"/>
      <c r="S10" s="15"/>
      <c r="T10" s="15"/>
      <c r="U10" s="15"/>
      <c r="V10" s="15"/>
      <c r="W10" s="15"/>
      <c r="X10" s="15"/>
      <c r="Y10" s="15"/>
      <c r="Z10" s="15"/>
      <c r="AA10" s="15"/>
      <c r="AB10" s="15"/>
      <c r="AC10" s="15"/>
      <c r="AD10" s="15"/>
      <c r="AE10" s="15"/>
    </row>
    <row r="11" spans="1:46" s="21" customFormat="1" ht="12" customHeight="1">
      <c r="A11" s="15"/>
      <c r="B11" s="20"/>
      <c r="C11" s="15"/>
      <c r="D11" s="97" t="s">
        <v>15</v>
      </c>
      <c r="E11" s="15"/>
      <c r="F11" s="98" t="s">
        <v>1</v>
      </c>
      <c r="G11" s="15"/>
      <c r="H11" s="15"/>
      <c r="I11" s="97" t="s">
        <v>16</v>
      </c>
      <c r="J11" s="98" t="s">
        <v>1</v>
      </c>
      <c r="K11" s="15"/>
      <c r="L11" s="34"/>
      <c r="S11" s="15"/>
      <c r="T11" s="15"/>
      <c r="U11" s="15"/>
      <c r="V11" s="15"/>
      <c r="W11" s="15"/>
      <c r="X11" s="15"/>
      <c r="Y11" s="15"/>
      <c r="Z11" s="15"/>
      <c r="AA11" s="15"/>
      <c r="AB11" s="15"/>
      <c r="AC11" s="15"/>
      <c r="AD11" s="15"/>
      <c r="AE11" s="15"/>
    </row>
    <row r="12" spans="1:46" s="21" customFormat="1" ht="12" customHeight="1">
      <c r="A12" s="15"/>
      <c r="B12" s="20"/>
      <c r="C12" s="15"/>
      <c r="D12" s="97" t="s">
        <v>17</v>
      </c>
      <c r="E12" s="15"/>
      <c r="F12" s="98"/>
      <c r="G12" s="15"/>
      <c r="H12" s="15"/>
      <c r="I12" s="97" t="s">
        <v>19</v>
      </c>
      <c r="J12" s="99"/>
      <c r="K12" s="15"/>
      <c r="L12" s="34"/>
      <c r="S12" s="15"/>
      <c r="T12" s="15"/>
      <c r="U12" s="15"/>
      <c r="V12" s="15"/>
      <c r="W12" s="15"/>
      <c r="X12" s="15"/>
      <c r="Y12" s="15"/>
      <c r="Z12" s="15"/>
      <c r="AA12" s="15"/>
      <c r="AB12" s="15"/>
      <c r="AC12" s="15"/>
      <c r="AD12" s="15"/>
      <c r="AE12" s="15"/>
    </row>
    <row r="13" spans="1:46" s="21" customFormat="1" ht="10.9" customHeight="1">
      <c r="A13" s="15"/>
      <c r="B13" s="20"/>
      <c r="C13" s="15"/>
      <c r="D13" s="15"/>
      <c r="E13" s="15"/>
      <c r="F13" s="15"/>
      <c r="G13" s="15"/>
      <c r="H13" s="15"/>
      <c r="I13" s="15"/>
      <c r="J13" s="15"/>
      <c r="K13" s="15"/>
      <c r="L13" s="34"/>
      <c r="S13" s="15"/>
      <c r="T13" s="15"/>
      <c r="U13" s="15"/>
      <c r="V13" s="15"/>
      <c r="W13" s="15"/>
      <c r="X13" s="15"/>
      <c r="Y13" s="15"/>
      <c r="Z13" s="15"/>
      <c r="AA13" s="15"/>
      <c r="AB13" s="15"/>
      <c r="AC13" s="15"/>
      <c r="AD13" s="15"/>
      <c r="AE13" s="15"/>
    </row>
    <row r="14" spans="1:46" s="21" customFormat="1" ht="12" customHeight="1">
      <c r="A14" s="15"/>
      <c r="B14" s="20"/>
      <c r="C14" s="15"/>
      <c r="D14" s="97" t="s">
        <v>20</v>
      </c>
      <c r="E14" s="15"/>
      <c r="F14" s="15"/>
      <c r="G14" s="15"/>
      <c r="H14" s="15"/>
      <c r="I14" s="97" t="s">
        <v>21</v>
      </c>
      <c r="J14" s="98" t="str">
        <f>IF('[1]Rekapitulace stavby'!AN10="","",'[1]Rekapitulace stavby'!AN10)</f>
        <v/>
      </c>
      <c r="K14" s="15"/>
      <c r="L14" s="34"/>
      <c r="S14" s="15"/>
      <c r="T14" s="15"/>
      <c r="U14" s="15"/>
      <c r="V14" s="15"/>
      <c r="W14" s="15"/>
      <c r="X14" s="15"/>
      <c r="Y14" s="15"/>
      <c r="Z14" s="15"/>
      <c r="AA14" s="15"/>
      <c r="AB14" s="15"/>
      <c r="AC14" s="15"/>
      <c r="AD14" s="15"/>
      <c r="AE14" s="15"/>
    </row>
    <row r="15" spans="1:46" s="21" customFormat="1" ht="18" customHeight="1">
      <c r="A15" s="15"/>
      <c r="B15" s="20"/>
      <c r="C15" s="15"/>
      <c r="D15" s="15"/>
      <c r="E15" s="98" t="str">
        <f>IF('[1]Rekapitulace stavby'!E11="","",'[1]Rekapitulace stavby'!E11)</f>
        <v xml:space="preserve"> </v>
      </c>
      <c r="F15" s="15"/>
      <c r="G15" s="15"/>
      <c r="H15" s="15"/>
      <c r="I15" s="97" t="s">
        <v>23</v>
      </c>
      <c r="J15" s="98" t="str">
        <f>IF('[1]Rekapitulace stavby'!AN11="","",'[1]Rekapitulace stavby'!AN11)</f>
        <v/>
      </c>
      <c r="K15" s="15"/>
      <c r="L15" s="34"/>
      <c r="S15" s="15"/>
      <c r="T15" s="15"/>
      <c r="U15" s="15"/>
      <c r="V15" s="15"/>
      <c r="W15" s="15"/>
      <c r="X15" s="15"/>
      <c r="Y15" s="15"/>
      <c r="Z15" s="15"/>
      <c r="AA15" s="15"/>
      <c r="AB15" s="15"/>
      <c r="AC15" s="15"/>
      <c r="AD15" s="15"/>
      <c r="AE15" s="15"/>
    </row>
    <row r="16" spans="1:46" s="21" customFormat="1" ht="6.95" customHeight="1">
      <c r="A16" s="15"/>
      <c r="B16" s="20"/>
      <c r="C16" s="15"/>
      <c r="D16" s="15"/>
      <c r="E16" s="15"/>
      <c r="F16" s="15"/>
      <c r="G16" s="15"/>
      <c r="H16" s="15"/>
      <c r="I16" s="15"/>
      <c r="J16" s="15"/>
      <c r="K16" s="15"/>
      <c r="L16" s="34"/>
      <c r="S16" s="15"/>
      <c r="T16" s="15"/>
      <c r="U16" s="15"/>
      <c r="V16" s="15"/>
      <c r="W16" s="15"/>
      <c r="X16" s="15"/>
      <c r="Y16" s="15"/>
      <c r="Z16" s="15"/>
      <c r="AA16" s="15"/>
      <c r="AB16" s="15"/>
      <c r="AC16" s="15"/>
      <c r="AD16" s="15"/>
      <c r="AE16" s="15"/>
    </row>
    <row r="17" spans="1:31" s="21" customFormat="1" ht="12" customHeight="1">
      <c r="A17" s="15"/>
      <c r="B17" s="20"/>
      <c r="C17" s="15"/>
      <c r="D17" s="97" t="s">
        <v>24</v>
      </c>
      <c r="E17" s="15"/>
      <c r="F17" s="15"/>
      <c r="G17" s="15"/>
      <c r="H17" s="15"/>
      <c r="I17" s="97" t="s">
        <v>21</v>
      </c>
      <c r="J17" s="98" t="str">
        <f>'[1]Rekapitulace stavby'!AN13</f>
        <v/>
      </c>
      <c r="K17" s="15"/>
      <c r="L17" s="34"/>
      <c r="S17" s="15"/>
      <c r="T17" s="15"/>
      <c r="U17" s="15"/>
      <c r="V17" s="15"/>
      <c r="W17" s="15"/>
      <c r="X17" s="15"/>
      <c r="Y17" s="15"/>
      <c r="Z17" s="15"/>
      <c r="AA17" s="15"/>
      <c r="AB17" s="15"/>
      <c r="AC17" s="15"/>
      <c r="AD17" s="15"/>
      <c r="AE17" s="15"/>
    </row>
    <row r="18" spans="1:31" s="21" customFormat="1" ht="18" customHeight="1">
      <c r="A18" s="15"/>
      <c r="B18" s="20"/>
      <c r="C18" s="15"/>
      <c r="D18" s="15"/>
      <c r="E18" s="324" t="str">
        <f>'[1]Rekapitulace stavby'!E14</f>
        <v xml:space="preserve"> </v>
      </c>
      <c r="F18" s="324"/>
      <c r="G18" s="324"/>
      <c r="H18" s="324"/>
      <c r="I18" s="97" t="s">
        <v>23</v>
      </c>
      <c r="J18" s="98" t="str">
        <f>'[1]Rekapitulace stavby'!AN14</f>
        <v/>
      </c>
      <c r="K18" s="15"/>
      <c r="L18" s="34"/>
      <c r="S18" s="15"/>
      <c r="T18" s="15"/>
      <c r="U18" s="15"/>
      <c r="V18" s="15"/>
      <c r="W18" s="15"/>
      <c r="X18" s="15"/>
      <c r="Y18" s="15"/>
      <c r="Z18" s="15"/>
      <c r="AA18" s="15"/>
      <c r="AB18" s="15"/>
      <c r="AC18" s="15"/>
      <c r="AD18" s="15"/>
      <c r="AE18" s="15"/>
    </row>
    <row r="19" spans="1:31" s="21" customFormat="1" ht="6.95" customHeight="1">
      <c r="A19" s="15"/>
      <c r="B19" s="20"/>
      <c r="C19" s="15"/>
      <c r="D19" s="15"/>
      <c r="E19" s="15"/>
      <c r="F19" s="15"/>
      <c r="G19" s="15"/>
      <c r="H19" s="15"/>
      <c r="I19" s="15"/>
      <c r="J19" s="15"/>
      <c r="K19" s="15"/>
      <c r="L19" s="34"/>
      <c r="S19" s="15"/>
      <c r="T19" s="15"/>
      <c r="U19" s="15"/>
      <c r="V19" s="15"/>
      <c r="W19" s="15"/>
      <c r="X19" s="15"/>
      <c r="Y19" s="15"/>
      <c r="Z19" s="15"/>
      <c r="AA19" s="15"/>
      <c r="AB19" s="15"/>
      <c r="AC19" s="15"/>
      <c r="AD19" s="15"/>
      <c r="AE19" s="15"/>
    </row>
    <row r="20" spans="1:31" s="21" customFormat="1" ht="12" customHeight="1">
      <c r="A20" s="15"/>
      <c r="B20" s="20"/>
      <c r="C20" s="15"/>
      <c r="D20" s="97" t="s">
        <v>25</v>
      </c>
      <c r="E20" s="15"/>
      <c r="F20" s="15"/>
      <c r="G20" s="15"/>
      <c r="H20" s="15"/>
      <c r="I20" s="97" t="s">
        <v>21</v>
      </c>
      <c r="J20" s="98" t="str">
        <f>IF('[1]Rekapitulace stavby'!AN16="","",'[1]Rekapitulace stavby'!AN16)</f>
        <v/>
      </c>
      <c r="K20" s="15"/>
      <c r="L20" s="34"/>
      <c r="S20" s="15"/>
      <c r="T20" s="15"/>
      <c r="U20" s="15"/>
      <c r="V20" s="15"/>
      <c r="W20" s="15"/>
      <c r="X20" s="15"/>
      <c r="Y20" s="15"/>
      <c r="Z20" s="15"/>
      <c r="AA20" s="15"/>
      <c r="AB20" s="15"/>
      <c r="AC20" s="15"/>
      <c r="AD20" s="15"/>
      <c r="AE20" s="15"/>
    </row>
    <row r="21" spans="1:31" s="21" customFormat="1" ht="18" customHeight="1">
      <c r="A21" s="15"/>
      <c r="B21" s="20"/>
      <c r="C21" s="15"/>
      <c r="D21" s="15"/>
      <c r="E21" s="98" t="str">
        <f>IF('[1]Rekapitulace stavby'!E17="","",'[1]Rekapitulace stavby'!E17)</f>
        <v xml:space="preserve"> </v>
      </c>
      <c r="F21" s="15"/>
      <c r="G21" s="15"/>
      <c r="H21" s="15"/>
      <c r="I21" s="97" t="s">
        <v>23</v>
      </c>
      <c r="J21" s="98" t="str">
        <f>IF('[1]Rekapitulace stavby'!AN17="","",'[1]Rekapitulace stavby'!AN17)</f>
        <v/>
      </c>
      <c r="K21" s="15"/>
      <c r="L21" s="34"/>
      <c r="S21" s="15"/>
      <c r="T21" s="15"/>
      <c r="U21" s="15"/>
      <c r="V21" s="15"/>
      <c r="W21" s="15"/>
      <c r="X21" s="15"/>
      <c r="Y21" s="15"/>
      <c r="Z21" s="15"/>
      <c r="AA21" s="15"/>
      <c r="AB21" s="15"/>
      <c r="AC21" s="15"/>
      <c r="AD21" s="15"/>
      <c r="AE21" s="15"/>
    </row>
    <row r="22" spans="1:31" s="21" customFormat="1" ht="6.95" customHeight="1">
      <c r="A22" s="15"/>
      <c r="B22" s="20"/>
      <c r="C22" s="15"/>
      <c r="D22" s="15"/>
      <c r="E22" s="15"/>
      <c r="F22" s="15"/>
      <c r="G22" s="15"/>
      <c r="H22" s="15"/>
      <c r="I22" s="15"/>
      <c r="J22" s="15"/>
      <c r="K22" s="15"/>
      <c r="L22" s="34"/>
      <c r="S22" s="15"/>
      <c r="T22" s="15"/>
      <c r="U22" s="15"/>
      <c r="V22" s="15"/>
      <c r="W22" s="15"/>
      <c r="X22" s="15"/>
      <c r="Y22" s="15"/>
      <c r="Z22" s="15"/>
      <c r="AA22" s="15"/>
      <c r="AB22" s="15"/>
      <c r="AC22" s="15"/>
      <c r="AD22" s="15"/>
      <c r="AE22" s="15"/>
    </row>
    <row r="23" spans="1:31" s="21" customFormat="1" ht="12" customHeight="1">
      <c r="A23" s="15"/>
      <c r="B23" s="20"/>
      <c r="C23" s="15"/>
      <c r="D23" s="97" t="s">
        <v>27</v>
      </c>
      <c r="E23" s="15"/>
      <c r="F23" s="15"/>
      <c r="G23" s="15"/>
      <c r="H23" s="15"/>
      <c r="I23" s="97" t="s">
        <v>21</v>
      </c>
      <c r="J23" s="98"/>
      <c r="K23" s="15"/>
      <c r="L23" s="34"/>
      <c r="S23" s="15"/>
      <c r="T23" s="15"/>
      <c r="U23" s="15"/>
      <c r="V23" s="15"/>
      <c r="W23" s="15"/>
      <c r="X23" s="15"/>
      <c r="Y23" s="15"/>
      <c r="Z23" s="15"/>
      <c r="AA23" s="15"/>
      <c r="AB23" s="15"/>
      <c r="AC23" s="15"/>
      <c r="AD23" s="15"/>
      <c r="AE23" s="15"/>
    </row>
    <row r="24" spans="1:31" s="21" customFormat="1" ht="18" customHeight="1">
      <c r="A24" s="15"/>
      <c r="B24" s="20"/>
      <c r="C24" s="15"/>
      <c r="D24" s="15"/>
      <c r="E24" s="98"/>
      <c r="F24" s="15"/>
      <c r="G24" s="15"/>
      <c r="H24" s="15"/>
      <c r="I24" s="97" t="s">
        <v>23</v>
      </c>
      <c r="J24" s="98" t="s">
        <v>1</v>
      </c>
      <c r="K24" s="15"/>
      <c r="L24" s="34"/>
      <c r="S24" s="15"/>
      <c r="T24" s="15"/>
      <c r="U24" s="15"/>
      <c r="V24" s="15"/>
      <c r="W24" s="15"/>
      <c r="X24" s="15"/>
      <c r="Y24" s="15"/>
      <c r="Z24" s="15"/>
      <c r="AA24" s="15"/>
      <c r="AB24" s="15"/>
      <c r="AC24" s="15"/>
      <c r="AD24" s="15"/>
      <c r="AE24" s="15"/>
    </row>
    <row r="25" spans="1:31" s="21" customFormat="1" ht="6.95" customHeight="1">
      <c r="A25" s="15"/>
      <c r="B25" s="20"/>
      <c r="C25" s="15"/>
      <c r="D25" s="15"/>
      <c r="E25" s="15"/>
      <c r="F25" s="15"/>
      <c r="G25" s="15"/>
      <c r="H25" s="15"/>
      <c r="I25" s="15"/>
      <c r="J25" s="15"/>
      <c r="K25" s="15"/>
      <c r="L25" s="34"/>
      <c r="S25" s="15"/>
      <c r="T25" s="15"/>
      <c r="U25" s="15"/>
      <c r="V25" s="15"/>
      <c r="W25" s="15"/>
      <c r="X25" s="15"/>
      <c r="Y25" s="15"/>
      <c r="Z25" s="15"/>
      <c r="AA25" s="15"/>
      <c r="AB25" s="15"/>
      <c r="AC25" s="15"/>
      <c r="AD25" s="15"/>
      <c r="AE25" s="15"/>
    </row>
    <row r="26" spans="1:31" s="21" customFormat="1" ht="12" customHeight="1">
      <c r="A26" s="15"/>
      <c r="B26" s="20"/>
      <c r="C26" s="15"/>
      <c r="D26" s="97" t="s">
        <v>28</v>
      </c>
      <c r="E26" s="15"/>
      <c r="F26" s="15"/>
      <c r="G26" s="15"/>
      <c r="H26" s="15"/>
      <c r="I26" s="15"/>
      <c r="J26" s="15"/>
      <c r="K26" s="15"/>
      <c r="L26" s="34"/>
      <c r="S26" s="15"/>
      <c r="T26" s="15"/>
      <c r="U26" s="15"/>
      <c r="V26" s="15"/>
      <c r="W26" s="15"/>
      <c r="X26" s="15"/>
      <c r="Y26" s="15"/>
      <c r="Z26" s="15"/>
      <c r="AA26" s="15"/>
      <c r="AB26" s="15"/>
      <c r="AC26" s="15"/>
      <c r="AD26" s="15"/>
      <c r="AE26" s="15"/>
    </row>
    <row r="27" spans="1:31" s="103" customFormat="1" ht="16.5" customHeight="1">
      <c r="A27" s="100"/>
      <c r="B27" s="101"/>
      <c r="C27" s="100"/>
      <c r="D27" s="100"/>
      <c r="E27" s="325" t="s">
        <v>1</v>
      </c>
      <c r="F27" s="325"/>
      <c r="G27" s="325"/>
      <c r="H27" s="325"/>
      <c r="I27" s="100"/>
      <c r="J27" s="100"/>
      <c r="K27" s="100"/>
      <c r="L27" s="102"/>
      <c r="S27" s="100"/>
      <c r="T27" s="100"/>
      <c r="U27" s="100"/>
      <c r="V27" s="100"/>
      <c r="W27" s="100"/>
      <c r="X27" s="100"/>
      <c r="Y27" s="100"/>
      <c r="Z27" s="100"/>
      <c r="AA27" s="100"/>
      <c r="AB27" s="100"/>
      <c r="AC27" s="100"/>
      <c r="AD27" s="100"/>
      <c r="AE27" s="100"/>
    </row>
    <row r="28" spans="1:31" s="21" customFormat="1" ht="6.95" customHeight="1">
      <c r="A28" s="15"/>
      <c r="B28" s="20"/>
      <c r="C28" s="15"/>
      <c r="D28" s="15"/>
      <c r="E28" s="15"/>
      <c r="F28" s="15"/>
      <c r="G28" s="15"/>
      <c r="H28" s="15"/>
      <c r="I28" s="15"/>
      <c r="J28" s="15"/>
      <c r="K28" s="15"/>
      <c r="L28" s="34"/>
      <c r="S28" s="15"/>
      <c r="T28" s="15"/>
      <c r="U28" s="15"/>
      <c r="V28" s="15"/>
      <c r="W28" s="15"/>
      <c r="X28" s="15"/>
      <c r="Y28" s="15"/>
      <c r="Z28" s="15"/>
      <c r="AA28" s="15"/>
      <c r="AB28" s="15"/>
      <c r="AC28" s="15"/>
      <c r="AD28" s="15"/>
      <c r="AE28" s="15"/>
    </row>
    <row r="29" spans="1:31" s="21" customFormat="1" ht="6.95" customHeight="1">
      <c r="A29" s="15"/>
      <c r="B29" s="20"/>
      <c r="C29" s="15"/>
      <c r="D29" s="104"/>
      <c r="E29" s="104"/>
      <c r="F29" s="104"/>
      <c r="G29" s="104"/>
      <c r="H29" s="104"/>
      <c r="I29" s="104"/>
      <c r="J29" s="104"/>
      <c r="K29" s="104"/>
      <c r="L29" s="34"/>
      <c r="S29" s="15"/>
      <c r="T29" s="15"/>
      <c r="U29" s="15"/>
      <c r="V29" s="15"/>
      <c r="W29" s="15"/>
      <c r="X29" s="15"/>
      <c r="Y29" s="15"/>
      <c r="Z29" s="15"/>
      <c r="AA29" s="15"/>
      <c r="AB29" s="15"/>
      <c r="AC29" s="15"/>
      <c r="AD29" s="15"/>
      <c r="AE29" s="15"/>
    </row>
    <row r="30" spans="1:31" s="21" customFormat="1" ht="25.35" customHeight="1">
      <c r="A30" s="15"/>
      <c r="B30" s="20"/>
      <c r="C30" s="15"/>
      <c r="D30" s="105" t="s">
        <v>29</v>
      </c>
      <c r="E30" s="15"/>
      <c r="F30" s="15"/>
      <c r="G30" s="15"/>
      <c r="H30" s="15"/>
      <c r="I30" s="15"/>
      <c r="J30" s="106">
        <f>ROUND(J119, 2)</f>
        <v>0</v>
      </c>
      <c r="K30" s="15"/>
      <c r="L30" s="34"/>
      <c r="S30" s="15"/>
      <c r="T30" s="15"/>
      <c r="U30" s="15"/>
      <c r="V30" s="15"/>
      <c r="W30" s="15"/>
      <c r="X30" s="15"/>
      <c r="Y30" s="15"/>
      <c r="Z30" s="15"/>
      <c r="AA30" s="15"/>
      <c r="AB30" s="15"/>
      <c r="AC30" s="15"/>
      <c r="AD30" s="15"/>
      <c r="AE30" s="15"/>
    </row>
    <row r="31" spans="1:31" s="21" customFormat="1" ht="6.95" customHeight="1">
      <c r="A31" s="15"/>
      <c r="B31" s="20"/>
      <c r="C31" s="15"/>
      <c r="D31" s="104"/>
      <c r="E31" s="104"/>
      <c r="F31" s="104"/>
      <c r="G31" s="104"/>
      <c r="H31" s="104"/>
      <c r="I31" s="104"/>
      <c r="J31" s="104"/>
      <c r="K31" s="104"/>
      <c r="L31" s="34"/>
      <c r="S31" s="15"/>
      <c r="T31" s="15"/>
      <c r="U31" s="15"/>
      <c r="V31" s="15"/>
      <c r="W31" s="15"/>
      <c r="X31" s="15"/>
      <c r="Y31" s="15"/>
      <c r="Z31" s="15"/>
      <c r="AA31" s="15"/>
      <c r="AB31" s="15"/>
      <c r="AC31" s="15"/>
      <c r="AD31" s="15"/>
      <c r="AE31" s="15"/>
    </row>
    <row r="32" spans="1:31" s="21" customFormat="1" ht="14.45" customHeight="1">
      <c r="A32" s="15"/>
      <c r="B32" s="20"/>
      <c r="C32" s="15"/>
      <c r="D32" s="15"/>
      <c r="E32" s="15"/>
      <c r="F32" s="107" t="s">
        <v>31</v>
      </c>
      <c r="G32" s="15"/>
      <c r="H32" s="15"/>
      <c r="I32" s="107" t="s">
        <v>30</v>
      </c>
      <c r="J32" s="107" t="s">
        <v>32</v>
      </c>
      <c r="K32" s="15"/>
      <c r="L32" s="34"/>
      <c r="S32" s="15"/>
      <c r="T32" s="15"/>
      <c r="U32" s="15"/>
      <c r="V32" s="15"/>
      <c r="W32" s="15"/>
      <c r="X32" s="15"/>
      <c r="Y32" s="15"/>
      <c r="Z32" s="15"/>
      <c r="AA32" s="15"/>
      <c r="AB32" s="15"/>
      <c r="AC32" s="15"/>
      <c r="AD32" s="15"/>
      <c r="AE32" s="15"/>
    </row>
    <row r="33" spans="1:31" s="21" customFormat="1" ht="14.45" customHeight="1">
      <c r="A33" s="15"/>
      <c r="B33" s="20"/>
      <c r="C33" s="15"/>
      <c r="D33" s="108" t="s">
        <v>33</v>
      </c>
      <c r="E33" s="97" t="s">
        <v>34</v>
      </c>
      <c r="F33" s="109">
        <f>ROUND((SUM(BE119:BE173)),  2)</f>
        <v>0</v>
      </c>
      <c r="G33" s="15"/>
      <c r="H33" s="15"/>
      <c r="I33" s="110">
        <v>0.21</v>
      </c>
      <c r="J33" s="109">
        <f>ROUND(((SUM(BE119:BE173))*I33),  2)</f>
        <v>0</v>
      </c>
      <c r="K33" s="15"/>
      <c r="L33" s="34"/>
      <c r="S33" s="15"/>
      <c r="T33" s="15"/>
      <c r="U33" s="15"/>
      <c r="V33" s="15"/>
      <c r="W33" s="15"/>
      <c r="X33" s="15"/>
      <c r="Y33" s="15"/>
      <c r="Z33" s="15"/>
      <c r="AA33" s="15"/>
      <c r="AB33" s="15"/>
      <c r="AC33" s="15"/>
      <c r="AD33" s="15"/>
      <c r="AE33" s="15"/>
    </row>
    <row r="34" spans="1:31" s="21" customFormat="1" ht="14.45" customHeight="1">
      <c r="A34" s="15"/>
      <c r="B34" s="20"/>
      <c r="C34" s="15"/>
      <c r="D34" s="15"/>
      <c r="E34" s="97" t="s">
        <v>35</v>
      </c>
      <c r="F34" s="109">
        <f>ROUND((SUM(BF119:BF173)),  2)</f>
        <v>0</v>
      </c>
      <c r="G34" s="15"/>
      <c r="H34" s="15"/>
      <c r="I34" s="110">
        <v>0.15</v>
      </c>
      <c r="J34" s="109">
        <f>ROUND(((SUM(BF119:BF173))*I34),  2)</f>
        <v>0</v>
      </c>
      <c r="K34" s="15"/>
      <c r="L34" s="34"/>
      <c r="S34" s="15"/>
      <c r="T34" s="15"/>
      <c r="U34" s="15"/>
      <c r="V34" s="15"/>
      <c r="W34" s="15"/>
      <c r="X34" s="15"/>
      <c r="Y34" s="15"/>
      <c r="Z34" s="15"/>
      <c r="AA34" s="15"/>
      <c r="AB34" s="15"/>
      <c r="AC34" s="15"/>
      <c r="AD34" s="15"/>
      <c r="AE34" s="15"/>
    </row>
    <row r="35" spans="1:31" s="21" customFormat="1" ht="14.45" hidden="1" customHeight="1">
      <c r="A35" s="15"/>
      <c r="B35" s="20"/>
      <c r="C35" s="15"/>
      <c r="D35" s="15"/>
      <c r="E35" s="97" t="s">
        <v>36</v>
      </c>
      <c r="F35" s="109">
        <f>ROUND((SUM(BG119:BG173)),  2)</f>
        <v>0</v>
      </c>
      <c r="G35" s="15"/>
      <c r="H35" s="15"/>
      <c r="I35" s="110">
        <v>0.21</v>
      </c>
      <c r="J35" s="109">
        <f>0</f>
        <v>0</v>
      </c>
      <c r="K35" s="15"/>
      <c r="L35" s="34"/>
      <c r="S35" s="15"/>
      <c r="T35" s="15"/>
      <c r="U35" s="15"/>
      <c r="V35" s="15"/>
      <c r="W35" s="15"/>
      <c r="X35" s="15"/>
      <c r="Y35" s="15"/>
      <c r="Z35" s="15"/>
      <c r="AA35" s="15"/>
      <c r="AB35" s="15"/>
      <c r="AC35" s="15"/>
      <c r="AD35" s="15"/>
      <c r="AE35" s="15"/>
    </row>
    <row r="36" spans="1:31" s="21" customFormat="1" ht="14.45" hidden="1" customHeight="1">
      <c r="A36" s="15"/>
      <c r="B36" s="20"/>
      <c r="C36" s="15"/>
      <c r="D36" s="15"/>
      <c r="E36" s="97" t="s">
        <v>37</v>
      </c>
      <c r="F36" s="109">
        <f>ROUND((SUM(BH119:BH173)),  2)</f>
        <v>0</v>
      </c>
      <c r="G36" s="15"/>
      <c r="H36" s="15"/>
      <c r="I36" s="110">
        <v>0.15</v>
      </c>
      <c r="J36" s="109">
        <f>0</f>
        <v>0</v>
      </c>
      <c r="K36" s="15"/>
      <c r="L36" s="34"/>
      <c r="S36" s="15"/>
      <c r="T36" s="15"/>
      <c r="U36" s="15"/>
      <c r="V36" s="15"/>
      <c r="W36" s="15"/>
      <c r="X36" s="15"/>
      <c r="Y36" s="15"/>
      <c r="Z36" s="15"/>
      <c r="AA36" s="15"/>
      <c r="AB36" s="15"/>
      <c r="AC36" s="15"/>
      <c r="AD36" s="15"/>
      <c r="AE36" s="15"/>
    </row>
    <row r="37" spans="1:31" s="21" customFormat="1" ht="14.45" hidden="1" customHeight="1">
      <c r="A37" s="15"/>
      <c r="B37" s="20"/>
      <c r="C37" s="15"/>
      <c r="D37" s="15"/>
      <c r="E37" s="97" t="s">
        <v>38</v>
      </c>
      <c r="F37" s="109">
        <f>ROUND((SUM(BI119:BI173)),  2)</f>
        <v>0</v>
      </c>
      <c r="G37" s="15"/>
      <c r="H37" s="15"/>
      <c r="I37" s="110">
        <v>0</v>
      </c>
      <c r="J37" s="109">
        <f>0</f>
        <v>0</v>
      </c>
      <c r="K37" s="15"/>
      <c r="L37" s="34"/>
      <c r="S37" s="15"/>
      <c r="T37" s="15"/>
      <c r="U37" s="15"/>
      <c r="V37" s="15"/>
      <c r="W37" s="15"/>
      <c r="X37" s="15"/>
      <c r="Y37" s="15"/>
      <c r="Z37" s="15"/>
      <c r="AA37" s="15"/>
      <c r="AB37" s="15"/>
      <c r="AC37" s="15"/>
      <c r="AD37" s="15"/>
      <c r="AE37" s="15"/>
    </row>
    <row r="38" spans="1:31" s="21" customFormat="1" ht="6.95" customHeight="1">
      <c r="A38" s="15"/>
      <c r="B38" s="20"/>
      <c r="C38" s="15"/>
      <c r="D38" s="15"/>
      <c r="E38" s="15"/>
      <c r="F38" s="15"/>
      <c r="G38" s="15"/>
      <c r="H38" s="15"/>
      <c r="I38" s="15"/>
      <c r="J38" s="15"/>
      <c r="K38" s="15"/>
      <c r="L38" s="34"/>
      <c r="S38" s="15"/>
      <c r="T38" s="15"/>
      <c r="U38" s="15"/>
      <c r="V38" s="15"/>
      <c r="W38" s="15"/>
      <c r="X38" s="15"/>
      <c r="Y38" s="15"/>
      <c r="Z38" s="15"/>
      <c r="AA38" s="15"/>
      <c r="AB38" s="15"/>
      <c r="AC38" s="15"/>
      <c r="AD38" s="15"/>
      <c r="AE38" s="15"/>
    </row>
    <row r="39" spans="1:31" s="21" customFormat="1" ht="25.35" customHeight="1">
      <c r="A39" s="15"/>
      <c r="B39" s="20"/>
      <c r="C39" s="111"/>
      <c r="D39" s="112" t="s">
        <v>39</v>
      </c>
      <c r="E39" s="113"/>
      <c r="F39" s="113"/>
      <c r="G39" s="114" t="s">
        <v>40</v>
      </c>
      <c r="H39" s="115" t="s">
        <v>41</v>
      </c>
      <c r="I39" s="113"/>
      <c r="J39" s="116">
        <f>SUM(J30:J37)</f>
        <v>0</v>
      </c>
      <c r="K39" s="117"/>
      <c r="L39" s="34"/>
      <c r="S39" s="15"/>
      <c r="T39" s="15"/>
      <c r="U39" s="15"/>
      <c r="V39" s="15"/>
      <c r="W39" s="15"/>
      <c r="X39" s="15"/>
      <c r="Y39" s="15"/>
      <c r="Z39" s="15"/>
      <c r="AA39" s="15"/>
      <c r="AB39" s="15"/>
      <c r="AC39" s="15"/>
      <c r="AD39" s="15"/>
      <c r="AE39" s="15"/>
    </row>
    <row r="40" spans="1:31" s="21" customFormat="1" ht="14.45" customHeight="1">
      <c r="A40" s="15"/>
      <c r="B40" s="20"/>
      <c r="C40" s="15"/>
      <c r="D40" s="15"/>
      <c r="E40" s="15"/>
      <c r="F40" s="15"/>
      <c r="G40" s="15"/>
      <c r="H40" s="15"/>
      <c r="I40" s="15"/>
      <c r="J40" s="15"/>
      <c r="K40" s="15"/>
      <c r="L40" s="34"/>
      <c r="S40" s="15"/>
      <c r="T40" s="15"/>
      <c r="U40" s="15"/>
      <c r="V40" s="15"/>
      <c r="W40" s="15"/>
      <c r="X40" s="15"/>
      <c r="Y40" s="15"/>
      <c r="Z40" s="15"/>
      <c r="AA40" s="15"/>
      <c r="AB40" s="15"/>
      <c r="AC40" s="15"/>
      <c r="AD40" s="15"/>
      <c r="AE40" s="15"/>
    </row>
    <row r="41" spans="1:31" ht="14.45" customHeight="1">
      <c r="B41" s="5"/>
      <c r="L41" s="5"/>
    </row>
    <row r="42" spans="1:31" ht="14.45" customHeight="1">
      <c r="B42" s="5"/>
      <c r="L42" s="5"/>
    </row>
    <row r="43" spans="1:31" ht="14.45" customHeight="1">
      <c r="B43" s="5"/>
      <c r="L43" s="5"/>
    </row>
    <row r="44" spans="1:31" ht="14.45" customHeight="1">
      <c r="B44" s="5"/>
      <c r="L44" s="5"/>
    </row>
    <row r="45" spans="1:31" ht="14.45" customHeight="1">
      <c r="B45" s="5"/>
      <c r="L45" s="5"/>
    </row>
    <row r="46" spans="1:31" ht="14.45" customHeight="1">
      <c r="B46" s="5"/>
      <c r="L46" s="5"/>
    </row>
    <row r="47" spans="1:31" ht="14.45" customHeight="1">
      <c r="B47" s="5"/>
      <c r="L47" s="5"/>
    </row>
    <row r="48" spans="1:31" ht="14.45" customHeight="1">
      <c r="B48" s="5"/>
      <c r="L48" s="5"/>
    </row>
    <row r="49" spans="1:31" ht="14.45" customHeight="1">
      <c r="B49" s="5"/>
      <c r="L49" s="5"/>
    </row>
    <row r="50" spans="1:31" s="21" customFormat="1" ht="14.45" customHeight="1">
      <c r="B50" s="34"/>
      <c r="D50" s="118" t="s">
        <v>42</v>
      </c>
      <c r="E50" s="119"/>
      <c r="F50" s="119"/>
      <c r="G50" s="118" t="s">
        <v>43</v>
      </c>
      <c r="H50" s="119"/>
      <c r="I50" s="119"/>
      <c r="J50" s="119"/>
      <c r="K50" s="119"/>
      <c r="L50" s="34"/>
    </row>
    <row r="51" spans="1:31">
      <c r="B51" s="5"/>
      <c r="L51" s="5"/>
    </row>
    <row r="52" spans="1:31">
      <c r="B52" s="5"/>
      <c r="L52" s="5"/>
    </row>
    <row r="53" spans="1:31">
      <c r="B53" s="5"/>
      <c r="L53" s="5"/>
    </row>
    <row r="54" spans="1:31">
      <c r="B54" s="5"/>
      <c r="L54" s="5"/>
    </row>
    <row r="55" spans="1:31">
      <c r="B55" s="5"/>
      <c r="L55" s="5"/>
    </row>
    <row r="56" spans="1:31">
      <c r="B56" s="5"/>
      <c r="L56" s="5"/>
    </row>
    <row r="57" spans="1:31">
      <c r="B57" s="5"/>
      <c r="L57" s="5"/>
    </row>
    <row r="58" spans="1:31">
      <c r="B58" s="5"/>
      <c r="L58" s="5"/>
    </row>
    <row r="59" spans="1:31">
      <c r="B59" s="5"/>
      <c r="L59" s="5"/>
    </row>
    <row r="60" spans="1:31">
      <c r="B60" s="5"/>
      <c r="L60" s="5"/>
    </row>
    <row r="61" spans="1:31" s="21" customFormat="1">
      <c r="A61" s="15"/>
      <c r="B61" s="20"/>
      <c r="C61" s="15"/>
      <c r="D61" s="120" t="s">
        <v>44</v>
      </c>
      <c r="E61" s="121"/>
      <c r="F61" s="122" t="s">
        <v>45</v>
      </c>
      <c r="G61" s="120" t="s">
        <v>44</v>
      </c>
      <c r="H61" s="121"/>
      <c r="I61" s="121"/>
      <c r="J61" s="123" t="s">
        <v>45</v>
      </c>
      <c r="K61" s="121"/>
      <c r="L61" s="34"/>
      <c r="S61" s="15"/>
      <c r="T61" s="15"/>
      <c r="U61" s="15"/>
      <c r="V61" s="15"/>
      <c r="W61" s="15"/>
      <c r="X61" s="15"/>
      <c r="Y61" s="15"/>
      <c r="Z61" s="15"/>
      <c r="AA61" s="15"/>
      <c r="AB61" s="15"/>
      <c r="AC61" s="15"/>
      <c r="AD61" s="15"/>
      <c r="AE61" s="15"/>
    </row>
    <row r="62" spans="1:31">
      <c r="B62" s="5"/>
      <c r="L62" s="5"/>
    </row>
    <row r="63" spans="1:31">
      <c r="B63" s="5"/>
      <c r="L63" s="5"/>
    </row>
    <row r="64" spans="1:31">
      <c r="B64" s="5"/>
      <c r="L64" s="5"/>
    </row>
    <row r="65" spans="1:31" s="21" customFormat="1">
      <c r="A65" s="15"/>
      <c r="B65" s="20"/>
      <c r="C65" s="15"/>
      <c r="D65" s="118" t="s">
        <v>46</v>
      </c>
      <c r="E65" s="124"/>
      <c r="F65" s="124"/>
      <c r="G65" s="118" t="s">
        <v>47</v>
      </c>
      <c r="H65" s="124"/>
      <c r="I65" s="124"/>
      <c r="J65" s="124"/>
      <c r="K65" s="124"/>
      <c r="L65" s="34"/>
      <c r="S65" s="15"/>
      <c r="T65" s="15"/>
      <c r="U65" s="15"/>
      <c r="V65" s="15"/>
      <c r="W65" s="15"/>
      <c r="X65" s="15"/>
      <c r="Y65" s="15"/>
      <c r="Z65" s="15"/>
      <c r="AA65" s="15"/>
      <c r="AB65" s="15"/>
      <c r="AC65" s="15"/>
      <c r="AD65" s="15"/>
      <c r="AE65" s="15"/>
    </row>
    <row r="66" spans="1:31">
      <c r="B66" s="5"/>
      <c r="L66" s="5"/>
    </row>
    <row r="67" spans="1:31">
      <c r="B67" s="5"/>
      <c r="L67" s="5"/>
    </row>
    <row r="68" spans="1:31">
      <c r="B68" s="5"/>
      <c r="L68" s="5"/>
    </row>
    <row r="69" spans="1:31">
      <c r="B69" s="5"/>
      <c r="L69" s="5"/>
    </row>
    <row r="70" spans="1:31">
      <c r="B70" s="5"/>
      <c r="L70" s="5"/>
    </row>
    <row r="71" spans="1:31">
      <c r="B71" s="5"/>
      <c r="L71" s="5"/>
    </row>
    <row r="72" spans="1:31">
      <c r="B72" s="5"/>
      <c r="L72" s="5"/>
    </row>
    <row r="73" spans="1:31">
      <c r="B73" s="5"/>
      <c r="L73" s="5"/>
    </row>
    <row r="74" spans="1:31">
      <c r="B74" s="5"/>
      <c r="L74" s="5"/>
    </row>
    <row r="75" spans="1:31">
      <c r="B75" s="5"/>
      <c r="L75" s="5"/>
    </row>
    <row r="76" spans="1:31" s="21" customFormat="1">
      <c r="A76" s="15"/>
      <c r="B76" s="20"/>
      <c r="C76" s="15"/>
      <c r="D76" s="120" t="s">
        <v>44</v>
      </c>
      <c r="E76" s="121"/>
      <c r="F76" s="122" t="s">
        <v>45</v>
      </c>
      <c r="G76" s="120" t="s">
        <v>44</v>
      </c>
      <c r="H76" s="121"/>
      <c r="I76" s="121"/>
      <c r="J76" s="123" t="s">
        <v>45</v>
      </c>
      <c r="K76" s="121"/>
      <c r="L76" s="34"/>
      <c r="S76" s="15"/>
      <c r="T76" s="15"/>
      <c r="U76" s="15"/>
      <c r="V76" s="15"/>
      <c r="W76" s="15"/>
      <c r="X76" s="15"/>
      <c r="Y76" s="15"/>
      <c r="Z76" s="15"/>
      <c r="AA76" s="15"/>
      <c r="AB76" s="15"/>
      <c r="AC76" s="15"/>
      <c r="AD76" s="15"/>
      <c r="AE76" s="15"/>
    </row>
    <row r="77" spans="1:31" s="21" customFormat="1" ht="14.45" customHeight="1">
      <c r="A77" s="15"/>
      <c r="B77" s="125"/>
      <c r="C77" s="126"/>
      <c r="D77" s="126"/>
      <c r="E77" s="126"/>
      <c r="F77" s="126"/>
      <c r="G77" s="126"/>
      <c r="H77" s="126"/>
      <c r="I77" s="126"/>
      <c r="J77" s="126"/>
      <c r="K77" s="126"/>
      <c r="L77" s="34"/>
      <c r="S77" s="15"/>
      <c r="T77" s="15"/>
      <c r="U77" s="15"/>
      <c r="V77" s="15"/>
      <c r="W77" s="15"/>
      <c r="X77" s="15"/>
      <c r="Y77" s="15"/>
      <c r="Z77" s="15"/>
      <c r="AA77" s="15"/>
      <c r="AB77" s="15"/>
      <c r="AC77" s="15"/>
      <c r="AD77" s="15"/>
      <c r="AE77" s="15"/>
    </row>
    <row r="81" spans="1:47" s="21" customFormat="1" ht="6.95" hidden="1" customHeight="1">
      <c r="A81" s="15"/>
      <c r="B81" s="127"/>
      <c r="C81" s="128"/>
      <c r="D81" s="128"/>
      <c r="E81" s="128"/>
      <c r="F81" s="128"/>
      <c r="G81" s="128"/>
      <c r="H81" s="128"/>
      <c r="I81" s="128"/>
      <c r="J81" s="128"/>
      <c r="K81" s="128"/>
      <c r="L81" s="34"/>
      <c r="S81" s="15"/>
      <c r="T81" s="15"/>
      <c r="U81" s="15"/>
      <c r="V81" s="15"/>
      <c r="W81" s="15"/>
      <c r="X81" s="15"/>
      <c r="Y81" s="15"/>
      <c r="Z81" s="15"/>
      <c r="AA81" s="15"/>
      <c r="AB81" s="15"/>
      <c r="AC81" s="15"/>
      <c r="AD81" s="15"/>
      <c r="AE81" s="15"/>
    </row>
    <row r="82" spans="1:47" s="21" customFormat="1" ht="24.95" hidden="1" customHeight="1">
      <c r="A82" s="15"/>
      <c r="B82" s="16"/>
      <c r="C82" s="8" t="s">
        <v>90</v>
      </c>
      <c r="D82" s="17"/>
      <c r="E82" s="17"/>
      <c r="F82" s="17"/>
      <c r="G82" s="17"/>
      <c r="H82" s="17"/>
      <c r="I82" s="17"/>
      <c r="J82" s="17"/>
      <c r="K82" s="17"/>
      <c r="L82" s="34"/>
      <c r="S82" s="15"/>
      <c r="T82" s="15"/>
      <c r="U82" s="15"/>
      <c r="V82" s="15"/>
      <c r="W82" s="15"/>
      <c r="X82" s="15"/>
      <c r="Y82" s="15"/>
      <c r="Z82" s="15"/>
      <c r="AA82" s="15"/>
      <c r="AB82" s="15"/>
      <c r="AC82" s="15"/>
      <c r="AD82" s="15"/>
      <c r="AE82" s="15"/>
    </row>
    <row r="83" spans="1:47" s="21" customFormat="1" ht="6.95" hidden="1" customHeight="1">
      <c r="A83" s="15"/>
      <c r="B83" s="16"/>
      <c r="C83" s="17"/>
      <c r="D83" s="17"/>
      <c r="E83" s="17"/>
      <c r="F83" s="17"/>
      <c r="G83" s="17"/>
      <c r="H83" s="17"/>
      <c r="I83" s="17"/>
      <c r="J83" s="17"/>
      <c r="K83" s="17"/>
      <c r="L83" s="34"/>
      <c r="S83" s="15"/>
      <c r="T83" s="15"/>
      <c r="U83" s="15"/>
      <c r="V83" s="15"/>
      <c r="W83" s="15"/>
      <c r="X83" s="15"/>
      <c r="Y83" s="15"/>
      <c r="Z83" s="15"/>
      <c r="AA83" s="15"/>
      <c r="AB83" s="15"/>
      <c r="AC83" s="15"/>
      <c r="AD83" s="15"/>
      <c r="AE83" s="15"/>
    </row>
    <row r="84" spans="1:47" s="21" customFormat="1" ht="12" hidden="1" customHeight="1">
      <c r="A84" s="15"/>
      <c r="B84" s="16"/>
      <c r="C84" s="12" t="s">
        <v>13</v>
      </c>
      <c r="D84" s="17"/>
      <c r="E84" s="17"/>
      <c r="F84" s="17"/>
      <c r="G84" s="17"/>
      <c r="H84" s="17"/>
      <c r="I84" s="17"/>
      <c r="J84" s="17"/>
      <c r="K84" s="17"/>
      <c r="L84" s="34"/>
      <c r="S84" s="15"/>
      <c r="T84" s="15"/>
      <c r="U84" s="15"/>
      <c r="V84" s="15"/>
      <c r="W84" s="15"/>
      <c r="X84" s="15"/>
      <c r="Y84" s="15"/>
      <c r="Z84" s="15"/>
      <c r="AA84" s="15"/>
      <c r="AB84" s="15"/>
      <c r="AC84" s="15"/>
      <c r="AD84" s="15"/>
      <c r="AE84" s="15"/>
    </row>
    <row r="85" spans="1:47" s="21" customFormat="1" ht="16.5" hidden="1" customHeight="1">
      <c r="A85" s="15"/>
      <c r="B85" s="16"/>
      <c r="C85" s="17"/>
      <c r="D85" s="17"/>
      <c r="E85" s="318" t="str">
        <f>E7</f>
        <v>Sadové úpravy na okružní křižovatce Střekov I. varianta</v>
      </c>
      <c r="F85" s="319"/>
      <c r="G85" s="319"/>
      <c r="H85" s="319"/>
      <c r="I85" s="17"/>
      <c r="J85" s="17"/>
      <c r="K85" s="17"/>
      <c r="L85" s="34"/>
      <c r="S85" s="15"/>
      <c r="T85" s="15"/>
      <c r="U85" s="15"/>
      <c r="V85" s="15"/>
      <c r="W85" s="15"/>
      <c r="X85" s="15"/>
      <c r="Y85" s="15"/>
      <c r="Z85" s="15"/>
      <c r="AA85" s="15"/>
      <c r="AB85" s="15"/>
      <c r="AC85" s="15"/>
      <c r="AD85" s="15"/>
      <c r="AE85" s="15"/>
    </row>
    <row r="86" spans="1:47" s="21" customFormat="1" ht="12" hidden="1" customHeight="1">
      <c r="A86" s="15"/>
      <c r="B86" s="16"/>
      <c r="C86" s="12" t="s">
        <v>88</v>
      </c>
      <c r="D86" s="17"/>
      <c r="E86" s="17"/>
      <c r="F86" s="17"/>
      <c r="G86" s="17"/>
      <c r="H86" s="17"/>
      <c r="I86" s="17"/>
      <c r="J86" s="17"/>
      <c r="K86" s="17"/>
      <c r="L86" s="34"/>
      <c r="S86" s="15"/>
      <c r="T86" s="15"/>
      <c r="U86" s="15"/>
      <c r="V86" s="15"/>
      <c r="W86" s="15"/>
      <c r="X86" s="15"/>
      <c r="Y86" s="15"/>
      <c r="Z86" s="15"/>
      <c r="AA86" s="15"/>
      <c r="AB86" s="15"/>
      <c r="AC86" s="15"/>
      <c r="AD86" s="15"/>
      <c r="AE86" s="15"/>
    </row>
    <row r="87" spans="1:47" s="21" customFormat="1" ht="16.5" hidden="1" customHeight="1">
      <c r="A87" s="15"/>
      <c r="B87" s="16"/>
      <c r="C87" s="17"/>
      <c r="D87" s="17"/>
      <c r="E87" s="292" t="str">
        <f>E9</f>
        <v xml:space="preserve">1. - Odstranění stávajícího porostu I. varianta </v>
      </c>
      <c r="F87" s="317"/>
      <c r="G87" s="317"/>
      <c r="H87" s="317"/>
      <c r="I87" s="17"/>
      <c r="J87" s="17"/>
      <c r="K87" s="17"/>
      <c r="L87" s="34"/>
      <c r="S87" s="15"/>
      <c r="T87" s="15"/>
      <c r="U87" s="15"/>
      <c r="V87" s="15"/>
      <c r="W87" s="15"/>
      <c r="X87" s="15"/>
      <c r="Y87" s="15"/>
      <c r="Z87" s="15"/>
      <c r="AA87" s="15"/>
      <c r="AB87" s="15"/>
      <c r="AC87" s="15"/>
      <c r="AD87" s="15"/>
      <c r="AE87" s="15"/>
    </row>
    <row r="88" spans="1:47" s="21" customFormat="1" ht="6.95" hidden="1" customHeight="1">
      <c r="A88" s="15"/>
      <c r="B88" s="16"/>
      <c r="C88" s="17"/>
      <c r="D88" s="17"/>
      <c r="E88" s="17"/>
      <c r="F88" s="17"/>
      <c r="G88" s="17"/>
      <c r="H88" s="17"/>
      <c r="I88" s="17"/>
      <c r="J88" s="17"/>
      <c r="K88" s="17"/>
      <c r="L88" s="34"/>
      <c r="S88" s="15"/>
      <c r="T88" s="15"/>
      <c r="U88" s="15"/>
      <c r="V88" s="15"/>
      <c r="W88" s="15"/>
      <c r="X88" s="15"/>
      <c r="Y88" s="15"/>
      <c r="Z88" s="15"/>
      <c r="AA88" s="15"/>
      <c r="AB88" s="15"/>
      <c r="AC88" s="15"/>
      <c r="AD88" s="15"/>
      <c r="AE88" s="15"/>
    </row>
    <row r="89" spans="1:47" s="21" customFormat="1" ht="12" hidden="1" customHeight="1">
      <c r="A89" s="15"/>
      <c r="B89" s="16"/>
      <c r="C89" s="12" t="s">
        <v>17</v>
      </c>
      <c r="D89" s="17"/>
      <c r="E89" s="17"/>
      <c r="F89" s="13">
        <f>F12</f>
        <v>0</v>
      </c>
      <c r="G89" s="17"/>
      <c r="H89" s="17"/>
      <c r="I89" s="12" t="s">
        <v>19</v>
      </c>
      <c r="J89" s="129" t="str">
        <f>IF(J12="","",J12)</f>
        <v/>
      </c>
      <c r="K89" s="17"/>
      <c r="L89" s="34"/>
      <c r="S89" s="15"/>
      <c r="T89" s="15"/>
      <c r="U89" s="15"/>
      <c r="V89" s="15"/>
      <c r="W89" s="15"/>
      <c r="X89" s="15"/>
      <c r="Y89" s="15"/>
      <c r="Z89" s="15"/>
      <c r="AA89" s="15"/>
      <c r="AB89" s="15"/>
      <c r="AC89" s="15"/>
      <c r="AD89" s="15"/>
      <c r="AE89" s="15"/>
    </row>
    <row r="90" spans="1:47" s="21" customFormat="1" ht="6.95" hidden="1" customHeight="1">
      <c r="A90" s="15"/>
      <c r="B90" s="16"/>
      <c r="C90" s="17"/>
      <c r="D90" s="17"/>
      <c r="E90" s="17"/>
      <c r="F90" s="17"/>
      <c r="G90" s="17"/>
      <c r="H90" s="17"/>
      <c r="I90" s="17"/>
      <c r="J90" s="17"/>
      <c r="K90" s="17"/>
      <c r="L90" s="34"/>
      <c r="S90" s="15"/>
      <c r="T90" s="15"/>
      <c r="U90" s="15"/>
      <c r="V90" s="15"/>
      <c r="W90" s="15"/>
      <c r="X90" s="15"/>
      <c r="Y90" s="15"/>
      <c r="Z90" s="15"/>
      <c r="AA90" s="15"/>
      <c r="AB90" s="15"/>
      <c r="AC90" s="15"/>
      <c r="AD90" s="15"/>
      <c r="AE90" s="15"/>
    </row>
    <row r="91" spans="1:47" s="21" customFormat="1" ht="15.2" hidden="1" customHeight="1">
      <c r="A91" s="15"/>
      <c r="B91" s="16"/>
      <c r="C91" s="12" t="s">
        <v>20</v>
      </c>
      <c r="D91" s="17"/>
      <c r="E91" s="17"/>
      <c r="F91" s="13" t="str">
        <f>E15</f>
        <v xml:space="preserve"> </v>
      </c>
      <c r="G91" s="17"/>
      <c r="H91" s="17"/>
      <c r="I91" s="12" t="s">
        <v>25</v>
      </c>
      <c r="J91" s="130" t="str">
        <f>E21</f>
        <v xml:space="preserve"> </v>
      </c>
      <c r="K91" s="17"/>
      <c r="L91" s="34"/>
      <c r="S91" s="15"/>
      <c r="T91" s="15"/>
      <c r="U91" s="15"/>
      <c r="V91" s="15"/>
      <c r="W91" s="15"/>
      <c r="X91" s="15"/>
      <c r="Y91" s="15"/>
      <c r="Z91" s="15"/>
      <c r="AA91" s="15"/>
      <c r="AB91" s="15"/>
      <c r="AC91" s="15"/>
      <c r="AD91" s="15"/>
      <c r="AE91" s="15"/>
    </row>
    <row r="92" spans="1:47" s="21" customFormat="1" ht="15.2" hidden="1" customHeight="1">
      <c r="A92" s="15"/>
      <c r="B92" s="16"/>
      <c r="C92" s="12" t="s">
        <v>24</v>
      </c>
      <c r="D92" s="17"/>
      <c r="E92" s="17"/>
      <c r="F92" s="13" t="str">
        <f>IF(E18="","",E18)</f>
        <v xml:space="preserve"> </v>
      </c>
      <c r="G92" s="17"/>
      <c r="H92" s="17"/>
      <c r="I92" s="12" t="s">
        <v>27</v>
      </c>
      <c r="J92" s="130">
        <f>E24</f>
        <v>0</v>
      </c>
      <c r="K92" s="17"/>
      <c r="L92" s="34"/>
      <c r="S92" s="15"/>
      <c r="T92" s="15"/>
      <c r="U92" s="15"/>
      <c r="V92" s="15"/>
      <c r="W92" s="15"/>
      <c r="X92" s="15"/>
      <c r="Y92" s="15"/>
      <c r="Z92" s="15"/>
      <c r="AA92" s="15"/>
      <c r="AB92" s="15"/>
      <c r="AC92" s="15"/>
      <c r="AD92" s="15"/>
      <c r="AE92" s="15"/>
    </row>
    <row r="93" spans="1:47" s="21" customFormat="1" ht="10.35" hidden="1" customHeight="1">
      <c r="A93" s="15"/>
      <c r="B93" s="16"/>
      <c r="C93" s="17"/>
      <c r="D93" s="17"/>
      <c r="E93" s="17"/>
      <c r="F93" s="17"/>
      <c r="G93" s="17"/>
      <c r="H93" s="17"/>
      <c r="I93" s="17"/>
      <c r="J93" s="17"/>
      <c r="K93" s="17"/>
      <c r="L93" s="34"/>
      <c r="S93" s="15"/>
      <c r="T93" s="15"/>
      <c r="U93" s="15"/>
      <c r="V93" s="15"/>
      <c r="W93" s="15"/>
      <c r="X93" s="15"/>
      <c r="Y93" s="15"/>
      <c r="Z93" s="15"/>
      <c r="AA93" s="15"/>
      <c r="AB93" s="15"/>
      <c r="AC93" s="15"/>
      <c r="AD93" s="15"/>
      <c r="AE93" s="15"/>
    </row>
    <row r="94" spans="1:47" s="21" customFormat="1" ht="29.25" hidden="1" customHeight="1">
      <c r="A94" s="15"/>
      <c r="B94" s="16"/>
      <c r="C94" s="131" t="s">
        <v>91</v>
      </c>
      <c r="D94" s="132"/>
      <c r="E94" s="132"/>
      <c r="F94" s="132"/>
      <c r="G94" s="132"/>
      <c r="H94" s="132"/>
      <c r="I94" s="132"/>
      <c r="J94" s="133" t="s">
        <v>92</v>
      </c>
      <c r="K94" s="132"/>
      <c r="L94" s="34"/>
      <c r="S94" s="15"/>
      <c r="T94" s="15"/>
      <c r="U94" s="15"/>
      <c r="V94" s="15"/>
      <c r="W94" s="15"/>
      <c r="X94" s="15"/>
      <c r="Y94" s="15"/>
      <c r="Z94" s="15"/>
      <c r="AA94" s="15"/>
      <c r="AB94" s="15"/>
      <c r="AC94" s="15"/>
      <c r="AD94" s="15"/>
      <c r="AE94" s="15"/>
    </row>
    <row r="95" spans="1:47" s="21" customFormat="1" ht="10.35" hidden="1" customHeight="1">
      <c r="A95" s="15"/>
      <c r="B95" s="16"/>
      <c r="C95" s="17"/>
      <c r="D95" s="17"/>
      <c r="E95" s="17"/>
      <c r="F95" s="17"/>
      <c r="G95" s="17"/>
      <c r="H95" s="17"/>
      <c r="I95" s="17"/>
      <c r="J95" s="17"/>
      <c r="K95" s="17"/>
      <c r="L95" s="34"/>
      <c r="S95" s="15"/>
      <c r="T95" s="15"/>
      <c r="U95" s="15"/>
      <c r="V95" s="15"/>
      <c r="W95" s="15"/>
      <c r="X95" s="15"/>
      <c r="Y95" s="15"/>
      <c r="Z95" s="15"/>
      <c r="AA95" s="15"/>
      <c r="AB95" s="15"/>
      <c r="AC95" s="15"/>
      <c r="AD95" s="15"/>
      <c r="AE95" s="15"/>
    </row>
    <row r="96" spans="1:47" s="21" customFormat="1" ht="22.9" hidden="1" customHeight="1">
      <c r="A96" s="15"/>
      <c r="B96" s="16"/>
      <c r="C96" s="134" t="s">
        <v>93</v>
      </c>
      <c r="D96" s="17"/>
      <c r="E96" s="17"/>
      <c r="F96" s="17"/>
      <c r="G96" s="17"/>
      <c r="H96" s="17"/>
      <c r="I96" s="17"/>
      <c r="J96" s="135">
        <f>J119</f>
        <v>0</v>
      </c>
      <c r="K96" s="17"/>
      <c r="L96" s="34"/>
      <c r="S96" s="15"/>
      <c r="T96" s="15"/>
      <c r="U96" s="15"/>
      <c r="V96" s="15"/>
      <c r="W96" s="15"/>
      <c r="X96" s="15"/>
      <c r="Y96" s="15"/>
      <c r="Z96" s="15"/>
      <c r="AA96" s="15"/>
      <c r="AB96" s="15"/>
      <c r="AC96" s="15"/>
      <c r="AD96" s="15"/>
      <c r="AE96" s="15"/>
      <c r="AU96" s="2" t="s">
        <v>94</v>
      </c>
    </row>
    <row r="97" spans="1:31" s="136" customFormat="1" ht="24.95" hidden="1" customHeight="1">
      <c r="B97" s="137"/>
      <c r="C97" s="138"/>
      <c r="D97" s="139" t="s">
        <v>95</v>
      </c>
      <c r="E97" s="140"/>
      <c r="F97" s="140"/>
      <c r="G97" s="140"/>
      <c r="H97" s="140"/>
      <c r="I97" s="140"/>
      <c r="J97" s="141">
        <f>J120</f>
        <v>0</v>
      </c>
      <c r="K97" s="138"/>
      <c r="L97" s="142"/>
    </row>
    <row r="98" spans="1:31" s="143" customFormat="1" ht="19.899999999999999" hidden="1" customHeight="1">
      <c r="B98" s="144"/>
      <c r="C98" s="145"/>
      <c r="D98" s="146" t="s">
        <v>96</v>
      </c>
      <c r="E98" s="147"/>
      <c r="F98" s="147"/>
      <c r="G98" s="147"/>
      <c r="H98" s="147"/>
      <c r="I98" s="147"/>
      <c r="J98" s="148">
        <f>J121</f>
        <v>0</v>
      </c>
      <c r="K98" s="145"/>
      <c r="L98" s="149"/>
    </row>
    <row r="99" spans="1:31" s="136" customFormat="1" ht="24.95" hidden="1" customHeight="1">
      <c r="B99" s="137"/>
      <c r="C99" s="138"/>
      <c r="D99" s="139" t="s">
        <v>97</v>
      </c>
      <c r="E99" s="140"/>
      <c r="F99" s="140"/>
      <c r="G99" s="140"/>
      <c r="H99" s="140"/>
      <c r="I99" s="140"/>
      <c r="J99" s="141">
        <f>J143</f>
        <v>0</v>
      </c>
      <c r="K99" s="138"/>
      <c r="L99" s="142"/>
    </row>
    <row r="100" spans="1:31" s="21" customFormat="1" ht="21.75" hidden="1" customHeight="1">
      <c r="A100" s="15"/>
      <c r="B100" s="16"/>
      <c r="C100" s="17"/>
      <c r="D100" s="17"/>
      <c r="E100" s="17"/>
      <c r="F100" s="17"/>
      <c r="G100" s="17"/>
      <c r="H100" s="17"/>
      <c r="I100" s="17"/>
      <c r="J100" s="17"/>
      <c r="K100" s="17"/>
      <c r="L100" s="34"/>
      <c r="S100" s="15"/>
      <c r="T100" s="15"/>
      <c r="U100" s="15"/>
      <c r="V100" s="15"/>
      <c r="W100" s="15"/>
      <c r="X100" s="15"/>
      <c r="Y100" s="15"/>
      <c r="Z100" s="15"/>
      <c r="AA100" s="15"/>
      <c r="AB100" s="15"/>
      <c r="AC100" s="15"/>
      <c r="AD100" s="15"/>
      <c r="AE100" s="15"/>
    </row>
    <row r="101" spans="1:31" s="21" customFormat="1" ht="6.95" hidden="1" customHeight="1">
      <c r="A101" s="15"/>
      <c r="B101" s="37"/>
      <c r="C101" s="38"/>
      <c r="D101" s="38"/>
      <c r="E101" s="38"/>
      <c r="F101" s="38"/>
      <c r="G101" s="38"/>
      <c r="H101" s="38"/>
      <c r="I101" s="38"/>
      <c r="J101" s="38"/>
      <c r="K101" s="38"/>
      <c r="L101" s="34"/>
      <c r="S101" s="15"/>
      <c r="T101" s="15"/>
      <c r="U101" s="15"/>
      <c r="V101" s="15"/>
      <c r="W101" s="15"/>
      <c r="X101" s="15"/>
      <c r="Y101" s="15"/>
      <c r="Z101" s="15"/>
      <c r="AA101" s="15"/>
      <c r="AB101" s="15"/>
      <c r="AC101" s="15"/>
      <c r="AD101" s="15"/>
      <c r="AE101" s="15"/>
    </row>
    <row r="102" spans="1:31" hidden="1"/>
    <row r="103" spans="1:31" hidden="1"/>
    <row r="104" spans="1:31" hidden="1"/>
    <row r="105" spans="1:31" s="21" customFormat="1" ht="6.95" customHeight="1">
      <c r="A105" s="15"/>
      <c r="B105" s="39"/>
      <c r="C105" s="40"/>
      <c r="D105" s="40"/>
      <c r="E105" s="40"/>
      <c r="F105" s="40"/>
      <c r="G105" s="40"/>
      <c r="H105" s="40"/>
      <c r="I105" s="40"/>
      <c r="J105" s="40"/>
      <c r="K105" s="40"/>
      <c r="L105" s="34"/>
      <c r="S105" s="15"/>
      <c r="T105" s="15"/>
      <c r="U105" s="15"/>
      <c r="V105" s="15"/>
      <c r="W105" s="15"/>
      <c r="X105" s="15"/>
      <c r="Y105" s="15"/>
      <c r="Z105" s="15"/>
      <c r="AA105" s="15"/>
      <c r="AB105" s="15"/>
      <c r="AC105" s="15"/>
      <c r="AD105" s="15"/>
      <c r="AE105" s="15"/>
    </row>
    <row r="106" spans="1:31" s="21" customFormat="1" ht="24.95" customHeight="1">
      <c r="A106" s="15"/>
      <c r="B106" s="16"/>
      <c r="C106" s="8" t="s">
        <v>98</v>
      </c>
      <c r="D106" s="17"/>
      <c r="E106" s="17"/>
      <c r="F106" s="17"/>
      <c r="G106" s="17"/>
      <c r="H106" s="17"/>
      <c r="I106" s="17"/>
      <c r="J106" s="17"/>
      <c r="K106" s="17"/>
      <c r="L106" s="34"/>
      <c r="S106" s="15"/>
      <c r="T106" s="15"/>
      <c r="U106" s="15"/>
      <c r="V106" s="15"/>
      <c r="W106" s="15"/>
      <c r="X106" s="15"/>
      <c r="Y106" s="15"/>
      <c r="Z106" s="15"/>
      <c r="AA106" s="15"/>
      <c r="AB106" s="15"/>
      <c r="AC106" s="15"/>
      <c r="AD106" s="15"/>
      <c r="AE106" s="15"/>
    </row>
    <row r="107" spans="1:31" s="21" customFormat="1" ht="6.95" customHeight="1">
      <c r="A107" s="15"/>
      <c r="B107" s="16"/>
      <c r="C107" s="17"/>
      <c r="D107" s="17"/>
      <c r="E107" s="17"/>
      <c r="F107" s="17"/>
      <c r="G107" s="17"/>
      <c r="H107" s="17"/>
      <c r="I107" s="17"/>
      <c r="J107" s="17"/>
      <c r="K107" s="17"/>
      <c r="L107" s="34"/>
      <c r="S107" s="15"/>
      <c r="T107" s="15"/>
      <c r="U107" s="15"/>
      <c r="V107" s="15"/>
      <c r="W107" s="15"/>
      <c r="X107" s="15"/>
      <c r="Y107" s="15"/>
      <c r="Z107" s="15"/>
      <c r="AA107" s="15"/>
      <c r="AB107" s="15"/>
      <c r="AC107" s="15"/>
      <c r="AD107" s="15"/>
      <c r="AE107" s="15"/>
    </row>
    <row r="108" spans="1:31" s="21" customFormat="1" ht="12" customHeight="1">
      <c r="A108" s="15"/>
      <c r="B108" s="16"/>
      <c r="C108" s="12" t="s">
        <v>13</v>
      </c>
      <c r="D108" s="17"/>
      <c r="E108" s="17"/>
      <c r="F108" s="17"/>
      <c r="G108" s="17"/>
      <c r="H108" s="17"/>
      <c r="I108" s="17"/>
      <c r="J108" s="17"/>
      <c r="K108" s="17"/>
      <c r="L108" s="34"/>
      <c r="S108" s="15"/>
      <c r="T108" s="15"/>
      <c r="U108" s="15"/>
      <c r="V108" s="15"/>
      <c r="W108" s="15"/>
      <c r="X108" s="15"/>
      <c r="Y108" s="15"/>
      <c r="Z108" s="15"/>
      <c r="AA108" s="15"/>
      <c r="AB108" s="15"/>
      <c r="AC108" s="15"/>
      <c r="AD108" s="15"/>
      <c r="AE108" s="15"/>
    </row>
    <row r="109" spans="1:31" s="21" customFormat="1" ht="16.5" customHeight="1">
      <c r="A109" s="15"/>
      <c r="B109" s="16"/>
      <c r="C109" s="17"/>
      <c r="D109" s="17"/>
      <c r="E109" s="318" t="str">
        <f>E7</f>
        <v>Sadové úpravy na okružní křižovatce Střekov I. varianta</v>
      </c>
      <c r="F109" s="319"/>
      <c r="G109" s="319"/>
      <c r="H109" s="319"/>
      <c r="I109" s="17"/>
      <c r="J109" s="17"/>
      <c r="K109" s="17"/>
      <c r="L109" s="34"/>
      <c r="S109" s="15"/>
      <c r="T109" s="15"/>
      <c r="U109" s="15"/>
      <c r="V109" s="15"/>
      <c r="W109" s="15"/>
      <c r="X109" s="15"/>
      <c r="Y109" s="15"/>
      <c r="Z109" s="15"/>
      <c r="AA109" s="15"/>
      <c r="AB109" s="15"/>
      <c r="AC109" s="15"/>
      <c r="AD109" s="15"/>
      <c r="AE109" s="15"/>
    </row>
    <row r="110" spans="1:31" s="21" customFormat="1" ht="12" customHeight="1">
      <c r="A110" s="15"/>
      <c r="B110" s="16"/>
      <c r="C110" s="12" t="s">
        <v>88</v>
      </c>
      <c r="D110" s="17"/>
      <c r="E110" s="17"/>
      <c r="F110" s="17"/>
      <c r="G110" s="17"/>
      <c r="H110" s="17"/>
      <c r="I110" s="17"/>
      <c r="J110" s="17"/>
      <c r="K110" s="17"/>
      <c r="L110" s="34"/>
      <c r="S110" s="15"/>
      <c r="T110" s="15"/>
      <c r="U110" s="15"/>
      <c r="V110" s="15"/>
      <c r="W110" s="15"/>
      <c r="X110" s="15"/>
      <c r="Y110" s="15"/>
      <c r="Z110" s="15"/>
      <c r="AA110" s="15"/>
      <c r="AB110" s="15"/>
      <c r="AC110" s="15"/>
      <c r="AD110" s="15"/>
      <c r="AE110" s="15"/>
    </row>
    <row r="111" spans="1:31" s="21" customFormat="1" ht="16.5" customHeight="1">
      <c r="A111" s="15"/>
      <c r="B111" s="16"/>
      <c r="C111" s="17"/>
      <c r="D111" s="17"/>
      <c r="E111" s="292" t="str">
        <f>E9</f>
        <v xml:space="preserve">1. - Odstranění stávajícího porostu I. varianta </v>
      </c>
      <c r="F111" s="317"/>
      <c r="G111" s="317"/>
      <c r="H111" s="317"/>
      <c r="I111" s="17"/>
      <c r="J111" s="17"/>
      <c r="K111" s="17"/>
      <c r="L111" s="34"/>
      <c r="S111" s="15"/>
      <c r="T111" s="15"/>
      <c r="U111" s="15"/>
      <c r="V111" s="15"/>
      <c r="W111" s="15"/>
      <c r="X111" s="15"/>
      <c r="Y111" s="15"/>
      <c r="Z111" s="15"/>
      <c r="AA111" s="15"/>
      <c r="AB111" s="15"/>
      <c r="AC111" s="15"/>
      <c r="AD111" s="15"/>
      <c r="AE111" s="15"/>
    </row>
    <row r="112" spans="1:31" s="21" customFormat="1" ht="6.95" customHeight="1">
      <c r="A112" s="15"/>
      <c r="B112" s="16"/>
      <c r="C112" s="17"/>
      <c r="D112" s="17"/>
      <c r="E112" s="17"/>
      <c r="F112" s="17"/>
      <c r="G112" s="17"/>
      <c r="H112" s="17"/>
      <c r="I112" s="17"/>
      <c r="J112" s="17"/>
      <c r="K112" s="17"/>
      <c r="L112" s="34"/>
      <c r="S112" s="15"/>
      <c r="T112" s="15"/>
      <c r="U112" s="15"/>
      <c r="V112" s="15"/>
      <c r="W112" s="15"/>
      <c r="X112" s="15"/>
      <c r="Y112" s="15"/>
      <c r="Z112" s="15"/>
      <c r="AA112" s="15"/>
      <c r="AB112" s="15"/>
      <c r="AC112" s="15"/>
      <c r="AD112" s="15"/>
      <c r="AE112" s="15"/>
    </row>
    <row r="113" spans="1:65" s="21" customFormat="1" ht="12" customHeight="1">
      <c r="A113" s="15"/>
      <c r="B113" s="16"/>
      <c r="C113" s="12" t="s">
        <v>17</v>
      </c>
      <c r="D113" s="17"/>
      <c r="E113" s="17"/>
      <c r="F113" s="13">
        <f>F12</f>
        <v>0</v>
      </c>
      <c r="G113" s="17"/>
      <c r="H113" s="17"/>
      <c r="I113" s="12" t="s">
        <v>19</v>
      </c>
      <c r="J113" s="129"/>
      <c r="K113" s="17"/>
      <c r="L113" s="34"/>
      <c r="S113" s="15"/>
      <c r="T113" s="15"/>
      <c r="U113" s="15"/>
      <c r="V113" s="15"/>
      <c r="W113" s="15"/>
      <c r="X113" s="15"/>
      <c r="Y113" s="15"/>
      <c r="Z113" s="15"/>
      <c r="AA113" s="15"/>
      <c r="AB113" s="15"/>
      <c r="AC113" s="15"/>
      <c r="AD113" s="15"/>
      <c r="AE113" s="15"/>
    </row>
    <row r="114" spans="1:65" s="21" customFormat="1" ht="6.95" customHeight="1">
      <c r="A114" s="15"/>
      <c r="B114" s="16"/>
      <c r="C114" s="17"/>
      <c r="D114" s="17"/>
      <c r="E114" s="17"/>
      <c r="F114" s="17"/>
      <c r="G114" s="17"/>
      <c r="H114" s="17"/>
      <c r="I114" s="17"/>
      <c r="J114" s="17"/>
      <c r="K114" s="17"/>
      <c r="L114" s="34"/>
      <c r="S114" s="15"/>
      <c r="T114" s="15"/>
      <c r="U114" s="15"/>
      <c r="V114" s="15"/>
      <c r="W114" s="15"/>
      <c r="X114" s="15"/>
      <c r="Y114" s="15"/>
      <c r="Z114" s="15"/>
      <c r="AA114" s="15"/>
      <c r="AB114" s="15"/>
      <c r="AC114" s="15"/>
      <c r="AD114" s="15"/>
      <c r="AE114" s="15"/>
    </row>
    <row r="115" spans="1:65" s="21" customFormat="1" ht="15.2" customHeight="1">
      <c r="A115" s="15"/>
      <c r="B115" s="16"/>
      <c r="C115" s="12" t="s">
        <v>20</v>
      </c>
      <c r="D115" s="17"/>
      <c r="E115" s="17"/>
      <c r="F115" s="13" t="str">
        <f>E15</f>
        <v xml:space="preserve"> </v>
      </c>
      <c r="G115" s="17"/>
      <c r="H115" s="17"/>
      <c r="I115" s="12" t="s">
        <v>25</v>
      </c>
      <c r="J115" s="130" t="str">
        <f>E21</f>
        <v xml:space="preserve"> </v>
      </c>
      <c r="K115" s="17"/>
      <c r="L115" s="34"/>
      <c r="S115" s="15"/>
      <c r="T115" s="15"/>
      <c r="U115" s="15"/>
      <c r="V115" s="15"/>
      <c r="W115" s="15"/>
      <c r="X115" s="15"/>
      <c r="Y115" s="15"/>
      <c r="Z115" s="15"/>
      <c r="AA115" s="15"/>
      <c r="AB115" s="15"/>
      <c r="AC115" s="15"/>
      <c r="AD115" s="15"/>
      <c r="AE115" s="15"/>
    </row>
    <row r="116" spans="1:65" s="21" customFormat="1" ht="15.2" customHeight="1">
      <c r="A116" s="15"/>
      <c r="B116" s="16"/>
      <c r="C116" s="12" t="s">
        <v>24</v>
      </c>
      <c r="D116" s="17"/>
      <c r="E116" s="17"/>
      <c r="F116" s="13" t="str">
        <f>IF(E18="","",E18)</f>
        <v xml:space="preserve"> </v>
      </c>
      <c r="G116" s="17"/>
      <c r="H116" s="17"/>
      <c r="I116" s="12" t="s">
        <v>27</v>
      </c>
      <c r="J116" s="130"/>
      <c r="K116" s="17"/>
      <c r="L116" s="34"/>
      <c r="S116" s="15"/>
      <c r="T116" s="15"/>
      <c r="U116" s="15"/>
      <c r="V116" s="15"/>
      <c r="W116" s="15"/>
      <c r="X116" s="15"/>
      <c r="Y116" s="15"/>
      <c r="Z116" s="15"/>
      <c r="AA116" s="15"/>
      <c r="AB116" s="15"/>
      <c r="AC116" s="15"/>
      <c r="AD116" s="15"/>
      <c r="AE116" s="15"/>
    </row>
    <row r="117" spans="1:65" s="21" customFormat="1" ht="10.35" customHeight="1">
      <c r="A117" s="15"/>
      <c r="B117" s="16"/>
      <c r="C117" s="17"/>
      <c r="D117" s="17"/>
      <c r="E117" s="17"/>
      <c r="F117" s="17"/>
      <c r="G117" s="17"/>
      <c r="H117" s="17"/>
      <c r="I117" s="17"/>
      <c r="J117" s="17"/>
      <c r="K117" s="17"/>
      <c r="L117" s="34"/>
      <c r="S117" s="15"/>
      <c r="T117" s="15"/>
      <c r="U117" s="15"/>
      <c r="V117" s="15"/>
      <c r="W117" s="15"/>
      <c r="X117" s="15"/>
      <c r="Y117" s="15"/>
      <c r="Z117" s="15"/>
      <c r="AA117" s="15"/>
      <c r="AB117" s="15"/>
      <c r="AC117" s="15"/>
      <c r="AD117" s="15"/>
      <c r="AE117" s="15"/>
    </row>
    <row r="118" spans="1:65" s="157" customFormat="1" ht="29.25" customHeight="1">
      <c r="A118" s="150"/>
      <c r="B118" s="151"/>
      <c r="C118" s="152" t="s">
        <v>99</v>
      </c>
      <c r="D118" s="153" t="s">
        <v>54</v>
      </c>
      <c r="E118" s="153" t="s">
        <v>50</v>
      </c>
      <c r="F118" s="153" t="s">
        <v>51</v>
      </c>
      <c r="G118" s="153" t="s">
        <v>100</v>
      </c>
      <c r="H118" s="153" t="s">
        <v>101</v>
      </c>
      <c r="I118" s="153" t="s">
        <v>102</v>
      </c>
      <c r="J118" s="154" t="s">
        <v>92</v>
      </c>
      <c r="K118" s="155" t="s">
        <v>103</v>
      </c>
      <c r="L118" s="156"/>
      <c r="M118" s="59" t="s">
        <v>1</v>
      </c>
      <c r="N118" s="60" t="s">
        <v>33</v>
      </c>
      <c r="O118" s="60" t="s">
        <v>104</v>
      </c>
      <c r="P118" s="60" t="s">
        <v>105</v>
      </c>
      <c r="Q118" s="60" t="s">
        <v>106</v>
      </c>
      <c r="R118" s="60" t="s">
        <v>107</v>
      </c>
      <c r="S118" s="60" t="s">
        <v>108</v>
      </c>
      <c r="T118" s="61" t="s">
        <v>109</v>
      </c>
      <c r="U118" s="150"/>
      <c r="V118" s="150"/>
      <c r="W118" s="150"/>
      <c r="X118" s="150"/>
      <c r="Y118" s="150"/>
      <c r="Z118" s="150"/>
      <c r="AA118" s="150"/>
      <c r="AB118" s="150"/>
      <c r="AC118" s="150"/>
      <c r="AD118" s="150"/>
      <c r="AE118" s="150"/>
    </row>
    <row r="119" spans="1:65" s="21" customFormat="1" ht="22.9" customHeight="1">
      <c r="A119" s="15"/>
      <c r="B119" s="16"/>
      <c r="C119" s="67" t="s">
        <v>110</v>
      </c>
      <c r="D119" s="17"/>
      <c r="E119" s="17"/>
      <c r="F119" s="17"/>
      <c r="G119" s="17"/>
      <c r="H119" s="17"/>
      <c r="I119" s="17"/>
      <c r="J119" s="158">
        <f>BK119</f>
        <v>0</v>
      </c>
      <c r="K119" s="17"/>
      <c r="L119" s="20"/>
      <c r="M119" s="62"/>
      <c r="N119" s="159"/>
      <c r="O119" s="63"/>
      <c r="P119" s="160">
        <f>P120+P143</f>
        <v>204.78280000000001</v>
      </c>
      <c r="Q119" s="63"/>
      <c r="R119" s="160">
        <f>R120+R143</f>
        <v>0</v>
      </c>
      <c r="S119" s="63"/>
      <c r="T119" s="161">
        <f>T120+T143</f>
        <v>0</v>
      </c>
      <c r="U119" s="15"/>
      <c r="V119" s="15"/>
      <c r="W119" s="15"/>
      <c r="X119" s="15"/>
      <c r="Y119" s="15"/>
      <c r="Z119" s="15"/>
      <c r="AA119" s="15"/>
      <c r="AB119" s="15"/>
      <c r="AC119" s="15"/>
      <c r="AD119" s="15"/>
      <c r="AE119" s="15"/>
      <c r="AT119" s="2" t="s">
        <v>66</v>
      </c>
      <c r="AU119" s="2" t="s">
        <v>94</v>
      </c>
      <c r="BK119" s="162">
        <f>BK120+BK143</f>
        <v>0</v>
      </c>
    </row>
    <row r="120" spans="1:65" s="163" customFormat="1" ht="25.9" customHeight="1">
      <c r="B120" s="164"/>
      <c r="C120" s="165"/>
      <c r="D120" s="166" t="s">
        <v>66</v>
      </c>
      <c r="E120" s="167" t="s">
        <v>111</v>
      </c>
      <c r="F120" s="167" t="s">
        <v>112</v>
      </c>
      <c r="G120" s="165"/>
      <c r="H120" s="165"/>
      <c r="I120" s="165"/>
      <c r="J120" s="168">
        <f>BK120</f>
        <v>0</v>
      </c>
      <c r="K120" s="165"/>
      <c r="L120" s="169"/>
      <c r="M120" s="170"/>
      <c r="N120" s="171"/>
      <c r="O120" s="171"/>
      <c r="P120" s="172">
        <f>P121</f>
        <v>148.09750000000003</v>
      </c>
      <c r="Q120" s="171"/>
      <c r="R120" s="172">
        <f>R121</f>
        <v>0</v>
      </c>
      <c r="S120" s="171"/>
      <c r="T120" s="173">
        <f>T121</f>
        <v>0</v>
      </c>
      <c r="AR120" s="174" t="s">
        <v>75</v>
      </c>
      <c r="AT120" s="175" t="s">
        <v>66</v>
      </c>
      <c r="AU120" s="175" t="s">
        <v>67</v>
      </c>
      <c r="AY120" s="174" t="s">
        <v>113</v>
      </c>
      <c r="BK120" s="176">
        <f>BK121</f>
        <v>0</v>
      </c>
    </row>
    <row r="121" spans="1:65" s="163" customFormat="1" ht="22.9" customHeight="1">
      <c r="B121" s="164"/>
      <c r="C121" s="165"/>
      <c r="D121" s="166" t="s">
        <v>66</v>
      </c>
      <c r="E121" s="177" t="s">
        <v>75</v>
      </c>
      <c r="F121" s="177" t="s">
        <v>114</v>
      </c>
      <c r="G121" s="165"/>
      <c r="H121" s="165"/>
      <c r="I121" s="165"/>
      <c r="J121" s="178">
        <f>BK121</f>
        <v>0</v>
      </c>
      <c r="K121" s="165"/>
      <c r="L121" s="169"/>
      <c r="M121" s="170"/>
      <c r="N121" s="171"/>
      <c r="O121" s="171"/>
      <c r="P121" s="172">
        <f>SUM(P122:P142)</f>
        <v>148.09750000000003</v>
      </c>
      <c r="Q121" s="171"/>
      <c r="R121" s="172">
        <f>SUM(R122:R142)</f>
        <v>0</v>
      </c>
      <c r="S121" s="171"/>
      <c r="T121" s="173">
        <f>SUM(T122:T142)</f>
        <v>0</v>
      </c>
      <c r="AR121" s="174" t="s">
        <v>75</v>
      </c>
      <c r="AT121" s="175" t="s">
        <v>66</v>
      </c>
      <c r="AU121" s="175" t="s">
        <v>75</v>
      </c>
      <c r="AY121" s="174" t="s">
        <v>113</v>
      </c>
      <c r="BK121" s="176">
        <f>SUM(BK122:BK142)</f>
        <v>0</v>
      </c>
    </row>
    <row r="122" spans="1:65" s="21" customFormat="1" ht="16.5" customHeight="1">
      <c r="A122" s="15"/>
      <c r="B122" s="16"/>
      <c r="C122" s="179" t="s">
        <v>75</v>
      </c>
      <c r="D122" s="179" t="s">
        <v>115</v>
      </c>
      <c r="E122" s="180" t="s">
        <v>116</v>
      </c>
      <c r="F122" s="181" t="s">
        <v>117</v>
      </c>
      <c r="G122" s="182" t="s">
        <v>118</v>
      </c>
      <c r="H122" s="183">
        <v>187.5</v>
      </c>
      <c r="I122" s="184"/>
      <c r="J122" s="184">
        <f>ROUND(I122*H122,2)</f>
        <v>0</v>
      </c>
      <c r="K122" s="185"/>
      <c r="L122" s="20"/>
      <c r="M122" s="186" t="s">
        <v>1</v>
      </c>
      <c r="N122" s="187" t="s">
        <v>34</v>
      </c>
      <c r="O122" s="188">
        <v>5.7000000000000002E-2</v>
      </c>
      <c r="P122" s="188">
        <f>O122*H122</f>
        <v>10.6875</v>
      </c>
      <c r="Q122" s="188">
        <v>0</v>
      </c>
      <c r="R122" s="188">
        <f>Q122*H122</f>
        <v>0</v>
      </c>
      <c r="S122" s="188">
        <v>0</v>
      </c>
      <c r="T122" s="189">
        <f>S122*H122</f>
        <v>0</v>
      </c>
      <c r="U122" s="15"/>
      <c r="V122" s="15"/>
      <c r="W122" s="15"/>
      <c r="X122" s="15"/>
      <c r="Y122" s="15"/>
      <c r="Z122" s="15"/>
      <c r="AA122" s="15"/>
      <c r="AB122" s="15"/>
      <c r="AC122" s="15"/>
      <c r="AD122" s="15"/>
      <c r="AE122" s="15"/>
      <c r="AR122" s="190" t="s">
        <v>119</v>
      </c>
      <c r="AT122" s="190" t="s">
        <v>115</v>
      </c>
      <c r="AU122" s="190" t="s">
        <v>77</v>
      </c>
      <c r="AY122" s="2" t="s">
        <v>113</v>
      </c>
      <c r="BE122" s="191">
        <f>IF(N122="základní",J122,0)</f>
        <v>0</v>
      </c>
      <c r="BF122" s="191">
        <f>IF(N122="snížená",J122,0)</f>
        <v>0</v>
      </c>
      <c r="BG122" s="191">
        <f>IF(N122="zákl. přenesená",J122,0)</f>
        <v>0</v>
      </c>
      <c r="BH122" s="191">
        <f>IF(N122="sníž. přenesená",J122,0)</f>
        <v>0</v>
      </c>
      <c r="BI122" s="191">
        <f>IF(N122="nulová",J122,0)</f>
        <v>0</v>
      </c>
      <c r="BJ122" s="2" t="s">
        <v>75</v>
      </c>
      <c r="BK122" s="191">
        <f>ROUND(I122*H122,2)</f>
        <v>0</v>
      </c>
      <c r="BL122" s="2" t="s">
        <v>119</v>
      </c>
      <c r="BM122" s="190" t="s">
        <v>120</v>
      </c>
    </row>
    <row r="123" spans="1:65" s="21" customFormat="1" ht="19.5">
      <c r="A123" s="15"/>
      <c r="B123" s="16"/>
      <c r="C123" s="17"/>
      <c r="D123" s="192" t="s">
        <v>121</v>
      </c>
      <c r="E123" s="17"/>
      <c r="F123" s="193" t="s">
        <v>122</v>
      </c>
      <c r="G123" s="17"/>
      <c r="H123" s="17"/>
      <c r="I123" s="17"/>
      <c r="J123" s="17"/>
      <c r="K123" s="17"/>
      <c r="L123" s="20"/>
      <c r="M123" s="194"/>
      <c r="N123" s="195"/>
      <c r="O123" s="55"/>
      <c r="P123" s="55"/>
      <c r="Q123" s="55"/>
      <c r="R123" s="55"/>
      <c r="S123" s="55"/>
      <c r="T123" s="56"/>
      <c r="U123" s="15"/>
      <c r="V123" s="15"/>
      <c r="W123" s="15"/>
      <c r="X123" s="15"/>
      <c r="Y123" s="15"/>
      <c r="Z123" s="15"/>
      <c r="AA123" s="15"/>
      <c r="AB123" s="15"/>
      <c r="AC123" s="15"/>
      <c r="AD123" s="15"/>
      <c r="AE123" s="15"/>
      <c r="AT123" s="2" t="s">
        <v>121</v>
      </c>
      <c r="AU123" s="2" t="s">
        <v>77</v>
      </c>
    </row>
    <row r="124" spans="1:65" s="196" customFormat="1" ht="11.25">
      <c r="B124" s="197"/>
      <c r="C124" s="198"/>
      <c r="D124" s="192" t="s">
        <v>123</v>
      </c>
      <c r="E124" s="199" t="s">
        <v>1</v>
      </c>
      <c r="F124" s="200" t="s">
        <v>124</v>
      </c>
      <c r="G124" s="198"/>
      <c r="H124" s="201">
        <v>187.5</v>
      </c>
      <c r="I124" s="198"/>
      <c r="J124" s="198"/>
      <c r="K124" s="198"/>
      <c r="L124" s="202"/>
      <c r="M124" s="203"/>
      <c r="N124" s="204"/>
      <c r="O124" s="204"/>
      <c r="P124" s="204"/>
      <c r="Q124" s="204"/>
      <c r="R124" s="204"/>
      <c r="S124" s="204"/>
      <c r="T124" s="205"/>
      <c r="AT124" s="206" t="s">
        <v>123</v>
      </c>
      <c r="AU124" s="206" t="s">
        <v>77</v>
      </c>
      <c r="AV124" s="196" t="s">
        <v>77</v>
      </c>
      <c r="AW124" s="196" t="s">
        <v>26</v>
      </c>
      <c r="AX124" s="196" t="s">
        <v>67</v>
      </c>
      <c r="AY124" s="206" t="s">
        <v>113</v>
      </c>
    </row>
    <row r="125" spans="1:65" s="207" customFormat="1" ht="11.25">
      <c r="B125" s="208"/>
      <c r="C125" s="209"/>
      <c r="D125" s="192" t="s">
        <v>123</v>
      </c>
      <c r="E125" s="210" t="s">
        <v>1</v>
      </c>
      <c r="F125" s="211" t="s">
        <v>125</v>
      </c>
      <c r="G125" s="209"/>
      <c r="H125" s="212">
        <v>187.5</v>
      </c>
      <c r="I125" s="209"/>
      <c r="J125" s="209"/>
      <c r="K125" s="209"/>
      <c r="L125" s="213"/>
      <c r="M125" s="214"/>
      <c r="N125" s="215"/>
      <c r="O125" s="215"/>
      <c r="P125" s="215"/>
      <c r="Q125" s="215"/>
      <c r="R125" s="215"/>
      <c r="S125" s="215"/>
      <c r="T125" s="216"/>
      <c r="AT125" s="217" t="s">
        <v>123</v>
      </c>
      <c r="AU125" s="217" t="s">
        <v>77</v>
      </c>
      <c r="AV125" s="207" t="s">
        <v>119</v>
      </c>
      <c r="AW125" s="207" t="s">
        <v>26</v>
      </c>
      <c r="AX125" s="207" t="s">
        <v>75</v>
      </c>
      <c r="AY125" s="217" t="s">
        <v>113</v>
      </c>
    </row>
    <row r="126" spans="1:65" s="21" customFormat="1" ht="16.5" customHeight="1">
      <c r="A126" s="15"/>
      <c r="B126" s="16"/>
      <c r="C126" s="179" t="s">
        <v>77</v>
      </c>
      <c r="D126" s="179" t="s">
        <v>115</v>
      </c>
      <c r="E126" s="180" t="s">
        <v>126</v>
      </c>
      <c r="F126" s="181" t="s">
        <v>127</v>
      </c>
      <c r="G126" s="182" t="s">
        <v>118</v>
      </c>
      <c r="H126" s="183">
        <v>102</v>
      </c>
      <c r="I126" s="184"/>
      <c r="J126" s="184">
        <f>ROUND(I126*H126,2)</f>
        <v>0</v>
      </c>
      <c r="K126" s="185"/>
      <c r="L126" s="20"/>
      <c r="M126" s="186" t="s">
        <v>1</v>
      </c>
      <c r="N126" s="187" t="s">
        <v>34</v>
      </c>
      <c r="O126" s="188">
        <v>5.7000000000000002E-2</v>
      </c>
      <c r="P126" s="188">
        <f>O126*H126</f>
        <v>5.8140000000000001</v>
      </c>
      <c r="Q126" s="188">
        <v>0</v>
      </c>
      <c r="R126" s="188">
        <f>Q126*H126</f>
        <v>0</v>
      </c>
      <c r="S126" s="188">
        <v>0</v>
      </c>
      <c r="T126" s="189">
        <f>S126*H126</f>
        <v>0</v>
      </c>
      <c r="U126" s="15"/>
      <c r="V126" s="15"/>
      <c r="W126" s="15"/>
      <c r="X126" s="15"/>
      <c r="Y126" s="15"/>
      <c r="Z126" s="15"/>
      <c r="AA126" s="15"/>
      <c r="AB126" s="15"/>
      <c r="AC126" s="15"/>
      <c r="AD126" s="15"/>
      <c r="AE126" s="15"/>
      <c r="AR126" s="190" t="s">
        <v>119</v>
      </c>
      <c r="AT126" s="190" t="s">
        <v>115</v>
      </c>
      <c r="AU126" s="190" t="s">
        <v>77</v>
      </c>
      <c r="AY126" s="2" t="s">
        <v>113</v>
      </c>
      <c r="BE126" s="191">
        <f>IF(N126="základní",J126,0)</f>
        <v>0</v>
      </c>
      <c r="BF126" s="191">
        <f>IF(N126="snížená",J126,0)</f>
        <v>0</v>
      </c>
      <c r="BG126" s="191">
        <f>IF(N126="zákl. přenesená",J126,0)</f>
        <v>0</v>
      </c>
      <c r="BH126" s="191">
        <f>IF(N126="sníž. přenesená",J126,0)</f>
        <v>0</v>
      </c>
      <c r="BI126" s="191">
        <f>IF(N126="nulová",J126,0)</f>
        <v>0</v>
      </c>
      <c r="BJ126" s="2" t="s">
        <v>75</v>
      </c>
      <c r="BK126" s="191">
        <f>ROUND(I126*H126,2)</f>
        <v>0</v>
      </c>
      <c r="BL126" s="2" t="s">
        <v>119</v>
      </c>
      <c r="BM126" s="190" t="s">
        <v>128</v>
      </c>
    </row>
    <row r="127" spans="1:65" s="21" customFormat="1" ht="19.5">
      <c r="A127" s="15"/>
      <c r="B127" s="16"/>
      <c r="C127" s="17"/>
      <c r="D127" s="192" t="s">
        <v>121</v>
      </c>
      <c r="E127" s="17"/>
      <c r="F127" s="193" t="s">
        <v>129</v>
      </c>
      <c r="G127" s="17"/>
      <c r="H127" s="17"/>
      <c r="I127" s="17"/>
      <c r="J127" s="17"/>
      <c r="K127" s="17"/>
      <c r="L127" s="20"/>
      <c r="M127" s="194"/>
      <c r="N127" s="195"/>
      <c r="O127" s="55"/>
      <c r="P127" s="55"/>
      <c r="Q127" s="55"/>
      <c r="R127" s="55"/>
      <c r="S127" s="55"/>
      <c r="T127" s="56"/>
      <c r="U127" s="15"/>
      <c r="V127" s="15"/>
      <c r="W127" s="15"/>
      <c r="X127" s="15"/>
      <c r="Y127" s="15"/>
      <c r="Z127" s="15"/>
      <c r="AA127" s="15"/>
      <c r="AB127" s="15"/>
      <c r="AC127" s="15"/>
      <c r="AD127" s="15"/>
      <c r="AE127" s="15"/>
      <c r="AT127" s="2" t="s">
        <v>121</v>
      </c>
      <c r="AU127" s="2" t="s">
        <v>77</v>
      </c>
    </row>
    <row r="128" spans="1:65" s="21" customFormat="1" ht="16.5" customHeight="1">
      <c r="A128" s="15"/>
      <c r="B128" s="16"/>
      <c r="C128" s="179" t="s">
        <v>130</v>
      </c>
      <c r="D128" s="179" t="s">
        <v>115</v>
      </c>
      <c r="E128" s="180" t="s">
        <v>131</v>
      </c>
      <c r="F128" s="181" t="s">
        <v>132</v>
      </c>
      <c r="G128" s="182" t="s">
        <v>118</v>
      </c>
      <c r="H128" s="183">
        <v>289.5</v>
      </c>
      <c r="I128" s="184"/>
      <c r="J128" s="184">
        <f>ROUND(I128*H128,2)</f>
        <v>0</v>
      </c>
      <c r="K128" s="185"/>
      <c r="L128" s="20"/>
      <c r="M128" s="186" t="s">
        <v>1</v>
      </c>
      <c r="N128" s="187" t="s">
        <v>34</v>
      </c>
      <c r="O128" s="188">
        <v>5.8000000000000003E-2</v>
      </c>
      <c r="P128" s="188">
        <f>O128*H128</f>
        <v>16.791</v>
      </c>
      <c r="Q128" s="188">
        <v>0</v>
      </c>
      <c r="R128" s="188">
        <f>Q128*H128</f>
        <v>0</v>
      </c>
      <c r="S128" s="188">
        <v>0</v>
      </c>
      <c r="T128" s="189">
        <f>S128*H128</f>
        <v>0</v>
      </c>
      <c r="U128" s="15"/>
      <c r="V128" s="15"/>
      <c r="W128" s="15"/>
      <c r="X128" s="15"/>
      <c r="Y128" s="15"/>
      <c r="Z128" s="15"/>
      <c r="AA128" s="15"/>
      <c r="AB128" s="15"/>
      <c r="AC128" s="15"/>
      <c r="AD128" s="15"/>
      <c r="AE128" s="15"/>
      <c r="AR128" s="190" t="s">
        <v>119</v>
      </c>
      <c r="AT128" s="190" t="s">
        <v>115</v>
      </c>
      <c r="AU128" s="190" t="s">
        <v>77</v>
      </c>
      <c r="AY128" s="2" t="s">
        <v>113</v>
      </c>
      <c r="BE128" s="191">
        <f>IF(N128="základní",J128,0)</f>
        <v>0</v>
      </c>
      <c r="BF128" s="191">
        <f>IF(N128="snížená",J128,0)</f>
        <v>0</v>
      </c>
      <c r="BG128" s="191">
        <f>IF(N128="zákl. přenesená",J128,0)</f>
        <v>0</v>
      </c>
      <c r="BH128" s="191">
        <f>IF(N128="sníž. přenesená",J128,0)</f>
        <v>0</v>
      </c>
      <c r="BI128" s="191">
        <f>IF(N128="nulová",J128,0)</f>
        <v>0</v>
      </c>
      <c r="BJ128" s="2" t="s">
        <v>75</v>
      </c>
      <c r="BK128" s="191">
        <f>ROUND(I128*H128,2)</f>
        <v>0</v>
      </c>
      <c r="BL128" s="2" t="s">
        <v>119</v>
      </c>
      <c r="BM128" s="190" t="s">
        <v>133</v>
      </c>
    </row>
    <row r="129" spans="1:65" s="21" customFormat="1" ht="19.5">
      <c r="A129" s="15"/>
      <c r="B129" s="16"/>
      <c r="C129" s="17"/>
      <c r="D129" s="192" t="s">
        <v>121</v>
      </c>
      <c r="E129" s="17"/>
      <c r="F129" s="193" t="s">
        <v>134</v>
      </c>
      <c r="G129" s="17"/>
      <c r="H129" s="17"/>
      <c r="I129" s="17"/>
      <c r="J129" s="17"/>
      <c r="K129" s="17"/>
      <c r="L129" s="20"/>
      <c r="M129" s="194"/>
      <c r="N129" s="195"/>
      <c r="O129" s="55"/>
      <c r="P129" s="55"/>
      <c r="Q129" s="55"/>
      <c r="R129" s="55"/>
      <c r="S129" s="55"/>
      <c r="T129" s="56"/>
      <c r="U129" s="15"/>
      <c r="V129" s="15"/>
      <c r="W129" s="15"/>
      <c r="X129" s="15"/>
      <c r="Y129" s="15"/>
      <c r="Z129" s="15"/>
      <c r="AA129" s="15"/>
      <c r="AB129" s="15"/>
      <c r="AC129" s="15"/>
      <c r="AD129" s="15"/>
      <c r="AE129" s="15"/>
      <c r="AT129" s="2" t="s">
        <v>121</v>
      </c>
      <c r="AU129" s="2" t="s">
        <v>77</v>
      </c>
    </row>
    <row r="130" spans="1:65" s="196" customFormat="1" ht="11.25">
      <c r="B130" s="197"/>
      <c r="C130" s="198"/>
      <c r="D130" s="192" t="s">
        <v>123</v>
      </c>
      <c r="E130" s="199" t="s">
        <v>1</v>
      </c>
      <c r="F130" s="200" t="s">
        <v>135</v>
      </c>
      <c r="G130" s="198"/>
      <c r="H130" s="201">
        <v>289.5</v>
      </c>
      <c r="I130" s="198"/>
      <c r="J130" s="198"/>
      <c r="K130" s="198"/>
      <c r="L130" s="202"/>
      <c r="M130" s="203"/>
      <c r="N130" s="204"/>
      <c r="O130" s="204"/>
      <c r="P130" s="204"/>
      <c r="Q130" s="204"/>
      <c r="R130" s="204"/>
      <c r="S130" s="204"/>
      <c r="T130" s="205"/>
      <c r="AT130" s="206" t="s">
        <v>123</v>
      </c>
      <c r="AU130" s="206" t="s">
        <v>77</v>
      </c>
      <c r="AV130" s="196" t="s">
        <v>77</v>
      </c>
      <c r="AW130" s="196" t="s">
        <v>26</v>
      </c>
      <c r="AX130" s="196" t="s">
        <v>67</v>
      </c>
      <c r="AY130" s="206" t="s">
        <v>113</v>
      </c>
    </row>
    <row r="131" spans="1:65" s="207" customFormat="1" ht="11.25">
      <c r="B131" s="208"/>
      <c r="C131" s="209"/>
      <c r="D131" s="192" t="s">
        <v>123</v>
      </c>
      <c r="E131" s="210" t="s">
        <v>1</v>
      </c>
      <c r="F131" s="211" t="s">
        <v>125</v>
      </c>
      <c r="G131" s="209"/>
      <c r="H131" s="212">
        <v>289.5</v>
      </c>
      <c r="I131" s="209"/>
      <c r="J131" s="209"/>
      <c r="K131" s="209"/>
      <c r="L131" s="213"/>
      <c r="M131" s="214"/>
      <c r="N131" s="215"/>
      <c r="O131" s="215"/>
      <c r="P131" s="215"/>
      <c r="Q131" s="215"/>
      <c r="R131" s="215"/>
      <c r="S131" s="215"/>
      <c r="T131" s="216"/>
      <c r="AT131" s="217" t="s">
        <v>123</v>
      </c>
      <c r="AU131" s="217" t="s">
        <v>77</v>
      </c>
      <c r="AV131" s="207" t="s">
        <v>119</v>
      </c>
      <c r="AW131" s="207" t="s">
        <v>26</v>
      </c>
      <c r="AX131" s="207" t="s">
        <v>75</v>
      </c>
      <c r="AY131" s="217" t="s">
        <v>113</v>
      </c>
    </row>
    <row r="132" spans="1:65" s="21" customFormat="1" ht="16.5" customHeight="1">
      <c r="A132" s="15"/>
      <c r="B132" s="16"/>
      <c r="C132" s="179" t="s">
        <v>119</v>
      </c>
      <c r="D132" s="179" t="s">
        <v>115</v>
      </c>
      <c r="E132" s="180" t="s">
        <v>136</v>
      </c>
      <c r="F132" s="181" t="s">
        <v>137</v>
      </c>
      <c r="G132" s="182" t="s">
        <v>118</v>
      </c>
      <c r="H132" s="183">
        <v>259</v>
      </c>
      <c r="I132" s="184"/>
      <c r="J132" s="184">
        <f>ROUND(I132*H132,2)</f>
        <v>0</v>
      </c>
      <c r="K132" s="185"/>
      <c r="L132" s="20"/>
      <c r="M132" s="186" t="s">
        <v>1</v>
      </c>
      <c r="N132" s="187" t="s">
        <v>34</v>
      </c>
      <c r="O132" s="188">
        <v>0.33900000000000002</v>
      </c>
      <c r="P132" s="188">
        <f>O132*H132</f>
        <v>87.801000000000002</v>
      </c>
      <c r="Q132" s="188">
        <v>0</v>
      </c>
      <c r="R132" s="188">
        <f>Q132*H132</f>
        <v>0</v>
      </c>
      <c r="S132" s="188">
        <v>0</v>
      </c>
      <c r="T132" s="189">
        <f>S132*H132</f>
        <v>0</v>
      </c>
      <c r="U132" s="15"/>
      <c r="V132" s="15"/>
      <c r="W132" s="15"/>
      <c r="X132" s="15"/>
      <c r="Y132" s="15"/>
      <c r="Z132" s="15"/>
      <c r="AA132" s="15"/>
      <c r="AB132" s="15"/>
      <c r="AC132" s="15"/>
      <c r="AD132" s="15"/>
      <c r="AE132" s="15"/>
      <c r="AR132" s="190" t="s">
        <v>119</v>
      </c>
      <c r="AT132" s="190" t="s">
        <v>115</v>
      </c>
      <c r="AU132" s="190" t="s">
        <v>77</v>
      </c>
      <c r="AY132" s="2" t="s">
        <v>113</v>
      </c>
      <c r="BE132" s="191">
        <f>IF(N132="základní",J132,0)</f>
        <v>0</v>
      </c>
      <c r="BF132" s="191">
        <f>IF(N132="snížená",J132,0)</f>
        <v>0</v>
      </c>
      <c r="BG132" s="191">
        <f>IF(N132="zákl. přenesená",J132,0)</f>
        <v>0</v>
      </c>
      <c r="BH132" s="191">
        <f>IF(N132="sníž. přenesená",J132,0)</f>
        <v>0</v>
      </c>
      <c r="BI132" s="191">
        <f>IF(N132="nulová",J132,0)</f>
        <v>0</v>
      </c>
      <c r="BJ132" s="2" t="s">
        <v>75</v>
      </c>
      <c r="BK132" s="191">
        <f>ROUND(I132*H132,2)</f>
        <v>0</v>
      </c>
      <c r="BL132" s="2" t="s">
        <v>119</v>
      </c>
      <c r="BM132" s="190" t="s">
        <v>138</v>
      </c>
    </row>
    <row r="133" spans="1:65" s="21" customFormat="1" ht="19.5">
      <c r="A133" s="15"/>
      <c r="B133" s="16"/>
      <c r="C133" s="17"/>
      <c r="D133" s="192" t="s">
        <v>121</v>
      </c>
      <c r="E133" s="17"/>
      <c r="F133" s="193" t="s">
        <v>139</v>
      </c>
      <c r="G133" s="17"/>
      <c r="H133" s="17"/>
      <c r="I133" s="17"/>
      <c r="J133" s="17"/>
      <c r="K133" s="17"/>
      <c r="L133" s="20"/>
      <c r="M133" s="194"/>
      <c r="N133" s="195"/>
      <c r="O133" s="55"/>
      <c r="P133" s="55"/>
      <c r="Q133" s="55"/>
      <c r="R133" s="55"/>
      <c r="S133" s="55"/>
      <c r="T133" s="56"/>
      <c r="U133" s="15"/>
      <c r="V133" s="15"/>
      <c r="W133" s="15"/>
      <c r="X133" s="15"/>
      <c r="Y133" s="15"/>
      <c r="Z133" s="15"/>
      <c r="AA133" s="15"/>
      <c r="AB133" s="15"/>
      <c r="AC133" s="15"/>
      <c r="AD133" s="15"/>
      <c r="AE133" s="15"/>
      <c r="AT133" s="2" t="s">
        <v>121</v>
      </c>
      <c r="AU133" s="2" t="s">
        <v>77</v>
      </c>
    </row>
    <row r="134" spans="1:65" s="196" customFormat="1" ht="11.25">
      <c r="B134" s="197"/>
      <c r="C134" s="198"/>
      <c r="D134" s="192" t="s">
        <v>123</v>
      </c>
      <c r="E134" s="199" t="s">
        <v>1</v>
      </c>
      <c r="F134" s="200" t="s">
        <v>140</v>
      </c>
      <c r="G134" s="198"/>
      <c r="H134" s="201">
        <v>259</v>
      </c>
      <c r="I134" s="198"/>
      <c r="J134" s="198"/>
      <c r="K134" s="198"/>
      <c r="L134" s="202"/>
      <c r="M134" s="203"/>
      <c r="N134" s="204"/>
      <c r="O134" s="204"/>
      <c r="P134" s="204"/>
      <c r="Q134" s="204"/>
      <c r="R134" s="204"/>
      <c r="S134" s="204"/>
      <c r="T134" s="205"/>
      <c r="AT134" s="206" t="s">
        <v>123</v>
      </c>
      <c r="AU134" s="206" t="s">
        <v>77</v>
      </c>
      <c r="AV134" s="196" t="s">
        <v>77</v>
      </c>
      <c r="AW134" s="196" t="s">
        <v>26</v>
      </c>
      <c r="AX134" s="196" t="s">
        <v>67</v>
      </c>
      <c r="AY134" s="206" t="s">
        <v>113</v>
      </c>
    </row>
    <row r="135" spans="1:65" s="207" customFormat="1" ht="11.25">
      <c r="B135" s="208"/>
      <c r="C135" s="209"/>
      <c r="D135" s="192" t="s">
        <v>123</v>
      </c>
      <c r="E135" s="210" t="s">
        <v>1</v>
      </c>
      <c r="F135" s="211" t="s">
        <v>125</v>
      </c>
      <c r="G135" s="209"/>
      <c r="H135" s="212">
        <v>259</v>
      </c>
      <c r="I135" s="209"/>
      <c r="J135" s="209"/>
      <c r="K135" s="209"/>
      <c r="L135" s="213"/>
      <c r="M135" s="214"/>
      <c r="N135" s="215"/>
      <c r="O135" s="215"/>
      <c r="P135" s="215"/>
      <c r="Q135" s="215"/>
      <c r="R135" s="215"/>
      <c r="S135" s="215"/>
      <c r="T135" s="216"/>
      <c r="AT135" s="217" t="s">
        <v>123</v>
      </c>
      <c r="AU135" s="217" t="s">
        <v>77</v>
      </c>
      <c r="AV135" s="207" t="s">
        <v>119</v>
      </c>
      <c r="AW135" s="207" t="s">
        <v>26</v>
      </c>
      <c r="AX135" s="207" t="s">
        <v>75</v>
      </c>
      <c r="AY135" s="217" t="s">
        <v>113</v>
      </c>
    </row>
    <row r="136" spans="1:65" s="21" customFormat="1" ht="16.5" customHeight="1">
      <c r="A136" s="15"/>
      <c r="B136" s="16"/>
      <c r="C136" s="179" t="s">
        <v>141</v>
      </c>
      <c r="D136" s="179" t="s">
        <v>115</v>
      </c>
      <c r="E136" s="180" t="s">
        <v>142</v>
      </c>
      <c r="F136" s="181" t="s">
        <v>143</v>
      </c>
      <c r="G136" s="182" t="s">
        <v>118</v>
      </c>
      <c r="H136" s="183">
        <v>56</v>
      </c>
      <c r="I136" s="184"/>
      <c r="J136" s="184">
        <f>ROUND(I136*H136,2)</f>
        <v>0</v>
      </c>
      <c r="K136" s="185"/>
      <c r="L136" s="20"/>
      <c r="M136" s="186" t="s">
        <v>1</v>
      </c>
      <c r="N136" s="187" t="s">
        <v>34</v>
      </c>
      <c r="O136" s="188">
        <v>0.20899999999999999</v>
      </c>
      <c r="P136" s="188">
        <f>O136*H136</f>
        <v>11.703999999999999</v>
      </c>
      <c r="Q136" s="188">
        <v>0</v>
      </c>
      <c r="R136" s="188">
        <f>Q136*H136</f>
        <v>0</v>
      </c>
      <c r="S136" s="188">
        <v>0</v>
      </c>
      <c r="T136" s="189">
        <f>S136*H136</f>
        <v>0</v>
      </c>
      <c r="U136" s="15"/>
      <c r="V136" s="15"/>
      <c r="W136" s="15"/>
      <c r="X136" s="15"/>
      <c r="Y136" s="15"/>
      <c r="Z136" s="15"/>
      <c r="AA136" s="15"/>
      <c r="AB136" s="15"/>
      <c r="AC136" s="15"/>
      <c r="AD136" s="15"/>
      <c r="AE136" s="15"/>
      <c r="AR136" s="190" t="s">
        <v>119</v>
      </c>
      <c r="AT136" s="190" t="s">
        <v>115</v>
      </c>
      <c r="AU136" s="190" t="s">
        <v>77</v>
      </c>
      <c r="AY136" s="2" t="s">
        <v>113</v>
      </c>
      <c r="BE136" s="191">
        <f>IF(N136="základní",J136,0)</f>
        <v>0</v>
      </c>
      <c r="BF136" s="191">
        <f>IF(N136="snížená",J136,0)</f>
        <v>0</v>
      </c>
      <c r="BG136" s="191">
        <f>IF(N136="zákl. přenesená",J136,0)</f>
        <v>0</v>
      </c>
      <c r="BH136" s="191">
        <f>IF(N136="sníž. přenesená",J136,0)</f>
        <v>0</v>
      </c>
      <c r="BI136" s="191">
        <f>IF(N136="nulová",J136,0)</f>
        <v>0</v>
      </c>
      <c r="BJ136" s="2" t="s">
        <v>75</v>
      </c>
      <c r="BK136" s="191">
        <f>ROUND(I136*H136,2)</f>
        <v>0</v>
      </c>
      <c r="BL136" s="2" t="s">
        <v>119</v>
      </c>
      <c r="BM136" s="190" t="s">
        <v>144</v>
      </c>
    </row>
    <row r="137" spans="1:65" s="196" customFormat="1" ht="11.25">
      <c r="B137" s="197"/>
      <c r="C137" s="198"/>
      <c r="D137" s="192" t="s">
        <v>123</v>
      </c>
      <c r="E137" s="199" t="s">
        <v>1</v>
      </c>
      <c r="F137" s="200" t="s">
        <v>145</v>
      </c>
      <c r="G137" s="198"/>
      <c r="H137" s="201">
        <v>56</v>
      </c>
      <c r="I137" s="198"/>
      <c r="J137" s="198"/>
      <c r="K137" s="198"/>
      <c r="L137" s="202"/>
      <c r="M137" s="203"/>
      <c r="N137" s="204"/>
      <c r="O137" s="204"/>
      <c r="P137" s="204"/>
      <c r="Q137" s="204"/>
      <c r="R137" s="204"/>
      <c r="S137" s="204"/>
      <c r="T137" s="205"/>
      <c r="AT137" s="206" t="s">
        <v>123</v>
      </c>
      <c r="AU137" s="206" t="s">
        <v>77</v>
      </c>
      <c r="AV137" s="196" t="s">
        <v>77</v>
      </c>
      <c r="AW137" s="196" t="s">
        <v>26</v>
      </c>
      <c r="AX137" s="196" t="s">
        <v>67</v>
      </c>
      <c r="AY137" s="206" t="s">
        <v>113</v>
      </c>
    </row>
    <row r="138" spans="1:65" s="207" customFormat="1" ht="11.25">
      <c r="B138" s="208"/>
      <c r="C138" s="209"/>
      <c r="D138" s="192" t="s">
        <v>123</v>
      </c>
      <c r="E138" s="210" t="s">
        <v>1</v>
      </c>
      <c r="F138" s="211" t="s">
        <v>125</v>
      </c>
      <c r="G138" s="209"/>
      <c r="H138" s="212">
        <v>56</v>
      </c>
      <c r="I138" s="209"/>
      <c r="J138" s="209"/>
      <c r="K138" s="209"/>
      <c r="L138" s="213"/>
      <c r="M138" s="214"/>
      <c r="N138" s="215"/>
      <c r="O138" s="215"/>
      <c r="P138" s="215"/>
      <c r="Q138" s="215"/>
      <c r="R138" s="215"/>
      <c r="S138" s="215"/>
      <c r="T138" s="216"/>
      <c r="AT138" s="217" t="s">
        <v>123</v>
      </c>
      <c r="AU138" s="217" t="s">
        <v>77</v>
      </c>
      <c r="AV138" s="207" t="s">
        <v>119</v>
      </c>
      <c r="AW138" s="207" t="s">
        <v>26</v>
      </c>
      <c r="AX138" s="207" t="s">
        <v>75</v>
      </c>
      <c r="AY138" s="217" t="s">
        <v>113</v>
      </c>
    </row>
    <row r="139" spans="1:65" s="21" customFormat="1" ht="16.5" customHeight="1">
      <c r="A139" s="15"/>
      <c r="B139" s="16"/>
      <c r="C139" s="179" t="s">
        <v>146</v>
      </c>
      <c r="D139" s="179" t="s">
        <v>115</v>
      </c>
      <c r="E139" s="180" t="s">
        <v>147</v>
      </c>
      <c r="F139" s="181" t="s">
        <v>148</v>
      </c>
      <c r="G139" s="182" t="s">
        <v>118</v>
      </c>
      <c r="H139" s="183">
        <v>450</v>
      </c>
      <c r="I139" s="184"/>
      <c r="J139" s="184">
        <f>ROUND(I139*H139,2)</f>
        <v>0</v>
      </c>
      <c r="K139" s="185"/>
      <c r="L139" s="20"/>
      <c r="M139" s="186" t="s">
        <v>1</v>
      </c>
      <c r="N139" s="187" t="s">
        <v>34</v>
      </c>
      <c r="O139" s="188">
        <v>3.4000000000000002E-2</v>
      </c>
      <c r="P139" s="188">
        <f>O139*H139</f>
        <v>15.3</v>
      </c>
      <c r="Q139" s="188">
        <v>0</v>
      </c>
      <c r="R139" s="188">
        <f>Q139*H139</f>
        <v>0</v>
      </c>
      <c r="S139" s="188">
        <v>0</v>
      </c>
      <c r="T139" s="189">
        <f>S139*H139</f>
        <v>0</v>
      </c>
      <c r="U139" s="15"/>
      <c r="V139" s="15"/>
      <c r="W139" s="15"/>
      <c r="X139" s="15"/>
      <c r="Y139" s="15"/>
      <c r="Z139" s="15"/>
      <c r="AA139" s="15"/>
      <c r="AB139" s="15"/>
      <c r="AC139" s="15"/>
      <c r="AD139" s="15"/>
      <c r="AE139" s="15"/>
      <c r="AR139" s="190" t="s">
        <v>119</v>
      </c>
      <c r="AT139" s="190" t="s">
        <v>115</v>
      </c>
      <c r="AU139" s="190" t="s">
        <v>77</v>
      </c>
      <c r="AY139" s="2" t="s">
        <v>113</v>
      </c>
      <c r="BE139" s="191">
        <f>IF(N139="základní",J139,0)</f>
        <v>0</v>
      </c>
      <c r="BF139" s="191">
        <f>IF(N139="snížená",J139,0)</f>
        <v>0</v>
      </c>
      <c r="BG139" s="191">
        <f>IF(N139="zákl. přenesená",J139,0)</f>
        <v>0</v>
      </c>
      <c r="BH139" s="191">
        <f>IF(N139="sníž. přenesená",J139,0)</f>
        <v>0</v>
      </c>
      <c r="BI139" s="191">
        <f>IF(N139="nulová",J139,0)</f>
        <v>0</v>
      </c>
      <c r="BJ139" s="2" t="s">
        <v>75</v>
      </c>
      <c r="BK139" s="191">
        <f>ROUND(I139*H139,2)</f>
        <v>0</v>
      </c>
      <c r="BL139" s="2" t="s">
        <v>119</v>
      </c>
      <c r="BM139" s="190" t="s">
        <v>149</v>
      </c>
    </row>
    <row r="140" spans="1:65" s="21" customFormat="1" ht="19.5">
      <c r="A140" s="15"/>
      <c r="B140" s="16"/>
      <c r="C140" s="17"/>
      <c r="D140" s="192" t="s">
        <v>121</v>
      </c>
      <c r="E140" s="17"/>
      <c r="F140" s="193" t="s">
        <v>150</v>
      </c>
      <c r="G140" s="17"/>
      <c r="H140" s="17"/>
      <c r="I140" s="17"/>
      <c r="J140" s="17"/>
      <c r="K140" s="17"/>
      <c r="L140" s="20"/>
      <c r="M140" s="194"/>
      <c r="N140" s="195"/>
      <c r="O140" s="55"/>
      <c r="P140" s="55"/>
      <c r="Q140" s="55"/>
      <c r="R140" s="55"/>
      <c r="S140" s="55"/>
      <c r="T140" s="56"/>
      <c r="U140" s="15"/>
      <c r="V140" s="15"/>
      <c r="W140" s="15"/>
      <c r="X140" s="15"/>
      <c r="Y140" s="15"/>
      <c r="Z140" s="15"/>
      <c r="AA140" s="15"/>
      <c r="AB140" s="15"/>
      <c r="AC140" s="15"/>
      <c r="AD140" s="15"/>
      <c r="AE140" s="15"/>
      <c r="AT140" s="2" t="s">
        <v>121</v>
      </c>
      <c r="AU140" s="2" t="s">
        <v>77</v>
      </c>
    </row>
    <row r="141" spans="1:65" s="196" customFormat="1" ht="11.25">
      <c r="B141" s="197"/>
      <c r="C141" s="198"/>
      <c r="D141" s="192" t="s">
        <v>123</v>
      </c>
      <c r="E141" s="199" t="s">
        <v>1</v>
      </c>
      <c r="F141" s="200" t="s">
        <v>151</v>
      </c>
      <c r="G141" s="198"/>
      <c r="H141" s="201">
        <v>450</v>
      </c>
      <c r="I141" s="198"/>
      <c r="J141" s="198"/>
      <c r="K141" s="198"/>
      <c r="L141" s="202"/>
      <c r="M141" s="203"/>
      <c r="N141" s="204"/>
      <c r="O141" s="204"/>
      <c r="P141" s="204"/>
      <c r="Q141" s="204"/>
      <c r="R141" s="204"/>
      <c r="S141" s="204"/>
      <c r="T141" s="205"/>
      <c r="AT141" s="206" t="s">
        <v>123</v>
      </c>
      <c r="AU141" s="206" t="s">
        <v>77</v>
      </c>
      <c r="AV141" s="196" t="s">
        <v>77</v>
      </c>
      <c r="AW141" s="196" t="s">
        <v>26</v>
      </c>
      <c r="AX141" s="196" t="s">
        <v>67</v>
      </c>
      <c r="AY141" s="206" t="s">
        <v>113</v>
      </c>
    </row>
    <row r="142" spans="1:65" s="207" customFormat="1" ht="11.25">
      <c r="B142" s="208"/>
      <c r="C142" s="209"/>
      <c r="D142" s="192" t="s">
        <v>123</v>
      </c>
      <c r="E142" s="210" t="s">
        <v>1</v>
      </c>
      <c r="F142" s="211" t="s">
        <v>125</v>
      </c>
      <c r="G142" s="209"/>
      <c r="H142" s="212">
        <v>450</v>
      </c>
      <c r="I142" s="209"/>
      <c r="J142" s="209"/>
      <c r="K142" s="209"/>
      <c r="L142" s="213"/>
      <c r="M142" s="214"/>
      <c r="N142" s="215"/>
      <c r="O142" s="215"/>
      <c r="P142" s="215"/>
      <c r="Q142" s="215"/>
      <c r="R142" s="215"/>
      <c r="S142" s="215"/>
      <c r="T142" s="216"/>
      <c r="AT142" s="217" t="s">
        <v>123</v>
      </c>
      <c r="AU142" s="217" t="s">
        <v>77</v>
      </c>
      <c r="AV142" s="207" t="s">
        <v>119</v>
      </c>
      <c r="AW142" s="207" t="s">
        <v>26</v>
      </c>
      <c r="AX142" s="207" t="s">
        <v>75</v>
      </c>
      <c r="AY142" s="217" t="s">
        <v>113</v>
      </c>
    </row>
    <row r="143" spans="1:65" s="163" customFormat="1" ht="25.9" customHeight="1">
      <c r="B143" s="164"/>
      <c r="C143" s="165"/>
      <c r="D143" s="166" t="s">
        <v>66</v>
      </c>
      <c r="E143" s="167" t="s">
        <v>152</v>
      </c>
      <c r="F143" s="167" t="s">
        <v>153</v>
      </c>
      <c r="G143" s="165"/>
      <c r="H143" s="165"/>
      <c r="I143" s="165"/>
      <c r="J143" s="168">
        <f>BK143</f>
        <v>0</v>
      </c>
      <c r="K143" s="165"/>
      <c r="L143" s="169"/>
      <c r="M143" s="170"/>
      <c r="N143" s="171"/>
      <c r="O143" s="171"/>
      <c r="P143" s="172">
        <f>SUM(P144:P173)</f>
        <v>56.685299999999991</v>
      </c>
      <c r="Q143" s="171"/>
      <c r="R143" s="172">
        <f>SUM(R144:R173)</f>
        <v>0</v>
      </c>
      <c r="S143" s="171"/>
      <c r="T143" s="173">
        <f>SUM(T144:T173)</f>
        <v>0</v>
      </c>
      <c r="AR143" s="174" t="s">
        <v>75</v>
      </c>
      <c r="AT143" s="175" t="s">
        <v>66</v>
      </c>
      <c r="AU143" s="175" t="s">
        <v>67</v>
      </c>
      <c r="AY143" s="174" t="s">
        <v>113</v>
      </c>
      <c r="BK143" s="176">
        <f>SUM(BK144:BK173)</f>
        <v>0</v>
      </c>
    </row>
    <row r="144" spans="1:65" s="21" customFormat="1" ht="16.5" customHeight="1">
      <c r="A144" s="15"/>
      <c r="B144" s="16"/>
      <c r="C144" s="179" t="s">
        <v>154</v>
      </c>
      <c r="D144" s="179" t="s">
        <v>115</v>
      </c>
      <c r="E144" s="180" t="s">
        <v>155</v>
      </c>
      <c r="F144" s="181" t="s">
        <v>156</v>
      </c>
      <c r="G144" s="182" t="s">
        <v>157</v>
      </c>
      <c r="H144" s="183">
        <v>140.6</v>
      </c>
      <c r="I144" s="184"/>
      <c r="J144" s="184">
        <f>ROUND(I144*H144,2)</f>
        <v>0</v>
      </c>
      <c r="K144" s="185"/>
      <c r="L144" s="20"/>
      <c r="M144" s="186" t="s">
        <v>1</v>
      </c>
      <c r="N144" s="187" t="s">
        <v>34</v>
      </c>
      <c r="O144" s="188">
        <v>7.1999999999999995E-2</v>
      </c>
      <c r="P144" s="188">
        <f>O144*H144</f>
        <v>10.123199999999999</v>
      </c>
      <c r="Q144" s="188">
        <v>0</v>
      </c>
      <c r="R144" s="188">
        <f>Q144*H144</f>
        <v>0</v>
      </c>
      <c r="S144" s="188">
        <v>0</v>
      </c>
      <c r="T144" s="189">
        <f>S144*H144</f>
        <v>0</v>
      </c>
      <c r="U144" s="15"/>
      <c r="V144" s="15"/>
      <c r="W144" s="15"/>
      <c r="X144" s="15"/>
      <c r="Y144" s="15"/>
      <c r="Z144" s="15"/>
      <c r="AA144" s="15"/>
      <c r="AB144" s="15"/>
      <c r="AC144" s="15"/>
      <c r="AD144" s="15"/>
      <c r="AE144" s="15"/>
      <c r="AR144" s="190" t="s">
        <v>119</v>
      </c>
      <c r="AT144" s="190" t="s">
        <v>115</v>
      </c>
      <c r="AU144" s="190" t="s">
        <v>75</v>
      </c>
      <c r="AY144" s="2" t="s">
        <v>113</v>
      </c>
      <c r="BE144" s="191">
        <f>IF(N144="základní",J144,0)</f>
        <v>0</v>
      </c>
      <c r="BF144" s="191">
        <f>IF(N144="snížená",J144,0)</f>
        <v>0</v>
      </c>
      <c r="BG144" s="191">
        <f>IF(N144="zákl. přenesená",J144,0)</f>
        <v>0</v>
      </c>
      <c r="BH144" s="191">
        <f>IF(N144="sníž. přenesená",J144,0)</f>
        <v>0</v>
      </c>
      <c r="BI144" s="191">
        <f>IF(N144="nulová",J144,0)</f>
        <v>0</v>
      </c>
      <c r="BJ144" s="2" t="s">
        <v>75</v>
      </c>
      <c r="BK144" s="191">
        <f>ROUND(I144*H144,2)</f>
        <v>0</v>
      </c>
      <c r="BL144" s="2" t="s">
        <v>119</v>
      </c>
      <c r="BM144" s="190" t="s">
        <v>158</v>
      </c>
    </row>
    <row r="145" spans="1:65" s="196" customFormat="1" ht="11.25">
      <c r="B145" s="197"/>
      <c r="C145" s="198"/>
      <c r="D145" s="192" t="s">
        <v>123</v>
      </c>
      <c r="E145" s="199" t="s">
        <v>1</v>
      </c>
      <c r="F145" s="200" t="s">
        <v>159</v>
      </c>
      <c r="G145" s="198"/>
      <c r="H145" s="201">
        <v>135</v>
      </c>
      <c r="I145" s="198"/>
      <c r="J145" s="198"/>
      <c r="K145" s="198"/>
      <c r="L145" s="202"/>
      <c r="M145" s="203"/>
      <c r="N145" s="204"/>
      <c r="O145" s="204"/>
      <c r="P145" s="204"/>
      <c r="Q145" s="204"/>
      <c r="R145" s="204"/>
      <c r="S145" s="204"/>
      <c r="T145" s="205"/>
      <c r="AT145" s="206" t="s">
        <v>123</v>
      </c>
      <c r="AU145" s="206" t="s">
        <v>75</v>
      </c>
      <c r="AV145" s="196" t="s">
        <v>77</v>
      </c>
      <c r="AW145" s="196" t="s">
        <v>26</v>
      </c>
      <c r="AX145" s="196" t="s">
        <v>67</v>
      </c>
      <c r="AY145" s="206" t="s">
        <v>113</v>
      </c>
    </row>
    <row r="146" spans="1:65" s="196" customFormat="1" ht="11.25">
      <c r="B146" s="197"/>
      <c r="C146" s="198"/>
      <c r="D146" s="192" t="s">
        <v>123</v>
      </c>
      <c r="E146" s="199" t="s">
        <v>1</v>
      </c>
      <c r="F146" s="200" t="s">
        <v>160</v>
      </c>
      <c r="G146" s="198"/>
      <c r="H146" s="201">
        <v>5.6</v>
      </c>
      <c r="I146" s="198"/>
      <c r="J146" s="198"/>
      <c r="K146" s="198"/>
      <c r="L146" s="202"/>
      <c r="M146" s="203"/>
      <c r="N146" s="204"/>
      <c r="O146" s="204"/>
      <c r="P146" s="204"/>
      <c r="Q146" s="204"/>
      <c r="R146" s="204"/>
      <c r="S146" s="204"/>
      <c r="T146" s="205"/>
      <c r="AT146" s="206" t="s">
        <v>123</v>
      </c>
      <c r="AU146" s="206" t="s">
        <v>75</v>
      </c>
      <c r="AV146" s="196" t="s">
        <v>77</v>
      </c>
      <c r="AW146" s="196" t="s">
        <v>26</v>
      </c>
      <c r="AX146" s="196" t="s">
        <v>67</v>
      </c>
      <c r="AY146" s="206" t="s">
        <v>113</v>
      </c>
    </row>
    <row r="147" spans="1:65" s="207" customFormat="1" ht="11.25">
      <c r="B147" s="208"/>
      <c r="C147" s="209"/>
      <c r="D147" s="192" t="s">
        <v>123</v>
      </c>
      <c r="E147" s="210" t="s">
        <v>1</v>
      </c>
      <c r="F147" s="211" t="s">
        <v>125</v>
      </c>
      <c r="G147" s="209"/>
      <c r="H147" s="212">
        <v>140.6</v>
      </c>
      <c r="I147" s="209"/>
      <c r="J147" s="209"/>
      <c r="K147" s="209"/>
      <c r="L147" s="213"/>
      <c r="M147" s="214"/>
      <c r="N147" s="215"/>
      <c r="O147" s="215"/>
      <c r="P147" s="215"/>
      <c r="Q147" s="215"/>
      <c r="R147" s="215"/>
      <c r="S147" s="215"/>
      <c r="T147" s="216"/>
      <c r="AT147" s="217" t="s">
        <v>123</v>
      </c>
      <c r="AU147" s="217" t="s">
        <v>75</v>
      </c>
      <c r="AV147" s="207" t="s">
        <v>119</v>
      </c>
      <c r="AW147" s="207" t="s">
        <v>26</v>
      </c>
      <c r="AX147" s="207" t="s">
        <v>75</v>
      </c>
      <c r="AY147" s="217" t="s">
        <v>113</v>
      </c>
    </row>
    <row r="148" spans="1:65" s="21" customFormat="1" ht="16.5" customHeight="1">
      <c r="A148" s="15"/>
      <c r="B148" s="16"/>
      <c r="C148" s="179" t="s">
        <v>161</v>
      </c>
      <c r="D148" s="179" t="s">
        <v>115</v>
      </c>
      <c r="E148" s="180" t="s">
        <v>162</v>
      </c>
      <c r="F148" s="181" t="s">
        <v>163</v>
      </c>
      <c r="G148" s="182" t="s">
        <v>157</v>
      </c>
      <c r="H148" s="183">
        <v>140.6</v>
      </c>
      <c r="I148" s="184"/>
      <c r="J148" s="184">
        <f>ROUND(I148*H148,2)</f>
        <v>0</v>
      </c>
      <c r="K148" s="185"/>
      <c r="L148" s="20"/>
      <c r="M148" s="186" t="s">
        <v>1</v>
      </c>
      <c r="N148" s="187" t="s">
        <v>34</v>
      </c>
      <c r="O148" s="188">
        <v>8.9999999999999993E-3</v>
      </c>
      <c r="P148" s="188">
        <f>O148*H148</f>
        <v>1.2653999999999999</v>
      </c>
      <c r="Q148" s="188">
        <v>0</v>
      </c>
      <c r="R148" s="188">
        <f>Q148*H148</f>
        <v>0</v>
      </c>
      <c r="S148" s="188">
        <v>0</v>
      </c>
      <c r="T148" s="189">
        <f>S148*H148</f>
        <v>0</v>
      </c>
      <c r="U148" s="15"/>
      <c r="V148" s="15"/>
      <c r="W148" s="15"/>
      <c r="X148" s="15"/>
      <c r="Y148" s="15"/>
      <c r="Z148" s="15"/>
      <c r="AA148" s="15"/>
      <c r="AB148" s="15"/>
      <c r="AC148" s="15"/>
      <c r="AD148" s="15"/>
      <c r="AE148" s="15"/>
      <c r="AR148" s="190" t="s">
        <v>119</v>
      </c>
      <c r="AT148" s="190" t="s">
        <v>115</v>
      </c>
      <c r="AU148" s="190" t="s">
        <v>75</v>
      </c>
      <c r="AY148" s="2" t="s">
        <v>113</v>
      </c>
      <c r="BE148" s="191">
        <f>IF(N148="základní",J148,0)</f>
        <v>0</v>
      </c>
      <c r="BF148" s="191">
        <f>IF(N148="snížená",J148,0)</f>
        <v>0</v>
      </c>
      <c r="BG148" s="191">
        <f>IF(N148="zákl. přenesená",J148,0)</f>
        <v>0</v>
      </c>
      <c r="BH148" s="191">
        <f>IF(N148="sníž. přenesená",J148,0)</f>
        <v>0</v>
      </c>
      <c r="BI148" s="191">
        <f>IF(N148="nulová",J148,0)</f>
        <v>0</v>
      </c>
      <c r="BJ148" s="2" t="s">
        <v>75</v>
      </c>
      <c r="BK148" s="191">
        <f>ROUND(I148*H148,2)</f>
        <v>0</v>
      </c>
      <c r="BL148" s="2" t="s">
        <v>119</v>
      </c>
      <c r="BM148" s="190" t="s">
        <v>164</v>
      </c>
    </row>
    <row r="149" spans="1:65" s="196" customFormat="1" ht="11.25">
      <c r="B149" s="197"/>
      <c r="C149" s="198"/>
      <c r="D149" s="192" t="s">
        <v>123</v>
      </c>
      <c r="E149" s="199" t="s">
        <v>1</v>
      </c>
      <c r="F149" s="200" t="s">
        <v>159</v>
      </c>
      <c r="G149" s="198"/>
      <c r="H149" s="201">
        <v>135</v>
      </c>
      <c r="I149" s="198"/>
      <c r="J149" s="198"/>
      <c r="K149" s="198"/>
      <c r="L149" s="202"/>
      <c r="M149" s="203"/>
      <c r="N149" s="204"/>
      <c r="O149" s="204"/>
      <c r="P149" s="204"/>
      <c r="Q149" s="204"/>
      <c r="R149" s="204"/>
      <c r="S149" s="204"/>
      <c r="T149" s="205"/>
      <c r="AT149" s="206" t="s">
        <v>123</v>
      </c>
      <c r="AU149" s="206" t="s">
        <v>75</v>
      </c>
      <c r="AV149" s="196" t="s">
        <v>77</v>
      </c>
      <c r="AW149" s="196" t="s">
        <v>26</v>
      </c>
      <c r="AX149" s="196" t="s">
        <v>67</v>
      </c>
      <c r="AY149" s="206" t="s">
        <v>113</v>
      </c>
    </row>
    <row r="150" spans="1:65" s="196" customFormat="1" ht="11.25">
      <c r="B150" s="197"/>
      <c r="C150" s="198"/>
      <c r="D150" s="192" t="s">
        <v>123</v>
      </c>
      <c r="E150" s="199" t="s">
        <v>1</v>
      </c>
      <c r="F150" s="200" t="s">
        <v>160</v>
      </c>
      <c r="G150" s="198"/>
      <c r="H150" s="201">
        <v>5.6</v>
      </c>
      <c r="I150" s="198"/>
      <c r="J150" s="198"/>
      <c r="K150" s="198"/>
      <c r="L150" s="202"/>
      <c r="M150" s="203"/>
      <c r="N150" s="204"/>
      <c r="O150" s="204"/>
      <c r="P150" s="204"/>
      <c r="Q150" s="204"/>
      <c r="R150" s="204"/>
      <c r="S150" s="204"/>
      <c r="T150" s="205"/>
      <c r="AT150" s="206" t="s">
        <v>123</v>
      </c>
      <c r="AU150" s="206" t="s">
        <v>75</v>
      </c>
      <c r="AV150" s="196" t="s">
        <v>77</v>
      </c>
      <c r="AW150" s="196" t="s">
        <v>26</v>
      </c>
      <c r="AX150" s="196" t="s">
        <v>67</v>
      </c>
      <c r="AY150" s="206" t="s">
        <v>113</v>
      </c>
    </row>
    <row r="151" spans="1:65" s="207" customFormat="1" ht="11.25">
      <c r="B151" s="208"/>
      <c r="C151" s="209"/>
      <c r="D151" s="192" t="s">
        <v>123</v>
      </c>
      <c r="E151" s="210" t="s">
        <v>1</v>
      </c>
      <c r="F151" s="211" t="s">
        <v>125</v>
      </c>
      <c r="G151" s="209"/>
      <c r="H151" s="212">
        <v>140.6</v>
      </c>
      <c r="I151" s="209"/>
      <c r="J151" s="209"/>
      <c r="K151" s="209"/>
      <c r="L151" s="213"/>
      <c r="M151" s="214"/>
      <c r="N151" s="215"/>
      <c r="O151" s="215"/>
      <c r="P151" s="215"/>
      <c r="Q151" s="215"/>
      <c r="R151" s="215"/>
      <c r="S151" s="215"/>
      <c r="T151" s="216"/>
      <c r="AT151" s="217" t="s">
        <v>123</v>
      </c>
      <c r="AU151" s="217" t="s">
        <v>75</v>
      </c>
      <c r="AV151" s="207" t="s">
        <v>119</v>
      </c>
      <c r="AW151" s="207" t="s">
        <v>26</v>
      </c>
      <c r="AX151" s="207" t="s">
        <v>75</v>
      </c>
      <c r="AY151" s="217" t="s">
        <v>113</v>
      </c>
    </row>
    <row r="152" spans="1:65" s="21" customFormat="1" ht="16.5" customHeight="1">
      <c r="A152" s="15"/>
      <c r="B152" s="16"/>
      <c r="C152" s="179" t="s">
        <v>165</v>
      </c>
      <c r="D152" s="179" t="s">
        <v>115</v>
      </c>
      <c r="E152" s="180" t="s">
        <v>166</v>
      </c>
      <c r="F152" s="181" t="s">
        <v>167</v>
      </c>
      <c r="G152" s="182" t="s">
        <v>157</v>
      </c>
      <c r="H152" s="183">
        <v>140.6</v>
      </c>
      <c r="I152" s="184"/>
      <c r="J152" s="184">
        <f>ROUND(I152*H152,2)</f>
        <v>0</v>
      </c>
      <c r="K152" s="185"/>
      <c r="L152" s="20"/>
      <c r="M152" s="186" t="s">
        <v>1</v>
      </c>
      <c r="N152" s="187" t="s">
        <v>34</v>
      </c>
      <c r="O152" s="188">
        <v>8.6999999999999994E-2</v>
      </c>
      <c r="P152" s="188">
        <f>O152*H152</f>
        <v>12.232199999999999</v>
      </c>
      <c r="Q152" s="188">
        <v>0</v>
      </c>
      <c r="R152" s="188">
        <f>Q152*H152</f>
        <v>0</v>
      </c>
      <c r="S152" s="188">
        <v>0</v>
      </c>
      <c r="T152" s="189">
        <f>S152*H152</f>
        <v>0</v>
      </c>
      <c r="U152" s="15"/>
      <c r="V152" s="15"/>
      <c r="W152" s="15"/>
      <c r="X152" s="15"/>
      <c r="Y152" s="15"/>
      <c r="Z152" s="15"/>
      <c r="AA152" s="15"/>
      <c r="AB152" s="15"/>
      <c r="AC152" s="15"/>
      <c r="AD152" s="15"/>
      <c r="AE152" s="15"/>
      <c r="AR152" s="190" t="s">
        <v>119</v>
      </c>
      <c r="AT152" s="190" t="s">
        <v>115</v>
      </c>
      <c r="AU152" s="190" t="s">
        <v>75</v>
      </c>
      <c r="AY152" s="2" t="s">
        <v>113</v>
      </c>
      <c r="BE152" s="191">
        <f>IF(N152="základní",J152,0)</f>
        <v>0</v>
      </c>
      <c r="BF152" s="191">
        <f>IF(N152="snížená",J152,0)</f>
        <v>0</v>
      </c>
      <c r="BG152" s="191">
        <f>IF(N152="zákl. přenesená",J152,0)</f>
        <v>0</v>
      </c>
      <c r="BH152" s="191">
        <f>IF(N152="sníž. přenesená",J152,0)</f>
        <v>0</v>
      </c>
      <c r="BI152" s="191">
        <f>IF(N152="nulová",J152,0)</f>
        <v>0</v>
      </c>
      <c r="BJ152" s="2" t="s">
        <v>75</v>
      </c>
      <c r="BK152" s="191">
        <f>ROUND(I152*H152,2)</f>
        <v>0</v>
      </c>
      <c r="BL152" s="2" t="s">
        <v>119</v>
      </c>
      <c r="BM152" s="190" t="s">
        <v>168</v>
      </c>
    </row>
    <row r="153" spans="1:65" s="196" customFormat="1" ht="11.25">
      <c r="B153" s="197"/>
      <c r="C153" s="198"/>
      <c r="D153" s="192" t="s">
        <v>123</v>
      </c>
      <c r="E153" s="199" t="s">
        <v>1</v>
      </c>
      <c r="F153" s="200" t="s">
        <v>169</v>
      </c>
      <c r="G153" s="198"/>
      <c r="H153" s="201">
        <v>140.6</v>
      </c>
      <c r="I153" s="198"/>
      <c r="J153" s="198"/>
      <c r="K153" s="198"/>
      <c r="L153" s="202"/>
      <c r="M153" s="203"/>
      <c r="N153" s="204"/>
      <c r="O153" s="204"/>
      <c r="P153" s="204"/>
      <c r="Q153" s="204"/>
      <c r="R153" s="204"/>
      <c r="S153" s="204"/>
      <c r="T153" s="205"/>
      <c r="AT153" s="206" t="s">
        <v>123</v>
      </c>
      <c r="AU153" s="206" t="s">
        <v>75</v>
      </c>
      <c r="AV153" s="196" t="s">
        <v>77</v>
      </c>
      <c r="AW153" s="196" t="s">
        <v>26</v>
      </c>
      <c r="AX153" s="196" t="s">
        <v>75</v>
      </c>
      <c r="AY153" s="206" t="s">
        <v>113</v>
      </c>
    </row>
    <row r="154" spans="1:65" s="21" customFormat="1" ht="21.75" customHeight="1">
      <c r="A154" s="15"/>
      <c r="B154" s="16"/>
      <c r="C154" s="179" t="s">
        <v>170</v>
      </c>
      <c r="D154" s="179" t="s">
        <v>115</v>
      </c>
      <c r="E154" s="180" t="s">
        <v>171</v>
      </c>
      <c r="F154" s="181" t="s">
        <v>172</v>
      </c>
      <c r="G154" s="182" t="s">
        <v>157</v>
      </c>
      <c r="H154" s="183">
        <v>140.6</v>
      </c>
      <c r="I154" s="184"/>
      <c r="J154" s="184">
        <f>ROUND(I154*H154,2)</f>
        <v>0</v>
      </c>
      <c r="K154" s="185"/>
      <c r="L154" s="20"/>
      <c r="M154" s="186" t="s">
        <v>1</v>
      </c>
      <c r="N154" s="187" t="s">
        <v>34</v>
      </c>
      <c r="O154" s="188">
        <v>5.0000000000000001E-3</v>
      </c>
      <c r="P154" s="188">
        <f>O154*H154</f>
        <v>0.70299999999999996</v>
      </c>
      <c r="Q154" s="188">
        <v>0</v>
      </c>
      <c r="R154" s="188">
        <f>Q154*H154</f>
        <v>0</v>
      </c>
      <c r="S154" s="188">
        <v>0</v>
      </c>
      <c r="T154" s="189">
        <f>S154*H154</f>
        <v>0</v>
      </c>
      <c r="U154" s="15"/>
      <c r="V154" s="15"/>
      <c r="W154" s="15"/>
      <c r="X154" s="15"/>
      <c r="Y154" s="15"/>
      <c r="Z154" s="15"/>
      <c r="AA154" s="15"/>
      <c r="AB154" s="15"/>
      <c r="AC154" s="15"/>
      <c r="AD154" s="15"/>
      <c r="AE154" s="15"/>
      <c r="AR154" s="190" t="s">
        <v>119</v>
      </c>
      <c r="AT154" s="190" t="s">
        <v>115</v>
      </c>
      <c r="AU154" s="190" t="s">
        <v>75</v>
      </c>
      <c r="AY154" s="2" t="s">
        <v>113</v>
      </c>
      <c r="BE154" s="191">
        <f>IF(N154="základní",J154,0)</f>
        <v>0</v>
      </c>
      <c r="BF154" s="191">
        <f>IF(N154="snížená",J154,0)</f>
        <v>0</v>
      </c>
      <c r="BG154" s="191">
        <f>IF(N154="zákl. přenesená",J154,0)</f>
        <v>0</v>
      </c>
      <c r="BH154" s="191">
        <f>IF(N154="sníž. přenesená",J154,0)</f>
        <v>0</v>
      </c>
      <c r="BI154" s="191">
        <f>IF(N154="nulová",J154,0)</f>
        <v>0</v>
      </c>
      <c r="BJ154" s="2" t="s">
        <v>75</v>
      </c>
      <c r="BK154" s="191">
        <f>ROUND(I154*H154,2)</f>
        <v>0</v>
      </c>
      <c r="BL154" s="2" t="s">
        <v>119</v>
      </c>
      <c r="BM154" s="190" t="s">
        <v>173</v>
      </c>
    </row>
    <row r="155" spans="1:65" s="21" customFormat="1" ht="16.5" customHeight="1">
      <c r="A155" s="15"/>
      <c r="B155" s="16"/>
      <c r="C155" s="179" t="s">
        <v>174</v>
      </c>
      <c r="D155" s="179" t="s">
        <v>115</v>
      </c>
      <c r="E155" s="180" t="s">
        <v>175</v>
      </c>
      <c r="F155" s="181" t="s">
        <v>176</v>
      </c>
      <c r="G155" s="182" t="s">
        <v>118</v>
      </c>
      <c r="H155" s="183">
        <v>548.5</v>
      </c>
      <c r="I155" s="184"/>
      <c r="J155" s="184">
        <f>ROUND(I155*H155,2)</f>
        <v>0</v>
      </c>
      <c r="K155" s="185"/>
      <c r="L155" s="20"/>
      <c r="M155" s="186" t="s">
        <v>1</v>
      </c>
      <c r="N155" s="187" t="s">
        <v>34</v>
      </c>
      <c r="O155" s="188">
        <v>5.0999999999999997E-2</v>
      </c>
      <c r="P155" s="188">
        <f>O155*H155</f>
        <v>27.973499999999998</v>
      </c>
      <c r="Q155" s="188">
        <v>0</v>
      </c>
      <c r="R155" s="188">
        <f>Q155*H155</f>
        <v>0</v>
      </c>
      <c r="S155" s="188">
        <v>0</v>
      </c>
      <c r="T155" s="189">
        <f>S155*H155</f>
        <v>0</v>
      </c>
      <c r="U155" s="15"/>
      <c r="V155" s="15"/>
      <c r="W155" s="15"/>
      <c r="X155" s="15"/>
      <c r="Y155" s="15"/>
      <c r="Z155" s="15"/>
      <c r="AA155" s="15"/>
      <c r="AB155" s="15"/>
      <c r="AC155" s="15"/>
      <c r="AD155" s="15"/>
      <c r="AE155" s="15"/>
      <c r="AR155" s="190" t="s">
        <v>119</v>
      </c>
      <c r="AT155" s="190" t="s">
        <v>115</v>
      </c>
      <c r="AU155" s="190" t="s">
        <v>75</v>
      </c>
      <c r="AY155" s="2" t="s">
        <v>113</v>
      </c>
      <c r="BE155" s="191">
        <f>IF(N155="základní",J155,0)</f>
        <v>0</v>
      </c>
      <c r="BF155" s="191">
        <f>IF(N155="snížená",J155,0)</f>
        <v>0</v>
      </c>
      <c r="BG155" s="191">
        <f>IF(N155="zákl. přenesená",J155,0)</f>
        <v>0</v>
      </c>
      <c r="BH155" s="191">
        <f>IF(N155="sníž. přenesená",J155,0)</f>
        <v>0</v>
      </c>
      <c r="BI155" s="191">
        <f>IF(N155="nulová",J155,0)</f>
        <v>0</v>
      </c>
      <c r="BJ155" s="2" t="s">
        <v>75</v>
      </c>
      <c r="BK155" s="191">
        <f>ROUND(I155*H155,2)</f>
        <v>0</v>
      </c>
      <c r="BL155" s="2" t="s">
        <v>119</v>
      </c>
      <c r="BM155" s="190" t="s">
        <v>177</v>
      </c>
    </row>
    <row r="156" spans="1:65" s="196" customFormat="1" ht="11.25">
      <c r="B156" s="197"/>
      <c r="C156" s="198"/>
      <c r="D156" s="192" t="s">
        <v>123</v>
      </c>
      <c r="E156" s="199" t="s">
        <v>1</v>
      </c>
      <c r="F156" s="200" t="s">
        <v>178</v>
      </c>
      <c r="G156" s="198"/>
      <c r="H156" s="201">
        <v>289.5</v>
      </c>
      <c r="I156" s="198"/>
      <c r="J156" s="198"/>
      <c r="K156" s="198"/>
      <c r="L156" s="202"/>
      <c r="M156" s="203"/>
      <c r="N156" s="204"/>
      <c r="O156" s="204"/>
      <c r="P156" s="204"/>
      <c r="Q156" s="204"/>
      <c r="R156" s="204"/>
      <c r="S156" s="204"/>
      <c r="T156" s="205"/>
      <c r="AT156" s="206" t="s">
        <v>123</v>
      </c>
      <c r="AU156" s="206" t="s">
        <v>75</v>
      </c>
      <c r="AV156" s="196" t="s">
        <v>77</v>
      </c>
      <c r="AW156" s="196" t="s">
        <v>26</v>
      </c>
      <c r="AX156" s="196" t="s">
        <v>67</v>
      </c>
      <c r="AY156" s="206" t="s">
        <v>113</v>
      </c>
    </row>
    <row r="157" spans="1:65" s="196" customFormat="1" ht="11.25">
      <c r="B157" s="197"/>
      <c r="C157" s="198"/>
      <c r="D157" s="192" t="s">
        <v>123</v>
      </c>
      <c r="E157" s="199" t="s">
        <v>1</v>
      </c>
      <c r="F157" s="200" t="s">
        <v>140</v>
      </c>
      <c r="G157" s="198"/>
      <c r="H157" s="201">
        <v>259</v>
      </c>
      <c r="I157" s="198"/>
      <c r="J157" s="198"/>
      <c r="K157" s="198"/>
      <c r="L157" s="202"/>
      <c r="M157" s="203"/>
      <c r="N157" s="204"/>
      <c r="O157" s="204"/>
      <c r="P157" s="204"/>
      <c r="Q157" s="204"/>
      <c r="R157" s="204"/>
      <c r="S157" s="204"/>
      <c r="T157" s="205"/>
      <c r="AT157" s="206" t="s">
        <v>123</v>
      </c>
      <c r="AU157" s="206" t="s">
        <v>75</v>
      </c>
      <c r="AV157" s="196" t="s">
        <v>77</v>
      </c>
      <c r="AW157" s="196" t="s">
        <v>26</v>
      </c>
      <c r="AX157" s="196" t="s">
        <v>67</v>
      </c>
      <c r="AY157" s="206" t="s">
        <v>113</v>
      </c>
    </row>
    <row r="158" spans="1:65" s="207" customFormat="1" ht="11.25">
      <c r="B158" s="208"/>
      <c r="C158" s="209"/>
      <c r="D158" s="192" t="s">
        <v>123</v>
      </c>
      <c r="E158" s="210" t="s">
        <v>1</v>
      </c>
      <c r="F158" s="211" t="s">
        <v>125</v>
      </c>
      <c r="G158" s="209"/>
      <c r="H158" s="212">
        <v>548.5</v>
      </c>
      <c r="I158" s="209"/>
      <c r="J158" s="209"/>
      <c r="K158" s="209"/>
      <c r="L158" s="213"/>
      <c r="M158" s="214"/>
      <c r="N158" s="215"/>
      <c r="O158" s="215"/>
      <c r="P158" s="215"/>
      <c r="Q158" s="215"/>
      <c r="R158" s="215"/>
      <c r="S158" s="215"/>
      <c r="T158" s="216"/>
      <c r="AT158" s="217" t="s">
        <v>123</v>
      </c>
      <c r="AU158" s="217" t="s">
        <v>75</v>
      </c>
      <c r="AV158" s="207" t="s">
        <v>119</v>
      </c>
      <c r="AW158" s="207" t="s">
        <v>26</v>
      </c>
      <c r="AX158" s="207" t="s">
        <v>75</v>
      </c>
      <c r="AY158" s="217" t="s">
        <v>113</v>
      </c>
    </row>
    <row r="159" spans="1:65" s="21" customFormat="1" ht="16.5" customHeight="1">
      <c r="A159" s="15"/>
      <c r="B159" s="16"/>
      <c r="C159" s="179" t="s">
        <v>179</v>
      </c>
      <c r="D159" s="179" t="s">
        <v>115</v>
      </c>
      <c r="E159" s="180" t="s">
        <v>180</v>
      </c>
      <c r="F159" s="181" t="s">
        <v>181</v>
      </c>
      <c r="G159" s="182" t="s">
        <v>118</v>
      </c>
      <c r="H159" s="183">
        <v>548.5</v>
      </c>
      <c r="I159" s="184"/>
      <c r="J159" s="184">
        <f>ROUND(I159*H159,2)</f>
        <v>0</v>
      </c>
      <c r="K159" s="185"/>
      <c r="L159" s="20"/>
      <c r="M159" s="186" t="s">
        <v>1</v>
      </c>
      <c r="N159" s="187" t="s">
        <v>34</v>
      </c>
      <c r="O159" s="188">
        <v>8.0000000000000002E-3</v>
      </c>
      <c r="P159" s="188">
        <f>O159*H159</f>
        <v>4.3879999999999999</v>
      </c>
      <c r="Q159" s="188">
        <v>0</v>
      </c>
      <c r="R159" s="188">
        <f>Q159*H159</f>
        <v>0</v>
      </c>
      <c r="S159" s="188">
        <v>0</v>
      </c>
      <c r="T159" s="189">
        <f>S159*H159</f>
        <v>0</v>
      </c>
      <c r="U159" s="15"/>
      <c r="V159" s="15"/>
      <c r="W159" s="15"/>
      <c r="X159" s="15"/>
      <c r="Y159" s="15"/>
      <c r="Z159" s="15"/>
      <c r="AA159" s="15"/>
      <c r="AB159" s="15"/>
      <c r="AC159" s="15"/>
      <c r="AD159" s="15"/>
      <c r="AE159" s="15"/>
      <c r="AR159" s="190" t="s">
        <v>119</v>
      </c>
      <c r="AT159" s="190" t="s">
        <v>115</v>
      </c>
      <c r="AU159" s="190" t="s">
        <v>75</v>
      </c>
      <c r="AY159" s="2" t="s">
        <v>113</v>
      </c>
      <c r="BE159" s="191">
        <f>IF(N159="základní",J159,0)</f>
        <v>0</v>
      </c>
      <c r="BF159" s="191">
        <f>IF(N159="snížená",J159,0)</f>
        <v>0</v>
      </c>
      <c r="BG159" s="191">
        <f>IF(N159="zákl. přenesená",J159,0)</f>
        <v>0</v>
      </c>
      <c r="BH159" s="191">
        <f>IF(N159="sníž. přenesená",J159,0)</f>
        <v>0</v>
      </c>
      <c r="BI159" s="191">
        <f>IF(N159="nulová",J159,0)</f>
        <v>0</v>
      </c>
      <c r="BJ159" s="2" t="s">
        <v>75</v>
      </c>
      <c r="BK159" s="191">
        <f>ROUND(I159*H159,2)</f>
        <v>0</v>
      </c>
      <c r="BL159" s="2" t="s">
        <v>119</v>
      </c>
      <c r="BM159" s="190" t="s">
        <v>182</v>
      </c>
    </row>
    <row r="160" spans="1:65" s="196" customFormat="1" ht="11.25">
      <c r="B160" s="197"/>
      <c r="C160" s="198"/>
      <c r="D160" s="192" t="s">
        <v>123</v>
      </c>
      <c r="E160" s="199" t="s">
        <v>1</v>
      </c>
      <c r="F160" s="200" t="s">
        <v>183</v>
      </c>
      <c r="G160" s="198"/>
      <c r="H160" s="201">
        <v>548.5</v>
      </c>
      <c r="I160" s="198"/>
      <c r="J160" s="198"/>
      <c r="K160" s="198"/>
      <c r="L160" s="202"/>
      <c r="M160" s="203"/>
      <c r="N160" s="204"/>
      <c r="O160" s="204"/>
      <c r="P160" s="204"/>
      <c r="Q160" s="204"/>
      <c r="R160" s="204"/>
      <c r="S160" s="204"/>
      <c r="T160" s="205"/>
      <c r="AT160" s="206" t="s">
        <v>123</v>
      </c>
      <c r="AU160" s="206" t="s">
        <v>75</v>
      </c>
      <c r="AV160" s="196" t="s">
        <v>77</v>
      </c>
      <c r="AW160" s="196" t="s">
        <v>26</v>
      </c>
      <c r="AX160" s="196" t="s">
        <v>75</v>
      </c>
      <c r="AY160" s="206" t="s">
        <v>113</v>
      </c>
    </row>
    <row r="161" spans="1:65" s="21" customFormat="1" ht="21.75" customHeight="1">
      <c r="A161" s="15"/>
      <c r="B161" s="16"/>
      <c r="C161" s="179" t="s">
        <v>184</v>
      </c>
      <c r="D161" s="179" t="s">
        <v>115</v>
      </c>
      <c r="E161" s="180" t="s">
        <v>185</v>
      </c>
      <c r="F161" s="181" t="s">
        <v>186</v>
      </c>
      <c r="G161" s="182" t="s">
        <v>187</v>
      </c>
      <c r="H161" s="183">
        <v>244.60400000000001</v>
      </c>
      <c r="I161" s="184"/>
      <c r="J161" s="184">
        <f>ROUND(I161*H161,2)</f>
        <v>0</v>
      </c>
      <c r="K161" s="185"/>
      <c r="L161" s="20"/>
      <c r="M161" s="186" t="s">
        <v>1</v>
      </c>
      <c r="N161" s="187" t="s">
        <v>34</v>
      </c>
      <c r="O161" s="188">
        <v>0</v>
      </c>
      <c r="P161" s="188">
        <f>O161*H161</f>
        <v>0</v>
      </c>
      <c r="Q161" s="188">
        <v>0</v>
      </c>
      <c r="R161" s="188">
        <f>Q161*H161</f>
        <v>0</v>
      </c>
      <c r="S161" s="188">
        <v>0</v>
      </c>
      <c r="T161" s="189">
        <f>S161*H161</f>
        <v>0</v>
      </c>
      <c r="U161" s="15"/>
      <c r="V161" s="15"/>
      <c r="W161" s="15"/>
      <c r="X161" s="15"/>
      <c r="Y161" s="15"/>
      <c r="Z161" s="15"/>
      <c r="AA161" s="15"/>
      <c r="AB161" s="15"/>
      <c r="AC161" s="15"/>
      <c r="AD161" s="15"/>
      <c r="AE161" s="15"/>
      <c r="AR161" s="190" t="s">
        <v>119</v>
      </c>
      <c r="AT161" s="190" t="s">
        <v>115</v>
      </c>
      <c r="AU161" s="190" t="s">
        <v>75</v>
      </c>
      <c r="AY161" s="2" t="s">
        <v>113</v>
      </c>
      <c r="BE161" s="191">
        <f>IF(N161="základní",J161,0)</f>
        <v>0</v>
      </c>
      <c r="BF161" s="191">
        <f>IF(N161="snížená",J161,0)</f>
        <v>0</v>
      </c>
      <c r="BG161" s="191">
        <f>IF(N161="zákl. přenesená",J161,0)</f>
        <v>0</v>
      </c>
      <c r="BH161" s="191">
        <f>IF(N161="sníž. přenesená",J161,0)</f>
        <v>0</v>
      </c>
      <c r="BI161" s="191">
        <f>IF(N161="nulová",J161,0)</f>
        <v>0</v>
      </c>
      <c r="BJ161" s="2" t="s">
        <v>75</v>
      </c>
      <c r="BK161" s="191">
        <f>ROUND(I161*H161,2)</f>
        <v>0</v>
      </c>
      <c r="BL161" s="2" t="s">
        <v>119</v>
      </c>
      <c r="BM161" s="190" t="s">
        <v>188</v>
      </c>
    </row>
    <row r="162" spans="1:65" s="218" customFormat="1" ht="11.25">
      <c r="B162" s="219"/>
      <c r="C162" s="220"/>
      <c r="D162" s="192" t="s">
        <v>123</v>
      </c>
      <c r="E162" s="221" t="s">
        <v>1</v>
      </c>
      <c r="F162" s="222" t="s">
        <v>189</v>
      </c>
      <c r="G162" s="220"/>
      <c r="H162" s="221" t="s">
        <v>1</v>
      </c>
      <c r="I162" s="220"/>
      <c r="J162" s="220"/>
      <c r="K162" s="220"/>
      <c r="L162" s="223"/>
      <c r="M162" s="224"/>
      <c r="N162" s="225"/>
      <c r="O162" s="225"/>
      <c r="P162" s="225"/>
      <c r="Q162" s="225"/>
      <c r="R162" s="225"/>
      <c r="S162" s="225"/>
      <c r="T162" s="226"/>
      <c r="AT162" s="227" t="s">
        <v>123</v>
      </c>
      <c r="AU162" s="227" t="s">
        <v>75</v>
      </c>
      <c r="AV162" s="218" t="s">
        <v>75</v>
      </c>
      <c r="AW162" s="218" t="s">
        <v>26</v>
      </c>
      <c r="AX162" s="218" t="s">
        <v>67</v>
      </c>
      <c r="AY162" s="227" t="s">
        <v>113</v>
      </c>
    </row>
    <row r="163" spans="1:65" s="196" customFormat="1" ht="11.25">
      <c r="B163" s="197"/>
      <c r="C163" s="198"/>
      <c r="D163" s="192" t="s">
        <v>123</v>
      </c>
      <c r="E163" s="199" t="s">
        <v>1</v>
      </c>
      <c r="F163" s="200" t="s">
        <v>190</v>
      </c>
      <c r="G163" s="198"/>
      <c r="H163" s="201">
        <v>202.5</v>
      </c>
      <c r="I163" s="198"/>
      <c r="J163" s="198"/>
      <c r="K163" s="198"/>
      <c r="L163" s="202"/>
      <c r="M163" s="203"/>
      <c r="N163" s="204"/>
      <c r="O163" s="204"/>
      <c r="P163" s="204"/>
      <c r="Q163" s="204"/>
      <c r="R163" s="204"/>
      <c r="S163" s="204"/>
      <c r="T163" s="205"/>
      <c r="AT163" s="206" t="s">
        <v>123</v>
      </c>
      <c r="AU163" s="206" t="s">
        <v>75</v>
      </c>
      <c r="AV163" s="196" t="s">
        <v>77</v>
      </c>
      <c r="AW163" s="196" t="s">
        <v>26</v>
      </c>
      <c r="AX163" s="196" t="s">
        <v>67</v>
      </c>
      <c r="AY163" s="206" t="s">
        <v>113</v>
      </c>
    </row>
    <row r="164" spans="1:65" s="218" customFormat="1" ht="11.25">
      <c r="B164" s="219"/>
      <c r="C164" s="220"/>
      <c r="D164" s="192" t="s">
        <v>123</v>
      </c>
      <c r="E164" s="221" t="s">
        <v>1</v>
      </c>
      <c r="F164" s="222" t="s">
        <v>191</v>
      </c>
      <c r="G164" s="220"/>
      <c r="H164" s="221" t="s">
        <v>1</v>
      </c>
      <c r="I164" s="220"/>
      <c r="J164" s="220"/>
      <c r="K164" s="220"/>
      <c r="L164" s="223"/>
      <c r="M164" s="224"/>
      <c r="N164" s="225"/>
      <c r="O164" s="225"/>
      <c r="P164" s="225"/>
      <c r="Q164" s="225"/>
      <c r="R164" s="225"/>
      <c r="S164" s="225"/>
      <c r="T164" s="226"/>
      <c r="AT164" s="227" t="s">
        <v>123</v>
      </c>
      <c r="AU164" s="227" t="s">
        <v>75</v>
      </c>
      <c r="AV164" s="218" t="s">
        <v>75</v>
      </c>
      <c r="AW164" s="218" t="s">
        <v>26</v>
      </c>
      <c r="AX164" s="218" t="s">
        <v>67</v>
      </c>
      <c r="AY164" s="227" t="s">
        <v>113</v>
      </c>
    </row>
    <row r="165" spans="1:65" s="196" customFormat="1" ht="11.25">
      <c r="B165" s="197"/>
      <c r="C165" s="198"/>
      <c r="D165" s="192" t="s">
        <v>123</v>
      </c>
      <c r="E165" s="199" t="s">
        <v>1</v>
      </c>
      <c r="F165" s="200" t="s">
        <v>192</v>
      </c>
      <c r="G165" s="198"/>
      <c r="H165" s="201">
        <v>3.6240000000000001</v>
      </c>
      <c r="I165" s="198"/>
      <c r="J165" s="198"/>
      <c r="K165" s="198"/>
      <c r="L165" s="202"/>
      <c r="M165" s="203"/>
      <c r="N165" s="204"/>
      <c r="O165" s="204"/>
      <c r="P165" s="204"/>
      <c r="Q165" s="204"/>
      <c r="R165" s="204"/>
      <c r="S165" s="204"/>
      <c r="T165" s="205"/>
      <c r="AT165" s="206" t="s">
        <v>123</v>
      </c>
      <c r="AU165" s="206" t="s">
        <v>75</v>
      </c>
      <c r="AV165" s="196" t="s">
        <v>77</v>
      </c>
      <c r="AW165" s="196" t="s">
        <v>26</v>
      </c>
      <c r="AX165" s="196" t="s">
        <v>67</v>
      </c>
      <c r="AY165" s="206" t="s">
        <v>113</v>
      </c>
    </row>
    <row r="166" spans="1:65" s="196" customFormat="1" ht="11.25">
      <c r="B166" s="197"/>
      <c r="C166" s="198"/>
      <c r="D166" s="192" t="s">
        <v>123</v>
      </c>
      <c r="E166" s="199" t="s">
        <v>1</v>
      </c>
      <c r="F166" s="200" t="s">
        <v>193</v>
      </c>
      <c r="G166" s="198"/>
      <c r="H166" s="201">
        <v>1.46</v>
      </c>
      <c r="I166" s="198"/>
      <c r="J166" s="198"/>
      <c r="K166" s="198"/>
      <c r="L166" s="202"/>
      <c r="M166" s="203"/>
      <c r="N166" s="204"/>
      <c r="O166" s="204"/>
      <c r="P166" s="204"/>
      <c r="Q166" s="204"/>
      <c r="R166" s="204"/>
      <c r="S166" s="204"/>
      <c r="T166" s="205"/>
      <c r="AT166" s="206" t="s">
        <v>123</v>
      </c>
      <c r="AU166" s="206" t="s">
        <v>75</v>
      </c>
      <c r="AV166" s="196" t="s">
        <v>77</v>
      </c>
      <c r="AW166" s="196" t="s">
        <v>26</v>
      </c>
      <c r="AX166" s="196" t="s">
        <v>67</v>
      </c>
      <c r="AY166" s="206" t="s">
        <v>113</v>
      </c>
    </row>
    <row r="167" spans="1:65" s="218" customFormat="1" ht="11.25">
      <c r="B167" s="219"/>
      <c r="C167" s="220"/>
      <c r="D167" s="192" t="s">
        <v>123</v>
      </c>
      <c r="E167" s="221" t="s">
        <v>1</v>
      </c>
      <c r="F167" s="222" t="s">
        <v>194</v>
      </c>
      <c r="G167" s="220"/>
      <c r="H167" s="221" t="s">
        <v>1</v>
      </c>
      <c r="I167" s="220"/>
      <c r="J167" s="220"/>
      <c r="K167" s="220"/>
      <c r="L167" s="223"/>
      <c r="M167" s="224"/>
      <c r="N167" s="225"/>
      <c r="O167" s="225"/>
      <c r="P167" s="225"/>
      <c r="Q167" s="225"/>
      <c r="R167" s="225"/>
      <c r="S167" s="225"/>
      <c r="T167" s="226"/>
      <c r="AT167" s="227" t="s">
        <v>123</v>
      </c>
      <c r="AU167" s="227" t="s">
        <v>75</v>
      </c>
      <c r="AV167" s="218" t="s">
        <v>75</v>
      </c>
      <c r="AW167" s="218" t="s">
        <v>26</v>
      </c>
      <c r="AX167" s="218" t="s">
        <v>67</v>
      </c>
      <c r="AY167" s="227" t="s">
        <v>113</v>
      </c>
    </row>
    <row r="168" spans="1:65" s="196" customFormat="1" ht="11.25">
      <c r="B168" s="197"/>
      <c r="C168" s="198"/>
      <c r="D168" s="192" t="s">
        <v>123</v>
      </c>
      <c r="E168" s="199" t="s">
        <v>1</v>
      </c>
      <c r="F168" s="200" t="s">
        <v>195</v>
      </c>
      <c r="G168" s="198"/>
      <c r="H168" s="201">
        <v>9.18</v>
      </c>
      <c r="I168" s="198"/>
      <c r="J168" s="198"/>
      <c r="K168" s="198"/>
      <c r="L168" s="202"/>
      <c r="M168" s="203"/>
      <c r="N168" s="204"/>
      <c r="O168" s="204"/>
      <c r="P168" s="204"/>
      <c r="Q168" s="204"/>
      <c r="R168" s="204"/>
      <c r="S168" s="204"/>
      <c r="T168" s="205"/>
      <c r="AT168" s="206" t="s">
        <v>123</v>
      </c>
      <c r="AU168" s="206" t="s">
        <v>75</v>
      </c>
      <c r="AV168" s="196" t="s">
        <v>77</v>
      </c>
      <c r="AW168" s="196" t="s">
        <v>26</v>
      </c>
      <c r="AX168" s="196" t="s">
        <v>67</v>
      </c>
      <c r="AY168" s="206" t="s">
        <v>113</v>
      </c>
    </row>
    <row r="169" spans="1:65" s="218" customFormat="1" ht="11.25">
      <c r="B169" s="219"/>
      <c r="C169" s="220"/>
      <c r="D169" s="192" t="s">
        <v>123</v>
      </c>
      <c r="E169" s="221" t="s">
        <v>1</v>
      </c>
      <c r="F169" s="222" t="s">
        <v>196</v>
      </c>
      <c r="G169" s="220"/>
      <c r="H169" s="221" t="s">
        <v>1</v>
      </c>
      <c r="I169" s="220"/>
      <c r="J169" s="220"/>
      <c r="K169" s="220"/>
      <c r="L169" s="223"/>
      <c r="M169" s="224"/>
      <c r="N169" s="225"/>
      <c r="O169" s="225"/>
      <c r="P169" s="225"/>
      <c r="Q169" s="225"/>
      <c r="R169" s="225"/>
      <c r="S169" s="225"/>
      <c r="T169" s="226"/>
      <c r="AT169" s="227" t="s">
        <v>123</v>
      </c>
      <c r="AU169" s="227" t="s">
        <v>75</v>
      </c>
      <c r="AV169" s="218" t="s">
        <v>75</v>
      </c>
      <c r="AW169" s="218" t="s">
        <v>26</v>
      </c>
      <c r="AX169" s="218" t="s">
        <v>67</v>
      </c>
      <c r="AY169" s="227" t="s">
        <v>113</v>
      </c>
    </row>
    <row r="170" spans="1:65" s="196" customFormat="1" ht="11.25">
      <c r="B170" s="197"/>
      <c r="C170" s="198"/>
      <c r="D170" s="192" t="s">
        <v>123</v>
      </c>
      <c r="E170" s="199" t="s">
        <v>1</v>
      </c>
      <c r="F170" s="200" t="s">
        <v>197</v>
      </c>
      <c r="G170" s="198"/>
      <c r="H170" s="201">
        <v>20</v>
      </c>
      <c r="I170" s="198"/>
      <c r="J170" s="198"/>
      <c r="K170" s="198"/>
      <c r="L170" s="202"/>
      <c r="M170" s="203"/>
      <c r="N170" s="204"/>
      <c r="O170" s="204"/>
      <c r="P170" s="204"/>
      <c r="Q170" s="204"/>
      <c r="R170" s="204"/>
      <c r="S170" s="204"/>
      <c r="T170" s="205"/>
      <c r="AT170" s="206" t="s">
        <v>123</v>
      </c>
      <c r="AU170" s="206" t="s">
        <v>75</v>
      </c>
      <c r="AV170" s="196" t="s">
        <v>77</v>
      </c>
      <c r="AW170" s="196" t="s">
        <v>26</v>
      </c>
      <c r="AX170" s="196" t="s">
        <v>67</v>
      </c>
      <c r="AY170" s="206" t="s">
        <v>113</v>
      </c>
    </row>
    <row r="171" spans="1:65" s="218" customFormat="1" ht="11.25">
      <c r="B171" s="219"/>
      <c r="C171" s="220"/>
      <c r="D171" s="192" t="s">
        <v>123</v>
      </c>
      <c r="E171" s="221" t="s">
        <v>1</v>
      </c>
      <c r="F171" s="222" t="s">
        <v>198</v>
      </c>
      <c r="G171" s="220"/>
      <c r="H171" s="221" t="s">
        <v>1</v>
      </c>
      <c r="I171" s="220"/>
      <c r="J171" s="220"/>
      <c r="K171" s="220"/>
      <c r="L171" s="223"/>
      <c r="M171" s="224"/>
      <c r="N171" s="225"/>
      <c r="O171" s="225"/>
      <c r="P171" s="225"/>
      <c r="Q171" s="225"/>
      <c r="R171" s="225"/>
      <c r="S171" s="225"/>
      <c r="T171" s="226"/>
      <c r="AT171" s="227" t="s">
        <v>123</v>
      </c>
      <c r="AU171" s="227" t="s">
        <v>75</v>
      </c>
      <c r="AV171" s="218" t="s">
        <v>75</v>
      </c>
      <c r="AW171" s="218" t="s">
        <v>26</v>
      </c>
      <c r="AX171" s="218" t="s">
        <v>67</v>
      </c>
      <c r="AY171" s="227" t="s">
        <v>113</v>
      </c>
    </row>
    <row r="172" spans="1:65" s="196" customFormat="1" ht="11.25">
      <c r="B172" s="197"/>
      <c r="C172" s="198"/>
      <c r="D172" s="192" t="s">
        <v>123</v>
      </c>
      <c r="E172" s="199" t="s">
        <v>1</v>
      </c>
      <c r="F172" s="200" t="s">
        <v>199</v>
      </c>
      <c r="G172" s="198"/>
      <c r="H172" s="201">
        <v>7.84</v>
      </c>
      <c r="I172" s="198"/>
      <c r="J172" s="198"/>
      <c r="K172" s="198"/>
      <c r="L172" s="202"/>
      <c r="M172" s="203"/>
      <c r="N172" s="204"/>
      <c r="O172" s="204"/>
      <c r="P172" s="204"/>
      <c r="Q172" s="204"/>
      <c r="R172" s="204"/>
      <c r="S172" s="204"/>
      <c r="T172" s="205"/>
      <c r="AT172" s="206" t="s">
        <v>123</v>
      </c>
      <c r="AU172" s="206" t="s">
        <v>75</v>
      </c>
      <c r="AV172" s="196" t="s">
        <v>77</v>
      </c>
      <c r="AW172" s="196" t="s">
        <v>26</v>
      </c>
      <c r="AX172" s="196" t="s">
        <v>67</v>
      </c>
      <c r="AY172" s="206" t="s">
        <v>113</v>
      </c>
    </row>
    <row r="173" spans="1:65" s="207" customFormat="1" ht="11.25">
      <c r="B173" s="208"/>
      <c r="C173" s="209"/>
      <c r="D173" s="192" t="s">
        <v>123</v>
      </c>
      <c r="E173" s="210" t="s">
        <v>1</v>
      </c>
      <c r="F173" s="211" t="s">
        <v>125</v>
      </c>
      <c r="G173" s="209"/>
      <c r="H173" s="212">
        <v>244.60400000000001</v>
      </c>
      <c r="I173" s="209"/>
      <c r="J173" s="209"/>
      <c r="K173" s="209"/>
      <c r="L173" s="213"/>
      <c r="M173" s="228"/>
      <c r="N173" s="229"/>
      <c r="O173" s="229"/>
      <c r="P173" s="229"/>
      <c r="Q173" s="229"/>
      <c r="R173" s="229"/>
      <c r="S173" s="229"/>
      <c r="T173" s="230"/>
      <c r="AT173" s="217" t="s">
        <v>123</v>
      </c>
      <c r="AU173" s="217" t="s">
        <v>75</v>
      </c>
      <c r="AV173" s="207" t="s">
        <v>119</v>
      </c>
      <c r="AW173" s="207" t="s">
        <v>26</v>
      </c>
      <c r="AX173" s="207" t="s">
        <v>75</v>
      </c>
      <c r="AY173" s="217" t="s">
        <v>113</v>
      </c>
    </row>
    <row r="174" spans="1:65" s="21" customFormat="1" ht="6.95" customHeight="1">
      <c r="A174" s="15"/>
      <c r="B174" s="37"/>
      <c r="C174" s="38"/>
      <c r="D174" s="38"/>
      <c r="E174" s="38"/>
      <c r="F174" s="38"/>
      <c r="G174" s="38"/>
      <c r="H174" s="38"/>
      <c r="I174" s="38"/>
      <c r="J174" s="38"/>
      <c r="K174" s="38"/>
      <c r="L174" s="20"/>
      <c r="M174" s="15"/>
      <c r="O174" s="15"/>
      <c r="P174" s="15"/>
      <c r="Q174" s="15"/>
      <c r="R174" s="15"/>
      <c r="S174" s="15"/>
      <c r="T174" s="15"/>
      <c r="U174" s="15"/>
      <c r="V174" s="15"/>
      <c r="W174" s="15"/>
      <c r="X174" s="15"/>
      <c r="Y174" s="15"/>
      <c r="Z174" s="15"/>
      <c r="AA174" s="15"/>
      <c r="AB174" s="15"/>
      <c r="AC174" s="15"/>
      <c r="AD174" s="15"/>
      <c r="AE174" s="15"/>
    </row>
  </sheetData>
  <sheetProtection password="DBE3" sheet="1" objects="1" scenarios="1"/>
  <protectedRanges>
    <protectedRange sqref="E11:J34 E40:J77 E113:J116 I122 I126 I128 I132 I136 I139 I144 I148 I152 I154 I155 I159 I161" name="oblast1"/>
  </protectedRanges>
  <mergeCells count="9">
    <mergeCell ref="E87:H87"/>
    <mergeCell ref="E109:H109"/>
    <mergeCell ref="E111:H111"/>
    <mergeCell ref="L2:V2"/>
    <mergeCell ref="E7:H7"/>
    <mergeCell ref="E9:H9"/>
    <mergeCell ref="E18:H18"/>
    <mergeCell ref="E27:H27"/>
    <mergeCell ref="E85:H8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1"/>
  <sheetViews>
    <sheetView workbookViewId="0">
      <selection activeCell="F144" sqref="F144"/>
    </sheetView>
  </sheetViews>
  <sheetFormatPr defaultRowHeight="15"/>
  <cols>
    <col min="1" max="1" width="7.140625" customWidth="1"/>
    <col min="2" max="2" width="1.42578125" customWidth="1"/>
    <col min="3" max="3" width="3.5703125" customWidth="1"/>
    <col min="4" max="4" width="3.7109375" customWidth="1"/>
    <col min="5" max="5" width="14.7109375" customWidth="1"/>
    <col min="6" max="6" width="86.42578125" customWidth="1"/>
    <col min="7" max="7" width="6" customWidth="1"/>
    <col min="8" max="8" width="9.85546875" customWidth="1"/>
    <col min="9" max="10" width="17.28515625" customWidth="1"/>
    <col min="11" max="11" width="17.28515625" hidden="1" customWidth="1"/>
    <col min="12" max="12" width="8" customWidth="1"/>
    <col min="13" max="13" width="9.28515625" hidden="1" customWidth="1"/>
    <col min="15" max="20" width="12.140625" hidden="1" customWidth="1"/>
    <col min="21" max="21" width="14" hidden="1" customWidth="1"/>
    <col min="22" max="22" width="10.5703125" customWidth="1"/>
    <col min="23" max="23" width="14" customWidth="1"/>
    <col min="24" max="24" width="10.5703125" customWidth="1"/>
    <col min="25" max="25" width="12.85546875" customWidth="1"/>
    <col min="26" max="26" width="9.42578125" customWidth="1"/>
    <col min="27" max="27" width="12.85546875" customWidth="1"/>
    <col min="28" max="28" width="14" customWidth="1"/>
    <col min="29" max="29" width="9.42578125" customWidth="1"/>
    <col min="30" max="30" width="12.85546875" customWidth="1"/>
    <col min="31" max="31" width="14" customWidth="1"/>
  </cols>
  <sheetData>
    <row r="1" spans="1:46">
      <c r="A1" s="7"/>
    </row>
    <row r="2" spans="1:46" ht="36.950000000000003" customHeight="1">
      <c r="L2" s="282"/>
      <c r="M2" s="282"/>
      <c r="N2" s="282"/>
      <c r="O2" s="282"/>
      <c r="P2" s="282"/>
      <c r="Q2" s="282"/>
      <c r="R2" s="282"/>
      <c r="S2" s="282"/>
      <c r="T2" s="282"/>
      <c r="U2" s="282"/>
      <c r="V2" s="282"/>
      <c r="AT2" s="2" t="s">
        <v>80</v>
      </c>
    </row>
    <row r="3" spans="1:46" ht="6.95" customHeight="1">
      <c r="B3" s="93"/>
      <c r="C3" s="94"/>
      <c r="D3" s="94"/>
      <c r="E3" s="94"/>
      <c r="F3" s="94"/>
      <c r="G3" s="94"/>
      <c r="H3" s="94"/>
      <c r="I3" s="94"/>
      <c r="J3" s="94"/>
      <c r="K3" s="94"/>
      <c r="L3" s="5"/>
      <c r="AT3" s="2" t="s">
        <v>77</v>
      </c>
    </row>
    <row r="4" spans="1:46" ht="24.95" customHeight="1">
      <c r="B4" s="5"/>
      <c r="D4" s="95" t="s">
        <v>87</v>
      </c>
      <c r="L4" s="5"/>
      <c r="M4" s="96" t="s">
        <v>10</v>
      </c>
      <c r="AT4" s="2" t="s">
        <v>4</v>
      </c>
    </row>
    <row r="5" spans="1:46" ht="6.95" customHeight="1">
      <c r="B5" s="5"/>
      <c r="L5" s="5"/>
    </row>
    <row r="6" spans="1:46" ht="12" customHeight="1">
      <c r="B6" s="5"/>
      <c r="D6" s="97" t="s">
        <v>13</v>
      </c>
      <c r="L6" s="5"/>
    </row>
    <row r="7" spans="1:46" ht="16.5" customHeight="1">
      <c r="B7" s="5"/>
      <c r="E7" s="320" t="str">
        <f>'[1]Rekapitulace stavby'!K6</f>
        <v>Sadové úpravy na okružní křižovatce Střekov I. varianta</v>
      </c>
      <c r="F7" s="321"/>
      <c r="G7" s="321"/>
      <c r="H7" s="321"/>
      <c r="L7" s="5"/>
    </row>
    <row r="8" spans="1:46" s="21" customFormat="1" ht="12" customHeight="1">
      <c r="A8" s="15"/>
      <c r="B8" s="20"/>
      <c r="C8" s="15"/>
      <c r="D8" s="97" t="s">
        <v>88</v>
      </c>
      <c r="E8" s="15"/>
      <c r="F8" s="15"/>
      <c r="G8" s="15"/>
      <c r="H8" s="15"/>
      <c r="I8" s="15"/>
      <c r="J8" s="15"/>
      <c r="K8" s="15"/>
      <c r="L8" s="34"/>
      <c r="S8" s="15"/>
      <c r="T8" s="15"/>
      <c r="U8" s="15"/>
      <c r="V8" s="15"/>
      <c r="W8" s="15"/>
      <c r="X8" s="15"/>
      <c r="Y8" s="15"/>
      <c r="Z8" s="15"/>
      <c r="AA8" s="15"/>
      <c r="AB8" s="15"/>
      <c r="AC8" s="15"/>
      <c r="AD8" s="15"/>
      <c r="AE8" s="15"/>
    </row>
    <row r="9" spans="1:46" s="21" customFormat="1" ht="16.5" customHeight="1">
      <c r="A9" s="15"/>
      <c r="B9" s="20"/>
      <c r="C9" s="15"/>
      <c r="D9" s="15"/>
      <c r="E9" s="322" t="s">
        <v>200</v>
      </c>
      <c r="F9" s="323"/>
      <c r="G9" s="323"/>
      <c r="H9" s="323"/>
      <c r="I9" s="15"/>
      <c r="J9" s="15"/>
      <c r="K9" s="15"/>
      <c r="L9" s="34"/>
      <c r="S9" s="15"/>
      <c r="T9" s="15"/>
      <c r="U9" s="15"/>
      <c r="V9" s="15"/>
      <c r="W9" s="15"/>
      <c r="X9" s="15"/>
      <c r="Y9" s="15"/>
      <c r="Z9" s="15"/>
      <c r="AA9" s="15"/>
      <c r="AB9" s="15"/>
      <c r="AC9" s="15"/>
      <c r="AD9" s="15"/>
      <c r="AE9" s="15"/>
    </row>
    <row r="10" spans="1:46" s="21" customFormat="1">
      <c r="A10" s="15"/>
      <c r="B10" s="20"/>
      <c r="C10" s="15"/>
      <c r="D10" s="15"/>
      <c r="E10" s="15"/>
      <c r="F10" s="15"/>
      <c r="G10" s="15"/>
      <c r="H10" s="15"/>
      <c r="I10" s="15"/>
      <c r="J10" s="15"/>
      <c r="K10" s="15"/>
      <c r="L10" s="34"/>
      <c r="S10" s="15"/>
      <c r="T10" s="15"/>
      <c r="U10" s="15"/>
      <c r="V10" s="15"/>
      <c r="W10" s="15"/>
      <c r="X10" s="15"/>
      <c r="Y10" s="15"/>
      <c r="Z10" s="15"/>
      <c r="AA10" s="15"/>
      <c r="AB10" s="15"/>
      <c r="AC10" s="15"/>
      <c r="AD10" s="15"/>
      <c r="AE10" s="15"/>
    </row>
    <row r="11" spans="1:46" s="21" customFormat="1" ht="12" customHeight="1">
      <c r="A11" s="15"/>
      <c r="B11" s="20"/>
      <c r="C11" s="15"/>
      <c r="D11" s="97" t="s">
        <v>15</v>
      </c>
      <c r="E11" s="15"/>
      <c r="F11" s="98" t="s">
        <v>1</v>
      </c>
      <c r="G11" s="15"/>
      <c r="H11" s="15"/>
      <c r="I11" s="97" t="s">
        <v>16</v>
      </c>
      <c r="J11" s="98" t="s">
        <v>1</v>
      </c>
      <c r="K11" s="15"/>
      <c r="L11" s="34"/>
      <c r="S11" s="15"/>
      <c r="T11" s="15"/>
      <c r="U11" s="15"/>
      <c r="V11" s="15"/>
      <c r="W11" s="15"/>
      <c r="X11" s="15"/>
      <c r="Y11" s="15"/>
      <c r="Z11" s="15"/>
      <c r="AA11" s="15"/>
      <c r="AB11" s="15"/>
      <c r="AC11" s="15"/>
      <c r="AD11" s="15"/>
      <c r="AE11" s="15"/>
    </row>
    <row r="12" spans="1:46" s="21" customFormat="1" ht="12" customHeight="1">
      <c r="A12" s="15"/>
      <c r="B12" s="20"/>
      <c r="C12" s="15"/>
      <c r="D12" s="97" t="s">
        <v>17</v>
      </c>
      <c r="E12" s="15"/>
      <c r="F12" s="98"/>
      <c r="G12" s="15"/>
      <c r="H12" s="15"/>
      <c r="I12" s="97" t="s">
        <v>19</v>
      </c>
      <c r="J12" s="99"/>
      <c r="K12" s="15"/>
      <c r="L12" s="34"/>
      <c r="S12" s="15"/>
      <c r="T12" s="15"/>
      <c r="U12" s="15"/>
      <c r="V12" s="15"/>
      <c r="W12" s="15"/>
      <c r="X12" s="15"/>
      <c r="Y12" s="15"/>
      <c r="Z12" s="15"/>
      <c r="AA12" s="15"/>
      <c r="AB12" s="15"/>
      <c r="AC12" s="15"/>
      <c r="AD12" s="15"/>
      <c r="AE12" s="15"/>
    </row>
    <row r="13" spans="1:46" s="21" customFormat="1" ht="10.9" customHeight="1">
      <c r="A13" s="15"/>
      <c r="B13" s="20"/>
      <c r="C13" s="15"/>
      <c r="D13" s="15"/>
      <c r="E13" s="15"/>
      <c r="F13" s="15"/>
      <c r="G13" s="15"/>
      <c r="H13" s="15"/>
      <c r="I13" s="15"/>
      <c r="J13" s="15"/>
      <c r="K13" s="15"/>
      <c r="L13" s="34"/>
      <c r="S13" s="15"/>
      <c r="T13" s="15"/>
      <c r="U13" s="15"/>
      <c r="V13" s="15"/>
      <c r="W13" s="15"/>
      <c r="X13" s="15"/>
      <c r="Y13" s="15"/>
      <c r="Z13" s="15"/>
      <c r="AA13" s="15"/>
      <c r="AB13" s="15"/>
      <c r="AC13" s="15"/>
      <c r="AD13" s="15"/>
      <c r="AE13" s="15"/>
    </row>
    <row r="14" spans="1:46" s="21" customFormat="1" ht="12" customHeight="1">
      <c r="A14" s="15"/>
      <c r="B14" s="20"/>
      <c r="C14" s="15"/>
      <c r="D14" s="97" t="s">
        <v>20</v>
      </c>
      <c r="E14" s="15"/>
      <c r="F14" s="15"/>
      <c r="G14" s="15"/>
      <c r="H14" s="15"/>
      <c r="I14" s="97" t="s">
        <v>21</v>
      </c>
      <c r="J14" s="98" t="str">
        <f>IF('[1]Rekapitulace stavby'!AN10="","",'[1]Rekapitulace stavby'!AN10)</f>
        <v/>
      </c>
      <c r="K14" s="15"/>
      <c r="L14" s="34"/>
      <c r="S14" s="15"/>
      <c r="T14" s="15"/>
      <c r="U14" s="15"/>
      <c r="V14" s="15"/>
      <c r="W14" s="15"/>
      <c r="X14" s="15"/>
      <c r="Y14" s="15"/>
      <c r="Z14" s="15"/>
      <c r="AA14" s="15"/>
      <c r="AB14" s="15"/>
      <c r="AC14" s="15"/>
      <c r="AD14" s="15"/>
      <c r="AE14" s="15"/>
    </row>
    <row r="15" spans="1:46" s="21" customFormat="1" ht="18" customHeight="1">
      <c r="A15" s="15"/>
      <c r="B15" s="20"/>
      <c r="C15" s="15"/>
      <c r="D15" s="15"/>
      <c r="E15" s="98" t="str">
        <f>IF('[1]Rekapitulace stavby'!E11="","",'[1]Rekapitulace stavby'!E11)</f>
        <v xml:space="preserve"> </v>
      </c>
      <c r="F15" s="15"/>
      <c r="G15" s="15"/>
      <c r="H15" s="15"/>
      <c r="I15" s="97" t="s">
        <v>23</v>
      </c>
      <c r="J15" s="98" t="str">
        <f>IF('[1]Rekapitulace stavby'!AN11="","",'[1]Rekapitulace stavby'!AN11)</f>
        <v/>
      </c>
      <c r="K15" s="15"/>
      <c r="L15" s="34"/>
      <c r="S15" s="15"/>
      <c r="T15" s="15"/>
      <c r="U15" s="15"/>
      <c r="V15" s="15"/>
      <c r="W15" s="15"/>
      <c r="X15" s="15"/>
      <c r="Y15" s="15"/>
      <c r="Z15" s="15"/>
      <c r="AA15" s="15"/>
      <c r="AB15" s="15"/>
      <c r="AC15" s="15"/>
      <c r="AD15" s="15"/>
      <c r="AE15" s="15"/>
    </row>
    <row r="16" spans="1:46" s="21" customFormat="1" ht="6.95" customHeight="1">
      <c r="A16" s="15"/>
      <c r="B16" s="20"/>
      <c r="C16" s="15"/>
      <c r="D16" s="15"/>
      <c r="E16" s="15"/>
      <c r="F16" s="15"/>
      <c r="G16" s="15"/>
      <c r="H16" s="15"/>
      <c r="I16" s="15"/>
      <c r="J16" s="15"/>
      <c r="K16" s="15"/>
      <c r="L16" s="34"/>
      <c r="S16" s="15"/>
      <c r="T16" s="15"/>
      <c r="U16" s="15"/>
      <c r="V16" s="15"/>
      <c r="W16" s="15"/>
      <c r="X16" s="15"/>
      <c r="Y16" s="15"/>
      <c r="Z16" s="15"/>
      <c r="AA16" s="15"/>
      <c r="AB16" s="15"/>
      <c r="AC16" s="15"/>
      <c r="AD16" s="15"/>
      <c r="AE16" s="15"/>
    </row>
    <row r="17" spans="1:31" s="21" customFormat="1" ht="12" customHeight="1">
      <c r="A17" s="15"/>
      <c r="B17" s="20"/>
      <c r="C17" s="15"/>
      <c r="D17" s="97" t="s">
        <v>24</v>
      </c>
      <c r="E17" s="15"/>
      <c r="F17" s="15"/>
      <c r="G17" s="15"/>
      <c r="H17" s="15"/>
      <c r="I17" s="97" t="s">
        <v>21</v>
      </c>
      <c r="J17" s="98" t="str">
        <f>'[1]Rekapitulace stavby'!AN13</f>
        <v/>
      </c>
      <c r="K17" s="15"/>
      <c r="L17" s="34"/>
      <c r="S17" s="15"/>
      <c r="T17" s="15"/>
      <c r="U17" s="15"/>
      <c r="V17" s="15"/>
      <c r="W17" s="15"/>
      <c r="X17" s="15"/>
      <c r="Y17" s="15"/>
      <c r="Z17" s="15"/>
      <c r="AA17" s="15"/>
      <c r="AB17" s="15"/>
      <c r="AC17" s="15"/>
      <c r="AD17" s="15"/>
      <c r="AE17" s="15"/>
    </row>
    <row r="18" spans="1:31" s="21" customFormat="1" ht="18" customHeight="1">
      <c r="A18" s="15"/>
      <c r="B18" s="20"/>
      <c r="C18" s="15"/>
      <c r="D18" s="15"/>
      <c r="E18" s="324" t="str">
        <f>'[1]Rekapitulace stavby'!E14</f>
        <v xml:space="preserve"> </v>
      </c>
      <c r="F18" s="324"/>
      <c r="G18" s="324"/>
      <c r="H18" s="324"/>
      <c r="I18" s="97" t="s">
        <v>23</v>
      </c>
      <c r="J18" s="98" t="str">
        <f>'[1]Rekapitulace stavby'!AN14</f>
        <v/>
      </c>
      <c r="K18" s="15"/>
      <c r="L18" s="34"/>
      <c r="S18" s="15"/>
      <c r="T18" s="15"/>
      <c r="U18" s="15"/>
      <c r="V18" s="15"/>
      <c r="W18" s="15"/>
      <c r="X18" s="15"/>
      <c r="Y18" s="15"/>
      <c r="Z18" s="15"/>
      <c r="AA18" s="15"/>
      <c r="AB18" s="15"/>
      <c r="AC18" s="15"/>
      <c r="AD18" s="15"/>
      <c r="AE18" s="15"/>
    </row>
    <row r="19" spans="1:31" s="21" customFormat="1" ht="6.95" customHeight="1">
      <c r="A19" s="15"/>
      <c r="B19" s="20"/>
      <c r="C19" s="15"/>
      <c r="D19" s="15"/>
      <c r="E19" s="15"/>
      <c r="F19" s="15"/>
      <c r="G19" s="15"/>
      <c r="H19" s="15"/>
      <c r="I19" s="15"/>
      <c r="J19" s="15"/>
      <c r="K19" s="15"/>
      <c r="L19" s="34"/>
      <c r="S19" s="15"/>
      <c r="T19" s="15"/>
      <c r="U19" s="15"/>
      <c r="V19" s="15"/>
      <c r="W19" s="15"/>
      <c r="X19" s="15"/>
      <c r="Y19" s="15"/>
      <c r="Z19" s="15"/>
      <c r="AA19" s="15"/>
      <c r="AB19" s="15"/>
      <c r="AC19" s="15"/>
      <c r="AD19" s="15"/>
      <c r="AE19" s="15"/>
    </row>
    <row r="20" spans="1:31" s="21" customFormat="1" ht="12" customHeight="1">
      <c r="A20" s="15"/>
      <c r="B20" s="20"/>
      <c r="C20" s="15"/>
      <c r="D20" s="97" t="s">
        <v>25</v>
      </c>
      <c r="E20" s="15"/>
      <c r="F20" s="15"/>
      <c r="G20" s="15"/>
      <c r="H20" s="15"/>
      <c r="I20" s="97" t="s">
        <v>21</v>
      </c>
      <c r="J20" s="98" t="str">
        <f>IF('[1]Rekapitulace stavby'!AN16="","",'[1]Rekapitulace stavby'!AN16)</f>
        <v/>
      </c>
      <c r="K20" s="15"/>
      <c r="L20" s="34"/>
      <c r="S20" s="15"/>
      <c r="T20" s="15"/>
      <c r="U20" s="15"/>
      <c r="V20" s="15"/>
      <c r="W20" s="15"/>
      <c r="X20" s="15"/>
      <c r="Y20" s="15"/>
      <c r="Z20" s="15"/>
      <c r="AA20" s="15"/>
      <c r="AB20" s="15"/>
      <c r="AC20" s="15"/>
      <c r="AD20" s="15"/>
      <c r="AE20" s="15"/>
    </row>
    <row r="21" spans="1:31" s="21" customFormat="1" ht="18" customHeight="1">
      <c r="A21" s="15"/>
      <c r="B21" s="20"/>
      <c r="C21" s="15"/>
      <c r="D21" s="15"/>
      <c r="E21" s="98" t="str">
        <f>IF('[1]Rekapitulace stavby'!E17="","",'[1]Rekapitulace stavby'!E17)</f>
        <v xml:space="preserve"> </v>
      </c>
      <c r="F21" s="15"/>
      <c r="G21" s="15"/>
      <c r="H21" s="15"/>
      <c r="I21" s="97" t="s">
        <v>23</v>
      </c>
      <c r="J21" s="98" t="str">
        <f>IF('[1]Rekapitulace stavby'!AN17="","",'[1]Rekapitulace stavby'!AN17)</f>
        <v/>
      </c>
      <c r="K21" s="15"/>
      <c r="L21" s="34"/>
      <c r="S21" s="15"/>
      <c r="T21" s="15"/>
      <c r="U21" s="15"/>
      <c r="V21" s="15"/>
      <c r="W21" s="15"/>
      <c r="X21" s="15"/>
      <c r="Y21" s="15"/>
      <c r="Z21" s="15"/>
      <c r="AA21" s="15"/>
      <c r="AB21" s="15"/>
      <c r="AC21" s="15"/>
      <c r="AD21" s="15"/>
      <c r="AE21" s="15"/>
    </row>
    <row r="22" spans="1:31" s="21" customFormat="1" ht="6.95" customHeight="1">
      <c r="A22" s="15"/>
      <c r="B22" s="20"/>
      <c r="C22" s="15"/>
      <c r="D22" s="15"/>
      <c r="E22" s="15"/>
      <c r="F22" s="15"/>
      <c r="G22" s="15"/>
      <c r="H22" s="15"/>
      <c r="I22" s="15"/>
      <c r="J22" s="15"/>
      <c r="K22" s="15"/>
      <c r="L22" s="34"/>
      <c r="S22" s="15"/>
      <c r="T22" s="15"/>
      <c r="U22" s="15"/>
      <c r="V22" s="15"/>
      <c r="W22" s="15"/>
      <c r="X22" s="15"/>
      <c r="Y22" s="15"/>
      <c r="Z22" s="15"/>
      <c r="AA22" s="15"/>
      <c r="AB22" s="15"/>
      <c r="AC22" s="15"/>
      <c r="AD22" s="15"/>
      <c r="AE22" s="15"/>
    </row>
    <row r="23" spans="1:31" s="21" customFormat="1" ht="12" customHeight="1">
      <c r="A23" s="15"/>
      <c r="B23" s="20"/>
      <c r="C23" s="15"/>
      <c r="D23" s="97" t="s">
        <v>27</v>
      </c>
      <c r="E23" s="15"/>
      <c r="F23" s="15"/>
      <c r="G23" s="15"/>
      <c r="H23" s="15"/>
      <c r="I23" s="97" t="s">
        <v>21</v>
      </c>
      <c r="J23" s="98"/>
      <c r="K23" s="15"/>
      <c r="L23" s="34"/>
      <c r="S23" s="15"/>
      <c r="T23" s="15"/>
      <c r="U23" s="15"/>
      <c r="V23" s="15"/>
      <c r="W23" s="15"/>
      <c r="X23" s="15"/>
      <c r="Y23" s="15"/>
      <c r="Z23" s="15"/>
      <c r="AA23" s="15"/>
      <c r="AB23" s="15"/>
      <c r="AC23" s="15"/>
      <c r="AD23" s="15"/>
      <c r="AE23" s="15"/>
    </row>
    <row r="24" spans="1:31" s="21" customFormat="1" ht="18" customHeight="1">
      <c r="A24" s="15"/>
      <c r="B24" s="20"/>
      <c r="C24" s="15"/>
      <c r="D24" s="15"/>
      <c r="E24" s="98"/>
      <c r="F24" s="15"/>
      <c r="G24" s="15"/>
      <c r="H24" s="15"/>
      <c r="I24" s="97" t="s">
        <v>23</v>
      </c>
      <c r="J24" s="98" t="s">
        <v>1</v>
      </c>
      <c r="K24" s="15"/>
      <c r="L24" s="34"/>
      <c r="S24" s="15"/>
      <c r="T24" s="15"/>
      <c r="U24" s="15"/>
      <c r="V24" s="15"/>
      <c r="W24" s="15"/>
      <c r="X24" s="15"/>
      <c r="Y24" s="15"/>
      <c r="Z24" s="15"/>
      <c r="AA24" s="15"/>
      <c r="AB24" s="15"/>
      <c r="AC24" s="15"/>
      <c r="AD24" s="15"/>
      <c r="AE24" s="15"/>
    </row>
    <row r="25" spans="1:31" s="21" customFormat="1" ht="6.95" customHeight="1">
      <c r="A25" s="15"/>
      <c r="B25" s="20"/>
      <c r="C25" s="15"/>
      <c r="D25" s="15"/>
      <c r="E25" s="15"/>
      <c r="F25" s="15"/>
      <c r="G25" s="15"/>
      <c r="H25" s="15"/>
      <c r="I25" s="15"/>
      <c r="J25" s="15"/>
      <c r="K25" s="15"/>
      <c r="L25" s="34"/>
      <c r="S25" s="15"/>
      <c r="T25" s="15"/>
      <c r="U25" s="15"/>
      <c r="V25" s="15"/>
      <c r="W25" s="15"/>
      <c r="X25" s="15"/>
      <c r="Y25" s="15"/>
      <c r="Z25" s="15"/>
      <c r="AA25" s="15"/>
      <c r="AB25" s="15"/>
      <c r="AC25" s="15"/>
      <c r="AD25" s="15"/>
      <c r="AE25" s="15"/>
    </row>
    <row r="26" spans="1:31" s="21" customFormat="1" ht="12" customHeight="1">
      <c r="A26" s="15"/>
      <c r="B26" s="20"/>
      <c r="C26" s="15"/>
      <c r="D26" s="97" t="s">
        <v>28</v>
      </c>
      <c r="E26" s="15"/>
      <c r="F26" s="15"/>
      <c r="G26" s="15"/>
      <c r="H26" s="15"/>
      <c r="I26" s="15"/>
      <c r="J26" s="15"/>
      <c r="K26" s="15"/>
      <c r="L26" s="34"/>
      <c r="S26" s="15"/>
      <c r="T26" s="15"/>
      <c r="U26" s="15"/>
      <c r="V26" s="15"/>
      <c r="W26" s="15"/>
      <c r="X26" s="15"/>
      <c r="Y26" s="15"/>
      <c r="Z26" s="15"/>
      <c r="AA26" s="15"/>
      <c r="AB26" s="15"/>
      <c r="AC26" s="15"/>
      <c r="AD26" s="15"/>
      <c r="AE26" s="15"/>
    </row>
    <row r="27" spans="1:31" s="103" customFormat="1" ht="16.5" customHeight="1">
      <c r="A27" s="100"/>
      <c r="B27" s="101"/>
      <c r="C27" s="100"/>
      <c r="D27" s="100"/>
      <c r="E27" s="325" t="s">
        <v>1</v>
      </c>
      <c r="F27" s="325"/>
      <c r="G27" s="325"/>
      <c r="H27" s="325"/>
      <c r="I27" s="100"/>
      <c r="J27" s="100"/>
      <c r="K27" s="100"/>
      <c r="L27" s="102"/>
      <c r="S27" s="100"/>
      <c r="T27" s="100"/>
      <c r="U27" s="100"/>
      <c r="V27" s="100"/>
      <c r="W27" s="100"/>
      <c r="X27" s="100"/>
      <c r="Y27" s="100"/>
      <c r="Z27" s="100"/>
      <c r="AA27" s="100"/>
      <c r="AB27" s="100"/>
      <c r="AC27" s="100"/>
      <c r="AD27" s="100"/>
      <c r="AE27" s="100"/>
    </row>
    <row r="28" spans="1:31" s="21" customFormat="1" ht="6.95" customHeight="1">
      <c r="A28" s="15"/>
      <c r="B28" s="20"/>
      <c r="C28" s="15"/>
      <c r="D28" s="15"/>
      <c r="E28" s="15"/>
      <c r="F28" s="15"/>
      <c r="G28" s="15"/>
      <c r="H28" s="15"/>
      <c r="I28" s="15"/>
      <c r="J28" s="15"/>
      <c r="K28" s="15"/>
      <c r="L28" s="34"/>
      <c r="S28" s="15"/>
      <c r="T28" s="15"/>
      <c r="U28" s="15"/>
      <c r="V28" s="15"/>
      <c r="W28" s="15"/>
      <c r="X28" s="15"/>
      <c r="Y28" s="15"/>
      <c r="Z28" s="15"/>
      <c r="AA28" s="15"/>
      <c r="AB28" s="15"/>
      <c r="AC28" s="15"/>
      <c r="AD28" s="15"/>
      <c r="AE28" s="15"/>
    </row>
    <row r="29" spans="1:31" s="21" customFormat="1" ht="6.95" customHeight="1">
      <c r="A29" s="15"/>
      <c r="B29" s="20"/>
      <c r="C29" s="15"/>
      <c r="D29" s="104"/>
      <c r="E29" s="104"/>
      <c r="F29" s="104"/>
      <c r="G29" s="104"/>
      <c r="H29" s="104"/>
      <c r="I29" s="104"/>
      <c r="J29" s="104"/>
      <c r="K29" s="104"/>
      <c r="L29" s="34"/>
      <c r="S29" s="15"/>
      <c r="T29" s="15"/>
      <c r="U29" s="15"/>
      <c r="V29" s="15"/>
      <c r="W29" s="15"/>
      <c r="X29" s="15"/>
      <c r="Y29" s="15"/>
      <c r="Z29" s="15"/>
      <c r="AA29" s="15"/>
      <c r="AB29" s="15"/>
      <c r="AC29" s="15"/>
      <c r="AD29" s="15"/>
      <c r="AE29" s="15"/>
    </row>
    <row r="30" spans="1:31" s="21" customFormat="1" ht="25.35" customHeight="1">
      <c r="A30" s="15"/>
      <c r="B30" s="20"/>
      <c r="C30" s="15"/>
      <c r="D30" s="105" t="s">
        <v>29</v>
      </c>
      <c r="E30" s="15"/>
      <c r="F30" s="15"/>
      <c r="G30" s="15"/>
      <c r="H30" s="15"/>
      <c r="I30" s="15"/>
      <c r="J30" s="106">
        <f>ROUND(J118, 2)</f>
        <v>0</v>
      </c>
      <c r="K30" s="15"/>
      <c r="L30" s="34"/>
      <c r="S30" s="15"/>
      <c r="T30" s="15"/>
      <c r="U30" s="15"/>
      <c r="V30" s="15"/>
      <c r="W30" s="15"/>
      <c r="X30" s="15"/>
      <c r="Y30" s="15"/>
      <c r="Z30" s="15"/>
      <c r="AA30" s="15"/>
      <c r="AB30" s="15"/>
      <c r="AC30" s="15"/>
      <c r="AD30" s="15"/>
      <c r="AE30" s="15"/>
    </row>
    <row r="31" spans="1:31" s="21" customFormat="1" ht="6.95" customHeight="1">
      <c r="A31" s="15"/>
      <c r="B31" s="20"/>
      <c r="C31" s="15"/>
      <c r="D31" s="104"/>
      <c r="E31" s="104"/>
      <c r="F31" s="104"/>
      <c r="G31" s="104"/>
      <c r="H31" s="104"/>
      <c r="I31" s="104"/>
      <c r="J31" s="104"/>
      <c r="K31" s="104"/>
      <c r="L31" s="34"/>
      <c r="S31" s="15"/>
      <c r="T31" s="15"/>
      <c r="U31" s="15"/>
      <c r="V31" s="15"/>
      <c r="W31" s="15"/>
      <c r="X31" s="15"/>
      <c r="Y31" s="15"/>
      <c r="Z31" s="15"/>
      <c r="AA31" s="15"/>
      <c r="AB31" s="15"/>
      <c r="AC31" s="15"/>
      <c r="AD31" s="15"/>
      <c r="AE31" s="15"/>
    </row>
    <row r="32" spans="1:31" s="21" customFormat="1" ht="14.45" customHeight="1">
      <c r="A32" s="15"/>
      <c r="B32" s="20"/>
      <c r="C32" s="15"/>
      <c r="D32" s="15"/>
      <c r="E32" s="15"/>
      <c r="F32" s="107" t="s">
        <v>31</v>
      </c>
      <c r="G32" s="15"/>
      <c r="H32" s="15"/>
      <c r="I32" s="107" t="s">
        <v>30</v>
      </c>
      <c r="J32" s="107" t="s">
        <v>32</v>
      </c>
      <c r="K32" s="15"/>
      <c r="L32" s="34"/>
      <c r="S32" s="15"/>
      <c r="T32" s="15"/>
      <c r="U32" s="15"/>
      <c r="V32" s="15"/>
      <c r="W32" s="15"/>
      <c r="X32" s="15"/>
      <c r="Y32" s="15"/>
      <c r="Z32" s="15"/>
      <c r="AA32" s="15"/>
      <c r="AB32" s="15"/>
      <c r="AC32" s="15"/>
      <c r="AD32" s="15"/>
      <c r="AE32" s="15"/>
    </row>
    <row r="33" spans="1:31" s="21" customFormat="1" ht="14.45" customHeight="1">
      <c r="A33" s="15"/>
      <c r="B33" s="20"/>
      <c r="C33" s="15"/>
      <c r="D33" s="108" t="s">
        <v>33</v>
      </c>
      <c r="E33" s="97" t="s">
        <v>34</v>
      </c>
      <c r="F33" s="109">
        <f>ROUND((SUM(BE118:BE140)),  2)</f>
        <v>0</v>
      </c>
      <c r="G33" s="15"/>
      <c r="H33" s="15"/>
      <c r="I33" s="110">
        <v>0.21</v>
      </c>
      <c r="J33" s="109">
        <f>ROUND(((SUM(BE118:BE140))*I33),  2)</f>
        <v>0</v>
      </c>
      <c r="K33" s="15"/>
      <c r="L33" s="34"/>
      <c r="S33" s="15"/>
      <c r="T33" s="15"/>
      <c r="U33" s="15"/>
      <c r="V33" s="15"/>
      <c r="W33" s="15"/>
      <c r="X33" s="15"/>
      <c r="Y33" s="15"/>
      <c r="Z33" s="15"/>
      <c r="AA33" s="15"/>
      <c r="AB33" s="15"/>
      <c r="AC33" s="15"/>
      <c r="AD33" s="15"/>
      <c r="AE33" s="15"/>
    </row>
    <row r="34" spans="1:31" s="21" customFormat="1" ht="14.45" customHeight="1">
      <c r="A34" s="15"/>
      <c r="B34" s="20"/>
      <c r="C34" s="15"/>
      <c r="D34" s="15"/>
      <c r="E34" s="97" t="s">
        <v>35</v>
      </c>
      <c r="F34" s="109">
        <f>ROUND((SUM(BF118:BF140)),  2)</f>
        <v>0</v>
      </c>
      <c r="G34" s="15"/>
      <c r="H34" s="15"/>
      <c r="I34" s="110">
        <v>0.15</v>
      </c>
      <c r="J34" s="109">
        <f>ROUND(((SUM(BF118:BF140))*I34),  2)</f>
        <v>0</v>
      </c>
      <c r="K34" s="15"/>
      <c r="L34" s="34"/>
      <c r="S34" s="15"/>
      <c r="T34" s="15"/>
      <c r="U34" s="15"/>
      <c r="V34" s="15"/>
      <c r="W34" s="15"/>
      <c r="X34" s="15"/>
      <c r="Y34" s="15"/>
      <c r="Z34" s="15"/>
      <c r="AA34" s="15"/>
      <c r="AB34" s="15"/>
      <c r="AC34" s="15"/>
      <c r="AD34" s="15"/>
      <c r="AE34" s="15"/>
    </row>
    <row r="35" spans="1:31" s="21" customFormat="1" ht="14.45" hidden="1" customHeight="1">
      <c r="A35" s="15"/>
      <c r="B35" s="20"/>
      <c r="C35" s="15"/>
      <c r="D35" s="15"/>
      <c r="E35" s="97" t="s">
        <v>36</v>
      </c>
      <c r="F35" s="109">
        <f>ROUND((SUM(BG118:BG140)),  2)</f>
        <v>0</v>
      </c>
      <c r="G35" s="15"/>
      <c r="H35" s="15"/>
      <c r="I35" s="110">
        <v>0.21</v>
      </c>
      <c r="J35" s="109">
        <f>0</f>
        <v>0</v>
      </c>
      <c r="K35" s="15"/>
      <c r="L35" s="34"/>
      <c r="S35" s="15"/>
      <c r="T35" s="15"/>
      <c r="U35" s="15"/>
      <c r="V35" s="15"/>
      <c r="W35" s="15"/>
      <c r="X35" s="15"/>
      <c r="Y35" s="15"/>
      <c r="Z35" s="15"/>
      <c r="AA35" s="15"/>
      <c r="AB35" s="15"/>
      <c r="AC35" s="15"/>
      <c r="AD35" s="15"/>
      <c r="AE35" s="15"/>
    </row>
    <row r="36" spans="1:31" s="21" customFormat="1" ht="14.45" hidden="1" customHeight="1">
      <c r="A36" s="15"/>
      <c r="B36" s="20"/>
      <c r="C36" s="15"/>
      <c r="D36" s="15"/>
      <c r="E36" s="97" t="s">
        <v>37</v>
      </c>
      <c r="F36" s="109">
        <f>ROUND((SUM(BH118:BH140)),  2)</f>
        <v>0</v>
      </c>
      <c r="G36" s="15"/>
      <c r="H36" s="15"/>
      <c r="I36" s="110">
        <v>0.15</v>
      </c>
      <c r="J36" s="109">
        <f>0</f>
        <v>0</v>
      </c>
      <c r="K36" s="15"/>
      <c r="L36" s="34"/>
      <c r="S36" s="15"/>
      <c r="T36" s="15"/>
      <c r="U36" s="15"/>
      <c r="V36" s="15"/>
      <c r="W36" s="15"/>
      <c r="X36" s="15"/>
      <c r="Y36" s="15"/>
      <c r="Z36" s="15"/>
      <c r="AA36" s="15"/>
      <c r="AB36" s="15"/>
      <c r="AC36" s="15"/>
      <c r="AD36" s="15"/>
      <c r="AE36" s="15"/>
    </row>
    <row r="37" spans="1:31" s="21" customFormat="1" ht="14.45" hidden="1" customHeight="1">
      <c r="A37" s="15"/>
      <c r="B37" s="20"/>
      <c r="C37" s="15"/>
      <c r="D37" s="15"/>
      <c r="E37" s="97" t="s">
        <v>38</v>
      </c>
      <c r="F37" s="109">
        <f>ROUND((SUM(BI118:BI140)),  2)</f>
        <v>0</v>
      </c>
      <c r="G37" s="15"/>
      <c r="H37" s="15"/>
      <c r="I37" s="110">
        <v>0</v>
      </c>
      <c r="J37" s="109">
        <f>0</f>
        <v>0</v>
      </c>
      <c r="K37" s="15"/>
      <c r="L37" s="34"/>
      <c r="S37" s="15"/>
      <c r="T37" s="15"/>
      <c r="U37" s="15"/>
      <c r="V37" s="15"/>
      <c r="W37" s="15"/>
      <c r="X37" s="15"/>
      <c r="Y37" s="15"/>
      <c r="Z37" s="15"/>
      <c r="AA37" s="15"/>
      <c r="AB37" s="15"/>
      <c r="AC37" s="15"/>
      <c r="AD37" s="15"/>
      <c r="AE37" s="15"/>
    </row>
    <row r="38" spans="1:31" s="21" customFormat="1" ht="6.95" customHeight="1">
      <c r="A38" s="15"/>
      <c r="B38" s="20"/>
      <c r="C38" s="15"/>
      <c r="D38" s="15"/>
      <c r="E38" s="15"/>
      <c r="F38" s="15"/>
      <c r="G38" s="15"/>
      <c r="H38" s="15"/>
      <c r="I38" s="15"/>
      <c r="J38" s="15"/>
      <c r="K38" s="15"/>
      <c r="L38" s="34"/>
      <c r="S38" s="15"/>
      <c r="T38" s="15"/>
      <c r="U38" s="15"/>
      <c r="V38" s="15"/>
      <c r="W38" s="15"/>
      <c r="X38" s="15"/>
      <c r="Y38" s="15"/>
      <c r="Z38" s="15"/>
      <c r="AA38" s="15"/>
      <c r="AB38" s="15"/>
      <c r="AC38" s="15"/>
      <c r="AD38" s="15"/>
      <c r="AE38" s="15"/>
    </row>
    <row r="39" spans="1:31" s="21" customFormat="1" ht="25.35" customHeight="1">
      <c r="A39" s="15"/>
      <c r="B39" s="20"/>
      <c r="C39" s="111"/>
      <c r="D39" s="112" t="s">
        <v>39</v>
      </c>
      <c r="E39" s="113"/>
      <c r="F39" s="113"/>
      <c r="G39" s="114" t="s">
        <v>40</v>
      </c>
      <c r="H39" s="115" t="s">
        <v>41</v>
      </c>
      <c r="I39" s="113"/>
      <c r="J39" s="116">
        <f>SUM(J30:J37)</f>
        <v>0</v>
      </c>
      <c r="K39" s="117"/>
      <c r="L39" s="34"/>
      <c r="S39" s="15"/>
      <c r="T39" s="15"/>
      <c r="U39" s="15"/>
      <c r="V39" s="15"/>
      <c r="W39" s="15"/>
      <c r="X39" s="15"/>
      <c r="Y39" s="15"/>
      <c r="Z39" s="15"/>
      <c r="AA39" s="15"/>
      <c r="AB39" s="15"/>
      <c r="AC39" s="15"/>
      <c r="AD39" s="15"/>
      <c r="AE39" s="15"/>
    </row>
    <row r="40" spans="1:31" s="21" customFormat="1" ht="14.45" customHeight="1">
      <c r="A40" s="15"/>
      <c r="B40" s="20"/>
      <c r="C40" s="15"/>
      <c r="D40" s="15"/>
      <c r="E40" s="15"/>
      <c r="F40" s="15"/>
      <c r="G40" s="15"/>
      <c r="H40" s="15"/>
      <c r="I40" s="15"/>
      <c r="J40" s="15"/>
      <c r="K40" s="15"/>
      <c r="L40" s="34"/>
      <c r="S40" s="15"/>
      <c r="T40" s="15"/>
      <c r="U40" s="15"/>
      <c r="V40" s="15"/>
      <c r="W40" s="15"/>
      <c r="X40" s="15"/>
      <c r="Y40" s="15"/>
      <c r="Z40" s="15"/>
      <c r="AA40" s="15"/>
      <c r="AB40" s="15"/>
      <c r="AC40" s="15"/>
      <c r="AD40" s="15"/>
      <c r="AE40" s="15"/>
    </row>
    <row r="41" spans="1:31" ht="14.45" customHeight="1">
      <c r="B41" s="5"/>
      <c r="L41" s="5"/>
    </row>
    <row r="42" spans="1:31" ht="14.45" customHeight="1">
      <c r="B42" s="5"/>
      <c r="L42" s="5"/>
    </row>
    <row r="43" spans="1:31" ht="14.45" customHeight="1">
      <c r="B43" s="5"/>
      <c r="L43" s="5"/>
    </row>
    <row r="44" spans="1:31" ht="14.45" customHeight="1">
      <c r="B44" s="5"/>
      <c r="L44" s="5"/>
    </row>
    <row r="45" spans="1:31" ht="14.45" customHeight="1">
      <c r="B45" s="5"/>
      <c r="L45" s="5"/>
    </row>
    <row r="46" spans="1:31" ht="14.45" customHeight="1">
      <c r="B46" s="5"/>
      <c r="L46" s="5"/>
    </row>
    <row r="47" spans="1:31" ht="14.45" customHeight="1">
      <c r="B47" s="5"/>
      <c r="L47" s="5"/>
    </row>
    <row r="48" spans="1:31" ht="14.45" customHeight="1">
      <c r="B48" s="5"/>
      <c r="L48" s="5"/>
    </row>
    <row r="49" spans="1:31" ht="14.45" customHeight="1">
      <c r="B49" s="5"/>
      <c r="L49" s="5"/>
    </row>
    <row r="50" spans="1:31" s="21" customFormat="1" ht="14.45" customHeight="1">
      <c r="B50" s="34"/>
      <c r="D50" s="118" t="s">
        <v>42</v>
      </c>
      <c r="E50" s="119"/>
      <c r="F50" s="119"/>
      <c r="G50" s="118" t="s">
        <v>43</v>
      </c>
      <c r="H50" s="119"/>
      <c r="I50" s="119"/>
      <c r="J50" s="119"/>
      <c r="K50" s="119"/>
      <c r="L50" s="34"/>
    </row>
    <row r="51" spans="1:31">
      <c r="B51" s="5"/>
      <c r="L51" s="5"/>
    </row>
    <row r="52" spans="1:31">
      <c r="B52" s="5"/>
      <c r="L52" s="5"/>
    </row>
    <row r="53" spans="1:31">
      <c r="B53" s="5"/>
      <c r="L53" s="5"/>
    </row>
    <row r="54" spans="1:31">
      <c r="B54" s="5"/>
      <c r="L54" s="5"/>
    </row>
    <row r="55" spans="1:31">
      <c r="B55" s="5"/>
      <c r="L55" s="5"/>
    </row>
    <row r="56" spans="1:31">
      <c r="B56" s="5"/>
      <c r="L56" s="5"/>
    </row>
    <row r="57" spans="1:31">
      <c r="B57" s="5"/>
      <c r="L57" s="5"/>
    </row>
    <row r="58" spans="1:31">
      <c r="B58" s="5"/>
      <c r="L58" s="5"/>
    </row>
    <row r="59" spans="1:31">
      <c r="B59" s="5"/>
      <c r="L59" s="5"/>
    </row>
    <row r="60" spans="1:31">
      <c r="B60" s="5"/>
      <c r="L60" s="5"/>
    </row>
    <row r="61" spans="1:31" s="21" customFormat="1">
      <c r="A61" s="15"/>
      <c r="B61" s="20"/>
      <c r="C61" s="15"/>
      <c r="D61" s="120" t="s">
        <v>44</v>
      </c>
      <c r="E61" s="121"/>
      <c r="F61" s="122" t="s">
        <v>45</v>
      </c>
      <c r="G61" s="120" t="s">
        <v>44</v>
      </c>
      <c r="H61" s="121"/>
      <c r="I61" s="121"/>
      <c r="J61" s="123" t="s">
        <v>45</v>
      </c>
      <c r="K61" s="121"/>
      <c r="L61" s="34"/>
      <c r="S61" s="15"/>
      <c r="T61" s="15"/>
      <c r="U61" s="15"/>
      <c r="V61" s="15"/>
      <c r="W61" s="15"/>
      <c r="X61" s="15"/>
      <c r="Y61" s="15"/>
      <c r="Z61" s="15"/>
      <c r="AA61" s="15"/>
      <c r="AB61" s="15"/>
      <c r="AC61" s="15"/>
      <c r="AD61" s="15"/>
      <c r="AE61" s="15"/>
    </row>
    <row r="62" spans="1:31">
      <c r="B62" s="5"/>
      <c r="L62" s="5"/>
    </row>
    <row r="63" spans="1:31">
      <c r="B63" s="5"/>
      <c r="L63" s="5"/>
    </row>
    <row r="64" spans="1:31">
      <c r="B64" s="5"/>
      <c r="L64" s="5"/>
    </row>
    <row r="65" spans="1:31" s="21" customFormat="1">
      <c r="A65" s="15"/>
      <c r="B65" s="20"/>
      <c r="C65" s="15"/>
      <c r="D65" s="118" t="s">
        <v>46</v>
      </c>
      <c r="E65" s="124"/>
      <c r="F65" s="124"/>
      <c r="G65" s="118" t="s">
        <v>47</v>
      </c>
      <c r="H65" s="124"/>
      <c r="I65" s="124"/>
      <c r="J65" s="124"/>
      <c r="K65" s="124"/>
      <c r="L65" s="34"/>
      <c r="S65" s="15"/>
      <c r="T65" s="15"/>
      <c r="U65" s="15"/>
      <c r="V65" s="15"/>
      <c r="W65" s="15"/>
      <c r="X65" s="15"/>
      <c r="Y65" s="15"/>
      <c r="Z65" s="15"/>
      <c r="AA65" s="15"/>
      <c r="AB65" s="15"/>
      <c r="AC65" s="15"/>
      <c r="AD65" s="15"/>
      <c r="AE65" s="15"/>
    </row>
    <row r="66" spans="1:31">
      <c r="B66" s="5"/>
      <c r="L66" s="5"/>
    </row>
    <row r="67" spans="1:31">
      <c r="B67" s="5"/>
      <c r="L67" s="5"/>
    </row>
    <row r="68" spans="1:31">
      <c r="B68" s="5"/>
      <c r="L68" s="5"/>
    </row>
    <row r="69" spans="1:31">
      <c r="B69" s="5"/>
      <c r="L69" s="5"/>
    </row>
    <row r="70" spans="1:31">
      <c r="B70" s="5"/>
      <c r="L70" s="5"/>
    </row>
    <row r="71" spans="1:31">
      <c r="B71" s="5"/>
      <c r="L71" s="5"/>
    </row>
    <row r="72" spans="1:31">
      <c r="B72" s="5"/>
      <c r="L72" s="5"/>
    </row>
    <row r="73" spans="1:31">
      <c r="B73" s="5"/>
      <c r="L73" s="5"/>
    </row>
    <row r="74" spans="1:31">
      <c r="B74" s="5"/>
      <c r="L74" s="5"/>
    </row>
    <row r="75" spans="1:31">
      <c r="B75" s="5"/>
      <c r="L75" s="5"/>
    </row>
    <row r="76" spans="1:31" s="21" customFormat="1">
      <c r="A76" s="15"/>
      <c r="B76" s="20"/>
      <c r="C76" s="15"/>
      <c r="D76" s="120" t="s">
        <v>44</v>
      </c>
      <c r="E76" s="121"/>
      <c r="F76" s="122" t="s">
        <v>45</v>
      </c>
      <c r="G76" s="120" t="s">
        <v>44</v>
      </c>
      <c r="H76" s="121"/>
      <c r="I76" s="121"/>
      <c r="J76" s="123" t="s">
        <v>45</v>
      </c>
      <c r="K76" s="121"/>
      <c r="L76" s="34"/>
      <c r="S76" s="15"/>
      <c r="T76" s="15"/>
      <c r="U76" s="15"/>
      <c r="V76" s="15"/>
      <c r="W76" s="15"/>
      <c r="X76" s="15"/>
      <c r="Y76" s="15"/>
      <c r="Z76" s="15"/>
      <c r="AA76" s="15"/>
      <c r="AB76" s="15"/>
      <c r="AC76" s="15"/>
      <c r="AD76" s="15"/>
      <c r="AE76" s="15"/>
    </row>
    <row r="77" spans="1:31" s="21" customFormat="1" ht="14.45" customHeight="1">
      <c r="A77" s="15"/>
      <c r="B77" s="125"/>
      <c r="C77" s="126"/>
      <c r="D77" s="126"/>
      <c r="E77" s="126"/>
      <c r="F77" s="126"/>
      <c r="G77" s="126"/>
      <c r="H77" s="126"/>
      <c r="I77" s="126"/>
      <c r="J77" s="126"/>
      <c r="K77" s="126"/>
      <c r="L77" s="34"/>
      <c r="S77" s="15"/>
      <c r="T77" s="15"/>
      <c r="U77" s="15"/>
      <c r="V77" s="15"/>
      <c r="W77" s="15"/>
      <c r="X77" s="15"/>
      <c r="Y77" s="15"/>
      <c r="Z77" s="15"/>
      <c r="AA77" s="15"/>
      <c r="AB77" s="15"/>
      <c r="AC77" s="15"/>
      <c r="AD77" s="15"/>
      <c r="AE77" s="15"/>
    </row>
    <row r="81" spans="1:47" s="21" customFormat="1" ht="6.95" hidden="1" customHeight="1">
      <c r="A81" s="15"/>
      <c r="B81" s="127"/>
      <c r="C81" s="128"/>
      <c r="D81" s="128"/>
      <c r="E81" s="128"/>
      <c r="F81" s="128"/>
      <c r="G81" s="128"/>
      <c r="H81" s="128"/>
      <c r="I81" s="128"/>
      <c r="J81" s="128"/>
      <c r="K81" s="128"/>
      <c r="L81" s="34"/>
      <c r="S81" s="15"/>
      <c r="T81" s="15"/>
      <c r="U81" s="15"/>
      <c r="V81" s="15"/>
      <c r="W81" s="15"/>
      <c r="X81" s="15"/>
      <c r="Y81" s="15"/>
      <c r="Z81" s="15"/>
      <c r="AA81" s="15"/>
      <c r="AB81" s="15"/>
      <c r="AC81" s="15"/>
      <c r="AD81" s="15"/>
      <c r="AE81" s="15"/>
    </row>
    <row r="82" spans="1:47" s="21" customFormat="1" ht="24.95" hidden="1" customHeight="1">
      <c r="A82" s="15"/>
      <c r="B82" s="16"/>
      <c r="C82" s="8" t="s">
        <v>90</v>
      </c>
      <c r="D82" s="17"/>
      <c r="E82" s="17"/>
      <c r="F82" s="17"/>
      <c r="G82" s="17"/>
      <c r="H82" s="17"/>
      <c r="I82" s="17"/>
      <c r="J82" s="17"/>
      <c r="K82" s="17"/>
      <c r="L82" s="34"/>
      <c r="S82" s="15"/>
      <c r="T82" s="15"/>
      <c r="U82" s="15"/>
      <c r="V82" s="15"/>
      <c r="W82" s="15"/>
      <c r="X82" s="15"/>
      <c r="Y82" s="15"/>
      <c r="Z82" s="15"/>
      <c r="AA82" s="15"/>
      <c r="AB82" s="15"/>
      <c r="AC82" s="15"/>
      <c r="AD82" s="15"/>
      <c r="AE82" s="15"/>
    </row>
    <row r="83" spans="1:47" s="21" customFormat="1" ht="6.95" hidden="1" customHeight="1">
      <c r="A83" s="15"/>
      <c r="B83" s="16"/>
      <c r="C83" s="17"/>
      <c r="D83" s="17"/>
      <c r="E83" s="17"/>
      <c r="F83" s="17"/>
      <c r="G83" s="17"/>
      <c r="H83" s="17"/>
      <c r="I83" s="17"/>
      <c r="J83" s="17"/>
      <c r="K83" s="17"/>
      <c r="L83" s="34"/>
      <c r="S83" s="15"/>
      <c r="T83" s="15"/>
      <c r="U83" s="15"/>
      <c r="V83" s="15"/>
      <c r="W83" s="15"/>
      <c r="X83" s="15"/>
      <c r="Y83" s="15"/>
      <c r="Z83" s="15"/>
      <c r="AA83" s="15"/>
      <c r="AB83" s="15"/>
      <c r="AC83" s="15"/>
      <c r="AD83" s="15"/>
      <c r="AE83" s="15"/>
    </row>
    <row r="84" spans="1:47" s="21" customFormat="1" ht="12" hidden="1" customHeight="1">
      <c r="A84" s="15"/>
      <c r="B84" s="16"/>
      <c r="C84" s="12" t="s">
        <v>13</v>
      </c>
      <c r="D84" s="17"/>
      <c r="E84" s="17"/>
      <c r="F84" s="17"/>
      <c r="G84" s="17"/>
      <c r="H84" s="17"/>
      <c r="I84" s="17"/>
      <c r="J84" s="17"/>
      <c r="K84" s="17"/>
      <c r="L84" s="34"/>
      <c r="S84" s="15"/>
      <c r="T84" s="15"/>
      <c r="U84" s="15"/>
      <c r="V84" s="15"/>
      <c r="W84" s="15"/>
      <c r="X84" s="15"/>
      <c r="Y84" s="15"/>
      <c r="Z84" s="15"/>
      <c r="AA84" s="15"/>
      <c r="AB84" s="15"/>
      <c r="AC84" s="15"/>
      <c r="AD84" s="15"/>
      <c r="AE84" s="15"/>
    </row>
    <row r="85" spans="1:47" s="21" customFormat="1" ht="16.5" hidden="1" customHeight="1">
      <c r="A85" s="15"/>
      <c r="B85" s="16"/>
      <c r="C85" s="17"/>
      <c r="D85" s="17"/>
      <c r="E85" s="318" t="str">
        <f>E7</f>
        <v>Sadové úpravy na okružní křižovatce Střekov I. varianta</v>
      </c>
      <c r="F85" s="319"/>
      <c r="G85" s="319"/>
      <c r="H85" s="319"/>
      <c r="I85" s="17"/>
      <c r="J85" s="17"/>
      <c r="K85" s="17"/>
      <c r="L85" s="34"/>
      <c r="S85" s="15"/>
      <c r="T85" s="15"/>
      <c r="U85" s="15"/>
      <c r="V85" s="15"/>
      <c r="W85" s="15"/>
      <c r="X85" s="15"/>
      <c r="Y85" s="15"/>
      <c r="Z85" s="15"/>
      <c r="AA85" s="15"/>
      <c r="AB85" s="15"/>
      <c r="AC85" s="15"/>
      <c r="AD85" s="15"/>
      <c r="AE85" s="15"/>
    </row>
    <row r="86" spans="1:47" s="21" customFormat="1" ht="12" hidden="1" customHeight="1">
      <c r="A86" s="15"/>
      <c r="B86" s="16"/>
      <c r="C86" s="12" t="s">
        <v>88</v>
      </c>
      <c r="D86" s="17"/>
      <c r="E86" s="17"/>
      <c r="F86" s="17"/>
      <c r="G86" s="17"/>
      <c r="H86" s="17"/>
      <c r="I86" s="17"/>
      <c r="J86" s="17"/>
      <c r="K86" s="17"/>
      <c r="L86" s="34"/>
      <c r="S86" s="15"/>
      <c r="T86" s="15"/>
      <c r="U86" s="15"/>
      <c r="V86" s="15"/>
      <c r="W86" s="15"/>
      <c r="X86" s="15"/>
      <c r="Y86" s="15"/>
      <c r="Z86" s="15"/>
      <c r="AA86" s="15"/>
      <c r="AB86" s="15"/>
      <c r="AC86" s="15"/>
      <c r="AD86" s="15"/>
      <c r="AE86" s="15"/>
    </row>
    <row r="87" spans="1:47" s="21" customFormat="1" ht="16.5" hidden="1" customHeight="1">
      <c r="A87" s="15"/>
      <c r="B87" s="16"/>
      <c r="C87" s="17"/>
      <c r="D87" s="17"/>
      <c r="E87" s="292" t="str">
        <f>E9</f>
        <v>2. - Přípravné práce, příprava půdy I. varianta</v>
      </c>
      <c r="F87" s="317"/>
      <c r="G87" s="317"/>
      <c r="H87" s="317"/>
      <c r="I87" s="17"/>
      <c r="J87" s="17"/>
      <c r="K87" s="17"/>
      <c r="L87" s="34"/>
      <c r="S87" s="15"/>
      <c r="T87" s="15"/>
      <c r="U87" s="15"/>
      <c r="V87" s="15"/>
      <c r="W87" s="15"/>
      <c r="X87" s="15"/>
      <c r="Y87" s="15"/>
      <c r="Z87" s="15"/>
      <c r="AA87" s="15"/>
      <c r="AB87" s="15"/>
      <c r="AC87" s="15"/>
      <c r="AD87" s="15"/>
      <c r="AE87" s="15"/>
    </row>
    <row r="88" spans="1:47" s="21" customFormat="1" ht="6.95" hidden="1" customHeight="1">
      <c r="A88" s="15"/>
      <c r="B88" s="16"/>
      <c r="C88" s="17"/>
      <c r="D88" s="17"/>
      <c r="E88" s="17"/>
      <c r="F88" s="17"/>
      <c r="G88" s="17"/>
      <c r="H88" s="17"/>
      <c r="I88" s="17"/>
      <c r="J88" s="17"/>
      <c r="K88" s="17"/>
      <c r="L88" s="34"/>
      <c r="S88" s="15"/>
      <c r="T88" s="15"/>
      <c r="U88" s="15"/>
      <c r="V88" s="15"/>
      <c r="W88" s="15"/>
      <c r="X88" s="15"/>
      <c r="Y88" s="15"/>
      <c r="Z88" s="15"/>
      <c r="AA88" s="15"/>
      <c r="AB88" s="15"/>
      <c r="AC88" s="15"/>
      <c r="AD88" s="15"/>
      <c r="AE88" s="15"/>
    </row>
    <row r="89" spans="1:47" s="21" customFormat="1" ht="12" hidden="1" customHeight="1">
      <c r="A89" s="15"/>
      <c r="B89" s="16"/>
      <c r="C89" s="12" t="s">
        <v>17</v>
      </c>
      <c r="D89" s="17"/>
      <c r="E89" s="17"/>
      <c r="F89" s="13">
        <f>F12</f>
        <v>0</v>
      </c>
      <c r="G89" s="17"/>
      <c r="H89" s="17"/>
      <c r="I89" s="12" t="s">
        <v>19</v>
      </c>
      <c r="J89" s="129" t="str">
        <f>IF(J12="","",J12)</f>
        <v/>
      </c>
      <c r="K89" s="17"/>
      <c r="L89" s="34"/>
      <c r="S89" s="15"/>
      <c r="T89" s="15"/>
      <c r="U89" s="15"/>
      <c r="V89" s="15"/>
      <c r="W89" s="15"/>
      <c r="X89" s="15"/>
      <c r="Y89" s="15"/>
      <c r="Z89" s="15"/>
      <c r="AA89" s="15"/>
      <c r="AB89" s="15"/>
      <c r="AC89" s="15"/>
      <c r="AD89" s="15"/>
      <c r="AE89" s="15"/>
    </row>
    <row r="90" spans="1:47" s="21" customFormat="1" ht="6.95" hidden="1" customHeight="1">
      <c r="A90" s="15"/>
      <c r="B90" s="16"/>
      <c r="C90" s="17"/>
      <c r="D90" s="17"/>
      <c r="E90" s="17"/>
      <c r="F90" s="17"/>
      <c r="G90" s="17"/>
      <c r="H90" s="17"/>
      <c r="I90" s="17"/>
      <c r="J90" s="17"/>
      <c r="K90" s="17"/>
      <c r="L90" s="34"/>
      <c r="S90" s="15"/>
      <c r="T90" s="15"/>
      <c r="U90" s="15"/>
      <c r="V90" s="15"/>
      <c r="W90" s="15"/>
      <c r="X90" s="15"/>
      <c r="Y90" s="15"/>
      <c r="Z90" s="15"/>
      <c r="AA90" s="15"/>
      <c r="AB90" s="15"/>
      <c r="AC90" s="15"/>
      <c r="AD90" s="15"/>
      <c r="AE90" s="15"/>
    </row>
    <row r="91" spans="1:47" s="21" customFormat="1" ht="15.2" hidden="1" customHeight="1">
      <c r="A91" s="15"/>
      <c r="B91" s="16"/>
      <c r="C91" s="12" t="s">
        <v>20</v>
      </c>
      <c r="D91" s="17"/>
      <c r="E91" s="17"/>
      <c r="F91" s="13" t="str">
        <f>E15</f>
        <v xml:space="preserve"> </v>
      </c>
      <c r="G91" s="17"/>
      <c r="H91" s="17"/>
      <c r="I91" s="12" t="s">
        <v>25</v>
      </c>
      <c r="J91" s="130" t="str">
        <f>E21</f>
        <v xml:space="preserve"> </v>
      </c>
      <c r="K91" s="17"/>
      <c r="L91" s="34"/>
      <c r="S91" s="15"/>
      <c r="T91" s="15"/>
      <c r="U91" s="15"/>
      <c r="V91" s="15"/>
      <c r="W91" s="15"/>
      <c r="X91" s="15"/>
      <c r="Y91" s="15"/>
      <c r="Z91" s="15"/>
      <c r="AA91" s="15"/>
      <c r="AB91" s="15"/>
      <c r="AC91" s="15"/>
      <c r="AD91" s="15"/>
      <c r="AE91" s="15"/>
    </row>
    <row r="92" spans="1:47" s="21" customFormat="1" ht="15.2" hidden="1" customHeight="1">
      <c r="A92" s="15"/>
      <c r="B92" s="16"/>
      <c r="C92" s="12" t="s">
        <v>24</v>
      </c>
      <c r="D92" s="17"/>
      <c r="E92" s="17"/>
      <c r="F92" s="13" t="str">
        <f>IF(E18="","",E18)</f>
        <v xml:space="preserve"> </v>
      </c>
      <c r="G92" s="17"/>
      <c r="H92" s="17"/>
      <c r="I92" s="12" t="s">
        <v>27</v>
      </c>
      <c r="J92" s="130">
        <f>E24</f>
        <v>0</v>
      </c>
      <c r="K92" s="17"/>
      <c r="L92" s="34"/>
      <c r="S92" s="15"/>
      <c r="T92" s="15"/>
      <c r="U92" s="15"/>
      <c r="V92" s="15"/>
      <c r="W92" s="15"/>
      <c r="X92" s="15"/>
      <c r="Y92" s="15"/>
      <c r="Z92" s="15"/>
      <c r="AA92" s="15"/>
      <c r="AB92" s="15"/>
      <c r="AC92" s="15"/>
      <c r="AD92" s="15"/>
      <c r="AE92" s="15"/>
    </row>
    <row r="93" spans="1:47" s="21" customFormat="1" ht="10.35" hidden="1" customHeight="1">
      <c r="A93" s="15"/>
      <c r="B93" s="16"/>
      <c r="C93" s="17"/>
      <c r="D93" s="17"/>
      <c r="E93" s="17"/>
      <c r="F93" s="17"/>
      <c r="G93" s="17"/>
      <c r="H93" s="17"/>
      <c r="I93" s="17"/>
      <c r="J93" s="17"/>
      <c r="K93" s="17"/>
      <c r="L93" s="34"/>
      <c r="S93" s="15"/>
      <c r="T93" s="15"/>
      <c r="U93" s="15"/>
      <c r="V93" s="15"/>
      <c r="W93" s="15"/>
      <c r="X93" s="15"/>
      <c r="Y93" s="15"/>
      <c r="Z93" s="15"/>
      <c r="AA93" s="15"/>
      <c r="AB93" s="15"/>
      <c r="AC93" s="15"/>
      <c r="AD93" s="15"/>
      <c r="AE93" s="15"/>
    </row>
    <row r="94" spans="1:47" s="21" customFormat="1" ht="29.25" hidden="1" customHeight="1">
      <c r="A94" s="15"/>
      <c r="B94" s="16"/>
      <c r="C94" s="131" t="s">
        <v>91</v>
      </c>
      <c r="D94" s="132"/>
      <c r="E94" s="132"/>
      <c r="F94" s="132"/>
      <c r="G94" s="132"/>
      <c r="H94" s="132"/>
      <c r="I94" s="132"/>
      <c r="J94" s="133" t="s">
        <v>92</v>
      </c>
      <c r="K94" s="132"/>
      <c r="L94" s="34"/>
      <c r="S94" s="15"/>
      <c r="T94" s="15"/>
      <c r="U94" s="15"/>
      <c r="V94" s="15"/>
      <c r="W94" s="15"/>
      <c r="X94" s="15"/>
      <c r="Y94" s="15"/>
      <c r="Z94" s="15"/>
      <c r="AA94" s="15"/>
      <c r="AB94" s="15"/>
      <c r="AC94" s="15"/>
      <c r="AD94" s="15"/>
      <c r="AE94" s="15"/>
    </row>
    <row r="95" spans="1:47" s="21" customFormat="1" ht="10.35" hidden="1" customHeight="1">
      <c r="A95" s="15"/>
      <c r="B95" s="16"/>
      <c r="C95" s="17"/>
      <c r="D95" s="17"/>
      <c r="E95" s="17"/>
      <c r="F95" s="17"/>
      <c r="G95" s="17"/>
      <c r="H95" s="17"/>
      <c r="I95" s="17"/>
      <c r="J95" s="17"/>
      <c r="K95" s="17"/>
      <c r="L95" s="34"/>
      <c r="S95" s="15"/>
      <c r="T95" s="15"/>
      <c r="U95" s="15"/>
      <c r="V95" s="15"/>
      <c r="W95" s="15"/>
      <c r="X95" s="15"/>
      <c r="Y95" s="15"/>
      <c r="Z95" s="15"/>
      <c r="AA95" s="15"/>
      <c r="AB95" s="15"/>
      <c r="AC95" s="15"/>
      <c r="AD95" s="15"/>
      <c r="AE95" s="15"/>
    </row>
    <row r="96" spans="1:47" s="21" customFormat="1" ht="22.9" hidden="1" customHeight="1">
      <c r="A96" s="15"/>
      <c r="B96" s="16"/>
      <c r="C96" s="134" t="s">
        <v>93</v>
      </c>
      <c r="D96" s="17"/>
      <c r="E96" s="17"/>
      <c r="F96" s="17"/>
      <c r="G96" s="17"/>
      <c r="H96" s="17"/>
      <c r="I96" s="17"/>
      <c r="J96" s="135">
        <f>J118</f>
        <v>0</v>
      </c>
      <c r="K96" s="17"/>
      <c r="L96" s="34"/>
      <c r="S96" s="15"/>
      <c r="T96" s="15"/>
      <c r="U96" s="15"/>
      <c r="V96" s="15"/>
      <c r="W96" s="15"/>
      <c r="X96" s="15"/>
      <c r="Y96" s="15"/>
      <c r="Z96" s="15"/>
      <c r="AA96" s="15"/>
      <c r="AB96" s="15"/>
      <c r="AC96" s="15"/>
      <c r="AD96" s="15"/>
      <c r="AE96" s="15"/>
      <c r="AU96" s="2" t="s">
        <v>94</v>
      </c>
    </row>
    <row r="97" spans="1:31" s="136" customFormat="1" ht="24.95" hidden="1" customHeight="1">
      <c r="B97" s="137"/>
      <c r="C97" s="138"/>
      <c r="D97" s="139" t="s">
        <v>201</v>
      </c>
      <c r="E97" s="140"/>
      <c r="F97" s="140"/>
      <c r="G97" s="140"/>
      <c r="H97" s="140"/>
      <c r="I97" s="140"/>
      <c r="J97" s="141">
        <f>J119</f>
        <v>0</v>
      </c>
      <c r="K97" s="138"/>
      <c r="L97" s="142"/>
    </row>
    <row r="98" spans="1:31" s="143" customFormat="1" ht="19.899999999999999" hidden="1" customHeight="1">
      <c r="B98" s="144"/>
      <c r="C98" s="145"/>
      <c r="D98" s="146" t="s">
        <v>202</v>
      </c>
      <c r="E98" s="147"/>
      <c r="F98" s="147"/>
      <c r="G98" s="147"/>
      <c r="H98" s="147"/>
      <c r="I98" s="147"/>
      <c r="J98" s="148">
        <f>J139</f>
        <v>0</v>
      </c>
      <c r="K98" s="145"/>
      <c r="L98" s="149"/>
    </row>
    <row r="99" spans="1:31" s="21" customFormat="1" ht="21.75" hidden="1" customHeight="1">
      <c r="A99" s="15"/>
      <c r="B99" s="16"/>
      <c r="C99" s="17"/>
      <c r="D99" s="17"/>
      <c r="E99" s="17"/>
      <c r="F99" s="17"/>
      <c r="G99" s="17"/>
      <c r="H99" s="17"/>
      <c r="I99" s="17"/>
      <c r="J99" s="17"/>
      <c r="K99" s="17"/>
      <c r="L99" s="34"/>
      <c r="S99" s="15"/>
      <c r="T99" s="15"/>
      <c r="U99" s="15"/>
      <c r="V99" s="15"/>
      <c r="W99" s="15"/>
      <c r="X99" s="15"/>
      <c r="Y99" s="15"/>
      <c r="Z99" s="15"/>
      <c r="AA99" s="15"/>
      <c r="AB99" s="15"/>
      <c r="AC99" s="15"/>
      <c r="AD99" s="15"/>
      <c r="AE99" s="15"/>
    </row>
    <row r="100" spans="1:31" s="21" customFormat="1" ht="6.95" hidden="1" customHeight="1">
      <c r="A100" s="15"/>
      <c r="B100" s="37"/>
      <c r="C100" s="38"/>
      <c r="D100" s="38"/>
      <c r="E100" s="38"/>
      <c r="F100" s="38"/>
      <c r="G100" s="38"/>
      <c r="H100" s="38"/>
      <c r="I100" s="38"/>
      <c r="J100" s="38"/>
      <c r="K100" s="38"/>
      <c r="L100" s="34"/>
      <c r="S100" s="15"/>
      <c r="T100" s="15"/>
      <c r="U100" s="15"/>
      <c r="V100" s="15"/>
      <c r="W100" s="15"/>
      <c r="X100" s="15"/>
      <c r="Y100" s="15"/>
      <c r="Z100" s="15"/>
      <c r="AA100" s="15"/>
      <c r="AB100" s="15"/>
      <c r="AC100" s="15"/>
      <c r="AD100" s="15"/>
      <c r="AE100" s="15"/>
    </row>
    <row r="101" spans="1:31" hidden="1"/>
    <row r="102" spans="1:31" hidden="1"/>
    <row r="103" spans="1:31" hidden="1"/>
    <row r="104" spans="1:31" s="21" customFormat="1" ht="6.95" customHeight="1">
      <c r="A104" s="15"/>
      <c r="B104" s="39"/>
      <c r="C104" s="40"/>
      <c r="D104" s="40"/>
      <c r="E104" s="40"/>
      <c r="F104" s="40"/>
      <c r="G104" s="40"/>
      <c r="H104" s="40"/>
      <c r="I104" s="40"/>
      <c r="J104" s="40"/>
      <c r="K104" s="40"/>
      <c r="L104" s="34"/>
      <c r="S104" s="15"/>
      <c r="T104" s="15"/>
      <c r="U104" s="15"/>
      <c r="V104" s="15"/>
      <c r="W104" s="15"/>
      <c r="X104" s="15"/>
      <c r="Y104" s="15"/>
      <c r="Z104" s="15"/>
      <c r="AA104" s="15"/>
      <c r="AB104" s="15"/>
      <c r="AC104" s="15"/>
      <c r="AD104" s="15"/>
      <c r="AE104" s="15"/>
    </row>
    <row r="105" spans="1:31" s="21" customFormat="1" ht="24.95" customHeight="1">
      <c r="A105" s="15"/>
      <c r="B105" s="16"/>
      <c r="C105" s="8" t="s">
        <v>98</v>
      </c>
      <c r="D105" s="17"/>
      <c r="E105" s="17"/>
      <c r="F105" s="17"/>
      <c r="G105" s="17"/>
      <c r="H105" s="17"/>
      <c r="I105" s="17"/>
      <c r="J105" s="17"/>
      <c r="K105" s="17"/>
      <c r="L105" s="34"/>
      <c r="S105" s="15"/>
      <c r="T105" s="15"/>
      <c r="U105" s="15"/>
      <c r="V105" s="15"/>
      <c r="W105" s="15"/>
      <c r="X105" s="15"/>
      <c r="Y105" s="15"/>
      <c r="Z105" s="15"/>
      <c r="AA105" s="15"/>
      <c r="AB105" s="15"/>
      <c r="AC105" s="15"/>
      <c r="AD105" s="15"/>
      <c r="AE105" s="15"/>
    </row>
    <row r="106" spans="1:31" s="21" customFormat="1" ht="6.95" customHeight="1">
      <c r="A106" s="15"/>
      <c r="B106" s="16"/>
      <c r="C106" s="17"/>
      <c r="D106" s="17"/>
      <c r="E106" s="17"/>
      <c r="F106" s="17"/>
      <c r="G106" s="17"/>
      <c r="H106" s="17"/>
      <c r="I106" s="17"/>
      <c r="J106" s="17"/>
      <c r="K106" s="17"/>
      <c r="L106" s="34"/>
      <c r="S106" s="15"/>
      <c r="T106" s="15"/>
      <c r="U106" s="15"/>
      <c r="V106" s="15"/>
      <c r="W106" s="15"/>
      <c r="X106" s="15"/>
      <c r="Y106" s="15"/>
      <c r="Z106" s="15"/>
      <c r="AA106" s="15"/>
      <c r="AB106" s="15"/>
      <c r="AC106" s="15"/>
      <c r="AD106" s="15"/>
      <c r="AE106" s="15"/>
    </row>
    <row r="107" spans="1:31" s="21" customFormat="1" ht="12" customHeight="1">
      <c r="A107" s="15"/>
      <c r="B107" s="16"/>
      <c r="C107" s="12" t="s">
        <v>13</v>
      </c>
      <c r="D107" s="17"/>
      <c r="E107" s="17"/>
      <c r="F107" s="17"/>
      <c r="G107" s="17"/>
      <c r="H107" s="17"/>
      <c r="I107" s="17"/>
      <c r="J107" s="17"/>
      <c r="K107" s="17"/>
      <c r="L107" s="34"/>
      <c r="S107" s="15"/>
      <c r="T107" s="15"/>
      <c r="U107" s="15"/>
      <c r="V107" s="15"/>
      <c r="W107" s="15"/>
      <c r="X107" s="15"/>
      <c r="Y107" s="15"/>
      <c r="Z107" s="15"/>
      <c r="AA107" s="15"/>
      <c r="AB107" s="15"/>
      <c r="AC107" s="15"/>
      <c r="AD107" s="15"/>
      <c r="AE107" s="15"/>
    </row>
    <row r="108" spans="1:31" s="21" customFormat="1" ht="16.5" customHeight="1">
      <c r="A108" s="15"/>
      <c r="B108" s="16"/>
      <c r="C108" s="17"/>
      <c r="D108" s="17"/>
      <c r="E108" s="318" t="str">
        <f>E7</f>
        <v>Sadové úpravy na okružní křižovatce Střekov I. varianta</v>
      </c>
      <c r="F108" s="319"/>
      <c r="G108" s="319"/>
      <c r="H108" s="319"/>
      <c r="I108" s="17"/>
      <c r="J108" s="17"/>
      <c r="K108" s="17"/>
      <c r="L108" s="34"/>
      <c r="S108" s="15"/>
      <c r="T108" s="15"/>
      <c r="U108" s="15"/>
      <c r="V108" s="15"/>
      <c r="W108" s="15"/>
      <c r="X108" s="15"/>
      <c r="Y108" s="15"/>
      <c r="Z108" s="15"/>
      <c r="AA108" s="15"/>
      <c r="AB108" s="15"/>
      <c r="AC108" s="15"/>
      <c r="AD108" s="15"/>
      <c r="AE108" s="15"/>
    </row>
    <row r="109" spans="1:31" s="21" customFormat="1" ht="12" customHeight="1">
      <c r="A109" s="15"/>
      <c r="B109" s="16"/>
      <c r="C109" s="12" t="s">
        <v>88</v>
      </c>
      <c r="D109" s="17"/>
      <c r="E109" s="17"/>
      <c r="F109" s="17"/>
      <c r="G109" s="17"/>
      <c r="H109" s="17"/>
      <c r="I109" s="17"/>
      <c r="J109" s="17"/>
      <c r="K109" s="17"/>
      <c r="L109" s="34"/>
      <c r="S109" s="15"/>
      <c r="T109" s="15"/>
      <c r="U109" s="15"/>
      <c r="V109" s="15"/>
      <c r="W109" s="15"/>
      <c r="X109" s="15"/>
      <c r="Y109" s="15"/>
      <c r="Z109" s="15"/>
      <c r="AA109" s="15"/>
      <c r="AB109" s="15"/>
      <c r="AC109" s="15"/>
      <c r="AD109" s="15"/>
      <c r="AE109" s="15"/>
    </row>
    <row r="110" spans="1:31" s="21" customFormat="1" ht="16.5" customHeight="1">
      <c r="A110" s="15"/>
      <c r="B110" s="16"/>
      <c r="C110" s="17"/>
      <c r="D110" s="17"/>
      <c r="E110" s="292" t="str">
        <f>E9</f>
        <v>2. - Přípravné práce, příprava půdy I. varianta</v>
      </c>
      <c r="F110" s="317"/>
      <c r="G110" s="317"/>
      <c r="H110" s="317"/>
      <c r="I110" s="17"/>
      <c r="J110" s="17"/>
      <c r="K110" s="17"/>
      <c r="L110" s="34"/>
      <c r="S110" s="15"/>
      <c r="T110" s="15"/>
      <c r="U110" s="15"/>
      <c r="V110" s="15"/>
      <c r="W110" s="15"/>
      <c r="X110" s="15"/>
      <c r="Y110" s="15"/>
      <c r="Z110" s="15"/>
      <c r="AA110" s="15"/>
      <c r="AB110" s="15"/>
      <c r="AC110" s="15"/>
      <c r="AD110" s="15"/>
      <c r="AE110" s="15"/>
    </row>
    <row r="111" spans="1:31" s="21" customFormat="1" ht="6.95" customHeight="1">
      <c r="A111" s="15"/>
      <c r="B111" s="16"/>
      <c r="C111" s="17"/>
      <c r="D111" s="17"/>
      <c r="E111" s="17"/>
      <c r="F111" s="17"/>
      <c r="G111" s="17"/>
      <c r="H111" s="17"/>
      <c r="I111" s="17"/>
      <c r="J111" s="17"/>
      <c r="K111" s="17"/>
      <c r="L111" s="34"/>
      <c r="S111" s="15"/>
      <c r="T111" s="15"/>
      <c r="U111" s="15"/>
      <c r="V111" s="15"/>
      <c r="W111" s="15"/>
      <c r="X111" s="15"/>
      <c r="Y111" s="15"/>
      <c r="Z111" s="15"/>
      <c r="AA111" s="15"/>
      <c r="AB111" s="15"/>
      <c r="AC111" s="15"/>
      <c r="AD111" s="15"/>
      <c r="AE111" s="15"/>
    </row>
    <row r="112" spans="1:31" s="21" customFormat="1" ht="12" customHeight="1">
      <c r="A112" s="15"/>
      <c r="B112" s="16"/>
      <c r="C112" s="12" t="s">
        <v>17</v>
      </c>
      <c r="D112" s="17"/>
      <c r="E112" s="17"/>
      <c r="F112" s="13"/>
      <c r="G112" s="17"/>
      <c r="H112" s="17"/>
      <c r="I112" s="12" t="s">
        <v>19</v>
      </c>
      <c r="J112" s="129" t="str">
        <f>IF(J12="","",J12)</f>
        <v/>
      </c>
      <c r="K112" s="17"/>
      <c r="L112" s="34"/>
      <c r="S112" s="15"/>
      <c r="T112" s="15"/>
      <c r="U112" s="15"/>
      <c r="V112" s="15"/>
      <c r="W112" s="15"/>
      <c r="X112" s="15"/>
      <c r="Y112" s="15"/>
      <c r="Z112" s="15"/>
      <c r="AA112" s="15"/>
      <c r="AB112" s="15"/>
      <c r="AC112" s="15"/>
      <c r="AD112" s="15"/>
      <c r="AE112" s="15"/>
    </row>
    <row r="113" spans="1:65" s="21" customFormat="1" ht="6.95" customHeight="1">
      <c r="A113" s="15"/>
      <c r="B113" s="16"/>
      <c r="C113" s="17"/>
      <c r="D113" s="17"/>
      <c r="E113" s="17"/>
      <c r="F113" s="17"/>
      <c r="G113" s="17"/>
      <c r="H113" s="17"/>
      <c r="I113" s="17"/>
      <c r="J113" s="17"/>
      <c r="K113" s="17"/>
      <c r="L113" s="34"/>
      <c r="S113" s="15"/>
      <c r="T113" s="15"/>
      <c r="U113" s="15"/>
      <c r="V113" s="15"/>
      <c r="W113" s="15"/>
      <c r="X113" s="15"/>
      <c r="Y113" s="15"/>
      <c r="Z113" s="15"/>
      <c r="AA113" s="15"/>
      <c r="AB113" s="15"/>
      <c r="AC113" s="15"/>
      <c r="AD113" s="15"/>
      <c r="AE113" s="15"/>
    </row>
    <row r="114" spans="1:65" s="21" customFormat="1" ht="15.2" customHeight="1">
      <c r="A114" s="15"/>
      <c r="B114" s="16"/>
      <c r="C114" s="12" t="s">
        <v>20</v>
      </c>
      <c r="D114" s="17"/>
      <c r="E114" s="17"/>
      <c r="F114" s="13" t="str">
        <f>E15</f>
        <v xml:space="preserve"> </v>
      </c>
      <c r="G114" s="17"/>
      <c r="H114" s="17"/>
      <c r="I114" s="12" t="s">
        <v>25</v>
      </c>
      <c r="J114" s="130" t="str">
        <f>E21</f>
        <v xml:space="preserve"> </v>
      </c>
      <c r="K114" s="17"/>
      <c r="L114" s="34"/>
      <c r="S114" s="15"/>
      <c r="T114" s="15"/>
      <c r="U114" s="15"/>
      <c r="V114" s="15"/>
      <c r="W114" s="15"/>
      <c r="X114" s="15"/>
      <c r="Y114" s="15"/>
      <c r="Z114" s="15"/>
      <c r="AA114" s="15"/>
      <c r="AB114" s="15"/>
      <c r="AC114" s="15"/>
      <c r="AD114" s="15"/>
      <c r="AE114" s="15"/>
    </row>
    <row r="115" spans="1:65" s="21" customFormat="1" ht="15.2" customHeight="1">
      <c r="A115" s="15"/>
      <c r="B115" s="16"/>
      <c r="C115" s="12" t="s">
        <v>24</v>
      </c>
      <c r="D115" s="17"/>
      <c r="E115" s="17"/>
      <c r="F115" s="13" t="str">
        <f>IF(E18="","",E18)</f>
        <v xml:space="preserve"> </v>
      </c>
      <c r="G115" s="17"/>
      <c r="H115" s="17"/>
      <c r="I115" s="12" t="s">
        <v>27</v>
      </c>
      <c r="J115" s="130">
        <f>E24</f>
        <v>0</v>
      </c>
      <c r="K115" s="17"/>
      <c r="L115" s="34"/>
      <c r="S115" s="15"/>
      <c r="T115" s="15"/>
      <c r="U115" s="15"/>
      <c r="V115" s="15"/>
      <c r="W115" s="15"/>
      <c r="X115" s="15"/>
      <c r="Y115" s="15"/>
      <c r="Z115" s="15"/>
      <c r="AA115" s="15"/>
      <c r="AB115" s="15"/>
      <c r="AC115" s="15"/>
      <c r="AD115" s="15"/>
      <c r="AE115" s="15"/>
    </row>
    <row r="116" spans="1:65" s="21" customFormat="1" ht="10.35" customHeight="1">
      <c r="A116" s="15"/>
      <c r="B116" s="16"/>
      <c r="C116" s="17"/>
      <c r="D116" s="17"/>
      <c r="E116" s="17"/>
      <c r="F116" s="17"/>
      <c r="G116" s="17"/>
      <c r="H116" s="17"/>
      <c r="I116" s="17"/>
      <c r="J116" s="17"/>
      <c r="K116" s="17"/>
      <c r="L116" s="34"/>
      <c r="S116" s="15"/>
      <c r="T116" s="15"/>
      <c r="U116" s="15"/>
      <c r="V116" s="15"/>
      <c r="W116" s="15"/>
      <c r="X116" s="15"/>
      <c r="Y116" s="15"/>
      <c r="Z116" s="15"/>
      <c r="AA116" s="15"/>
      <c r="AB116" s="15"/>
      <c r="AC116" s="15"/>
      <c r="AD116" s="15"/>
      <c r="AE116" s="15"/>
    </row>
    <row r="117" spans="1:65" s="157" customFormat="1" ht="29.25" customHeight="1">
      <c r="A117" s="150"/>
      <c r="B117" s="151"/>
      <c r="C117" s="152" t="s">
        <v>99</v>
      </c>
      <c r="D117" s="153" t="s">
        <v>54</v>
      </c>
      <c r="E117" s="153" t="s">
        <v>50</v>
      </c>
      <c r="F117" s="153" t="s">
        <v>51</v>
      </c>
      <c r="G117" s="153" t="s">
        <v>100</v>
      </c>
      <c r="H117" s="153" t="s">
        <v>101</v>
      </c>
      <c r="I117" s="153" t="s">
        <v>102</v>
      </c>
      <c r="J117" s="154" t="s">
        <v>92</v>
      </c>
      <c r="K117" s="155" t="s">
        <v>103</v>
      </c>
      <c r="L117" s="156"/>
      <c r="M117" s="59" t="s">
        <v>1</v>
      </c>
      <c r="N117" s="60" t="s">
        <v>33</v>
      </c>
      <c r="O117" s="60" t="s">
        <v>104</v>
      </c>
      <c r="P117" s="60" t="s">
        <v>105</v>
      </c>
      <c r="Q117" s="60" t="s">
        <v>106</v>
      </c>
      <c r="R117" s="60" t="s">
        <v>107</v>
      </c>
      <c r="S117" s="60" t="s">
        <v>108</v>
      </c>
      <c r="T117" s="61" t="s">
        <v>109</v>
      </c>
      <c r="U117" s="150"/>
      <c r="V117" s="150"/>
      <c r="W117" s="150"/>
      <c r="X117" s="150"/>
      <c r="Y117" s="150"/>
      <c r="Z117" s="150"/>
      <c r="AA117" s="150"/>
      <c r="AB117" s="150"/>
      <c r="AC117" s="150"/>
      <c r="AD117" s="150"/>
      <c r="AE117" s="150"/>
    </row>
    <row r="118" spans="1:65" s="21" customFormat="1" ht="22.9" customHeight="1">
      <c r="A118" s="15"/>
      <c r="B118" s="16"/>
      <c r="C118" s="67" t="s">
        <v>110</v>
      </c>
      <c r="D118" s="17"/>
      <c r="E118" s="17"/>
      <c r="F118" s="17"/>
      <c r="G118" s="17"/>
      <c r="H118" s="17"/>
      <c r="I118" s="17"/>
      <c r="J118" s="158">
        <f>BK118</f>
        <v>0</v>
      </c>
      <c r="K118" s="17"/>
      <c r="L118" s="20"/>
      <c r="M118" s="62"/>
      <c r="N118" s="159"/>
      <c r="O118" s="63"/>
      <c r="P118" s="160">
        <f>P119</f>
        <v>558.50659000000007</v>
      </c>
      <c r="Q118" s="63"/>
      <c r="R118" s="160">
        <f>R119</f>
        <v>172.53</v>
      </c>
      <c r="S118" s="63"/>
      <c r="T118" s="161">
        <f>T119</f>
        <v>0</v>
      </c>
      <c r="U118" s="15"/>
      <c r="V118" s="15"/>
      <c r="W118" s="15"/>
      <c r="X118" s="15"/>
      <c r="Y118" s="15"/>
      <c r="Z118" s="15"/>
      <c r="AA118" s="15"/>
      <c r="AB118" s="15"/>
      <c r="AC118" s="15"/>
      <c r="AD118" s="15"/>
      <c r="AE118" s="15"/>
      <c r="AT118" s="2" t="s">
        <v>66</v>
      </c>
      <c r="AU118" s="2" t="s">
        <v>94</v>
      </c>
      <c r="BK118" s="162">
        <f>BK119</f>
        <v>0</v>
      </c>
    </row>
    <row r="119" spans="1:65" s="163" customFormat="1" ht="25.9" customHeight="1">
      <c r="B119" s="164"/>
      <c r="C119" s="165"/>
      <c r="D119" s="166" t="s">
        <v>66</v>
      </c>
      <c r="E119" s="167" t="s">
        <v>111</v>
      </c>
      <c r="F119" s="167" t="s">
        <v>203</v>
      </c>
      <c r="G119" s="165"/>
      <c r="H119" s="165"/>
      <c r="I119" s="165"/>
      <c r="J119" s="168">
        <f>BK119</f>
        <v>0</v>
      </c>
      <c r="K119" s="165"/>
      <c r="L119" s="169"/>
      <c r="M119" s="170"/>
      <c r="N119" s="171"/>
      <c r="O119" s="171"/>
      <c r="P119" s="172">
        <f>P120+SUM(P121:P139)</f>
        <v>558.50659000000007</v>
      </c>
      <c r="Q119" s="171"/>
      <c r="R119" s="172">
        <f>R120+SUM(R121:R139)</f>
        <v>172.53</v>
      </c>
      <c r="S119" s="171"/>
      <c r="T119" s="173">
        <f>T120+SUM(T121:T139)</f>
        <v>0</v>
      </c>
      <c r="AR119" s="174" t="s">
        <v>75</v>
      </c>
      <c r="AT119" s="175" t="s">
        <v>66</v>
      </c>
      <c r="AU119" s="175" t="s">
        <v>67</v>
      </c>
      <c r="AY119" s="174" t="s">
        <v>113</v>
      </c>
      <c r="BK119" s="176">
        <f>BK120+SUM(BK121:BK139)</f>
        <v>0</v>
      </c>
    </row>
    <row r="120" spans="1:65" s="21" customFormat="1" ht="16.5" customHeight="1">
      <c r="A120" s="15"/>
      <c r="B120" s="16"/>
      <c r="C120" s="179" t="s">
        <v>130</v>
      </c>
      <c r="D120" s="179" t="s">
        <v>115</v>
      </c>
      <c r="E120" s="180" t="s">
        <v>204</v>
      </c>
      <c r="F120" s="181" t="s">
        <v>205</v>
      </c>
      <c r="G120" s="182" t="s">
        <v>157</v>
      </c>
      <c r="H120" s="183">
        <v>103.5</v>
      </c>
      <c r="I120" s="184"/>
      <c r="J120" s="184">
        <f>ROUND(I120*H120,2)</f>
        <v>0</v>
      </c>
      <c r="K120" s="185"/>
      <c r="L120" s="20"/>
      <c r="M120" s="186" t="s">
        <v>1</v>
      </c>
      <c r="N120" s="187" t="s">
        <v>34</v>
      </c>
      <c r="O120" s="188">
        <v>0.92200000000000004</v>
      </c>
      <c r="P120" s="188">
        <f>O120*H120</f>
        <v>95.427000000000007</v>
      </c>
      <c r="Q120" s="188">
        <v>0</v>
      </c>
      <c r="R120" s="188">
        <f>Q120*H120</f>
        <v>0</v>
      </c>
      <c r="S120" s="188">
        <v>0</v>
      </c>
      <c r="T120" s="189">
        <f>S120*H120</f>
        <v>0</v>
      </c>
      <c r="U120" s="15"/>
      <c r="V120" s="15"/>
      <c r="W120" s="15"/>
      <c r="X120" s="15"/>
      <c r="Y120" s="15"/>
      <c r="Z120" s="15"/>
      <c r="AA120" s="15"/>
      <c r="AB120" s="15"/>
      <c r="AC120" s="15"/>
      <c r="AD120" s="15"/>
      <c r="AE120" s="15"/>
      <c r="AR120" s="190" t="s">
        <v>119</v>
      </c>
      <c r="AT120" s="190" t="s">
        <v>115</v>
      </c>
      <c r="AU120" s="190" t="s">
        <v>75</v>
      </c>
      <c r="AY120" s="2" t="s">
        <v>113</v>
      </c>
      <c r="BE120" s="191">
        <f>IF(N120="základní",J120,0)</f>
        <v>0</v>
      </c>
      <c r="BF120" s="191">
        <f>IF(N120="snížená",J120,0)</f>
        <v>0</v>
      </c>
      <c r="BG120" s="191">
        <f>IF(N120="zákl. přenesená",J120,0)</f>
        <v>0</v>
      </c>
      <c r="BH120" s="191">
        <f>IF(N120="sníž. přenesená",J120,0)</f>
        <v>0</v>
      </c>
      <c r="BI120" s="191">
        <f>IF(N120="nulová",J120,0)</f>
        <v>0</v>
      </c>
      <c r="BJ120" s="2" t="s">
        <v>75</v>
      </c>
      <c r="BK120" s="191">
        <f>ROUND(I120*H120,2)</f>
        <v>0</v>
      </c>
      <c r="BL120" s="2" t="s">
        <v>119</v>
      </c>
      <c r="BM120" s="190" t="s">
        <v>206</v>
      </c>
    </row>
    <row r="121" spans="1:65" s="21" customFormat="1" ht="19.5">
      <c r="A121" s="15"/>
      <c r="B121" s="16"/>
      <c r="C121" s="17"/>
      <c r="D121" s="192" t="s">
        <v>121</v>
      </c>
      <c r="E121" s="17"/>
      <c r="F121" s="193" t="s">
        <v>207</v>
      </c>
      <c r="G121" s="17"/>
      <c r="H121" s="17"/>
      <c r="I121" s="17"/>
      <c r="J121" s="17"/>
      <c r="K121" s="17"/>
      <c r="L121" s="20"/>
      <c r="M121" s="194"/>
      <c r="N121" s="195"/>
      <c r="O121" s="55"/>
      <c r="P121" s="55"/>
      <c r="Q121" s="55"/>
      <c r="R121" s="55"/>
      <c r="S121" s="55"/>
      <c r="T121" s="56"/>
      <c r="U121" s="15"/>
      <c r="V121" s="15"/>
      <c r="W121" s="15"/>
      <c r="X121" s="15"/>
      <c r="Y121" s="15"/>
      <c r="Z121" s="15"/>
      <c r="AA121" s="15"/>
      <c r="AB121" s="15"/>
      <c r="AC121" s="15"/>
      <c r="AD121" s="15"/>
      <c r="AE121" s="15"/>
      <c r="AT121" s="2" t="s">
        <v>121</v>
      </c>
      <c r="AU121" s="2" t="s">
        <v>75</v>
      </c>
    </row>
    <row r="122" spans="1:65" s="218" customFormat="1" ht="11.25">
      <c r="B122" s="219"/>
      <c r="C122" s="220"/>
      <c r="D122" s="192" t="s">
        <v>123</v>
      </c>
      <c r="E122" s="221" t="s">
        <v>1</v>
      </c>
      <c r="F122" s="222" t="s">
        <v>208</v>
      </c>
      <c r="G122" s="220"/>
      <c r="H122" s="221" t="s">
        <v>1</v>
      </c>
      <c r="I122" s="220"/>
      <c r="J122" s="220"/>
      <c r="K122" s="220"/>
      <c r="L122" s="223"/>
      <c r="M122" s="224"/>
      <c r="N122" s="225"/>
      <c r="O122" s="225"/>
      <c r="P122" s="225"/>
      <c r="Q122" s="225"/>
      <c r="R122" s="225"/>
      <c r="S122" s="225"/>
      <c r="T122" s="226"/>
      <c r="AT122" s="227" t="s">
        <v>123</v>
      </c>
      <c r="AU122" s="227" t="s">
        <v>75</v>
      </c>
      <c r="AV122" s="218" t="s">
        <v>75</v>
      </c>
      <c r="AW122" s="218" t="s">
        <v>26</v>
      </c>
      <c r="AX122" s="218" t="s">
        <v>67</v>
      </c>
      <c r="AY122" s="227" t="s">
        <v>113</v>
      </c>
    </row>
    <row r="123" spans="1:65" s="196" customFormat="1" ht="11.25">
      <c r="B123" s="197"/>
      <c r="C123" s="198"/>
      <c r="D123" s="192" t="s">
        <v>123</v>
      </c>
      <c r="E123" s="199" t="s">
        <v>1</v>
      </c>
      <c r="F123" s="200" t="s">
        <v>209</v>
      </c>
      <c r="G123" s="198"/>
      <c r="H123" s="201">
        <v>103.5</v>
      </c>
      <c r="I123" s="198"/>
      <c r="J123" s="198"/>
      <c r="K123" s="198"/>
      <c r="L123" s="202"/>
      <c r="M123" s="203"/>
      <c r="N123" s="204"/>
      <c r="O123" s="204"/>
      <c r="P123" s="204"/>
      <c r="Q123" s="204"/>
      <c r="R123" s="204"/>
      <c r="S123" s="204"/>
      <c r="T123" s="205"/>
      <c r="AT123" s="206" t="s">
        <v>123</v>
      </c>
      <c r="AU123" s="206" t="s">
        <v>75</v>
      </c>
      <c r="AV123" s="196" t="s">
        <v>77</v>
      </c>
      <c r="AW123" s="196" t="s">
        <v>26</v>
      </c>
      <c r="AX123" s="196" t="s">
        <v>67</v>
      </c>
      <c r="AY123" s="206" t="s">
        <v>113</v>
      </c>
    </row>
    <row r="124" spans="1:65" s="207" customFormat="1" ht="11.25">
      <c r="B124" s="208"/>
      <c r="C124" s="209"/>
      <c r="D124" s="192" t="s">
        <v>123</v>
      </c>
      <c r="E124" s="210" t="s">
        <v>1</v>
      </c>
      <c r="F124" s="211" t="s">
        <v>125</v>
      </c>
      <c r="G124" s="209"/>
      <c r="H124" s="212">
        <v>103.5</v>
      </c>
      <c r="I124" s="209"/>
      <c r="J124" s="209"/>
      <c r="K124" s="209"/>
      <c r="L124" s="213"/>
      <c r="M124" s="214"/>
      <c r="N124" s="215"/>
      <c r="O124" s="215"/>
      <c r="P124" s="215"/>
      <c r="Q124" s="215"/>
      <c r="R124" s="215"/>
      <c r="S124" s="215"/>
      <c r="T124" s="216"/>
      <c r="AT124" s="217" t="s">
        <v>123</v>
      </c>
      <c r="AU124" s="217" t="s">
        <v>75</v>
      </c>
      <c r="AV124" s="207" t="s">
        <v>119</v>
      </c>
      <c r="AW124" s="207" t="s">
        <v>26</v>
      </c>
      <c r="AX124" s="207" t="s">
        <v>75</v>
      </c>
      <c r="AY124" s="217" t="s">
        <v>113</v>
      </c>
    </row>
    <row r="125" spans="1:65" s="21" customFormat="1" ht="16.5" customHeight="1">
      <c r="A125" s="15"/>
      <c r="B125" s="16"/>
      <c r="C125" s="231" t="s">
        <v>77</v>
      </c>
      <c r="D125" s="231" t="s">
        <v>210</v>
      </c>
      <c r="E125" s="232" t="s">
        <v>211</v>
      </c>
      <c r="F125" s="233" t="s">
        <v>212</v>
      </c>
      <c r="G125" s="234" t="s">
        <v>187</v>
      </c>
      <c r="H125" s="235">
        <v>165.6</v>
      </c>
      <c r="I125" s="236"/>
      <c r="J125" s="236">
        <f>ROUND(I125*H125,2)</f>
        <v>0</v>
      </c>
      <c r="K125" s="237"/>
      <c r="L125" s="238"/>
      <c r="M125" s="239" t="s">
        <v>1</v>
      </c>
      <c r="N125" s="240" t="s">
        <v>34</v>
      </c>
      <c r="O125" s="188">
        <v>0</v>
      </c>
      <c r="P125" s="188">
        <f>O125*H125</f>
        <v>0</v>
      </c>
      <c r="Q125" s="188">
        <v>1</v>
      </c>
      <c r="R125" s="188">
        <f>Q125*H125</f>
        <v>165.6</v>
      </c>
      <c r="S125" s="188">
        <v>0</v>
      </c>
      <c r="T125" s="189">
        <f>S125*H125</f>
        <v>0</v>
      </c>
      <c r="U125" s="15"/>
      <c r="V125" s="15"/>
      <c r="W125" s="15"/>
      <c r="X125" s="15"/>
      <c r="Y125" s="15"/>
      <c r="Z125" s="15"/>
      <c r="AA125" s="15"/>
      <c r="AB125" s="15"/>
      <c r="AC125" s="15"/>
      <c r="AD125" s="15"/>
      <c r="AE125" s="15"/>
      <c r="AR125" s="190" t="s">
        <v>213</v>
      </c>
      <c r="AT125" s="190" t="s">
        <v>210</v>
      </c>
      <c r="AU125" s="190" t="s">
        <v>75</v>
      </c>
      <c r="AY125" s="2" t="s">
        <v>113</v>
      </c>
      <c r="BE125" s="191">
        <f>IF(N125="základní",J125,0)</f>
        <v>0</v>
      </c>
      <c r="BF125" s="191">
        <f>IF(N125="snížená",J125,0)</f>
        <v>0</v>
      </c>
      <c r="BG125" s="191">
        <f>IF(N125="zákl. přenesená",J125,0)</f>
        <v>0</v>
      </c>
      <c r="BH125" s="191">
        <f>IF(N125="sníž. přenesená",J125,0)</f>
        <v>0</v>
      </c>
      <c r="BI125" s="191">
        <f>IF(N125="nulová",J125,0)</f>
        <v>0</v>
      </c>
      <c r="BJ125" s="2" t="s">
        <v>75</v>
      </c>
      <c r="BK125" s="191">
        <f>ROUND(I125*H125,2)</f>
        <v>0</v>
      </c>
      <c r="BL125" s="2" t="s">
        <v>119</v>
      </c>
      <c r="BM125" s="190" t="s">
        <v>214</v>
      </c>
    </row>
    <row r="126" spans="1:65" s="196" customFormat="1" ht="11.25">
      <c r="B126" s="197"/>
      <c r="C126" s="198"/>
      <c r="D126" s="192" t="s">
        <v>123</v>
      </c>
      <c r="E126" s="199" t="s">
        <v>1</v>
      </c>
      <c r="F126" s="200" t="s">
        <v>215</v>
      </c>
      <c r="G126" s="198"/>
      <c r="H126" s="201">
        <v>165.6</v>
      </c>
      <c r="I126" s="198"/>
      <c r="J126" s="198"/>
      <c r="K126" s="198"/>
      <c r="L126" s="202"/>
      <c r="M126" s="203"/>
      <c r="N126" s="204"/>
      <c r="O126" s="204"/>
      <c r="P126" s="204"/>
      <c r="Q126" s="204"/>
      <c r="R126" s="204"/>
      <c r="S126" s="204"/>
      <c r="T126" s="205"/>
      <c r="AT126" s="206" t="s">
        <v>123</v>
      </c>
      <c r="AU126" s="206" t="s">
        <v>75</v>
      </c>
      <c r="AV126" s="196" t="s">
        <v>77</v>
      </c>
      <c r="AW126" s="196" t="s">
        <v>26</v>
      </c>
      <c r="AX126" s="196" t="s">
        <v>67</v>
      </c>
      <c r="AY126" s="206" t="s">
        <v>113</v>
      </c>
    </row>
    <row r="127" spans="1:65" s="207" customFormat="1" ht="11.25">
      <c r="B127" s="208"/>
      <c r="C127" s="209"/>
      <c r="D127" s="192" t="s">
        <v>123</v>
      </c>
      <c r="E127" s="210" t="s">
        <v>1</v>
      </c>
      <c r="F127" s="211" t="s">
        <v>125</v>
      </c>
      <c r="G127" s="209"/>
      <c r="H127" s="212">
        <v>165.6</v>
      </c>
      <c r="I127" s="209"/>
      <c r="J127" s="209"/>
      <c r="K127" s="209"/>
      <c r="L127" s="213"/>
      <c r="M127" s="214"/>
      <c r="N127" s="215"/>
      <c r="O127" s="215"/>
      <c r="P127" s="215"/>
      <c r="Q127" s="215"/>
      <c r="R127" s="215"/>
      <c r="S127" s="215"/>
      <c r="T127" s="216"/>
      <c r="AT127" s="217" t="s">
        <v>123</v>
      </c>
      <c r="AU127" s="217" t="s">
        <v>75</v>
      </c>
      <c r="AV127" s="207" t="s">
        <v>119</v>
      </c>
      <c r="AW127" s="207" t="s">
        <v>26</v>
      </c>
      <c r="AX127" s="207" t="s">
        <v>75</v>
      </c>
      <c r="AY127" s="217" t="s">
        <v>113</v>
      </c>
    </row>
    <row r="128" spans="1:65" s="21" customFormat="1" ht="16.5" customHeight="1">
      <c r="A128" s="15"/>
      <c r="B128" s="16"/>
      <c r="C128" s="179" t="s">
        <v>75</v>
      </c>
      <c r="D128" s="179" t="s">
        <v>115</v>
      </c>
      <c r="E128" s="180" t="s">
        <v>216</v>
      </c>
      <c r="F128" s="181" t="s">
        <v>217</v>
      </c>
      <c r="G128" s="182" t="s">
        <v>118</v>
      </c>
      <c r="H128" s="183">
        <v>1054</v>
      </c>
      <c r="I128" s="184"/>
      <c r="J128" s="184">
        <f>ROUND(I128*H128,2)</f>
        <v>0</v>
      </c>
      <c r="K128" s="185"/>
      <c r="L128" s="20"/>
      <c r="M128" s="186" t="s">
        <v>1</v>
      </c>
      <c r="N128" s="187" t="s">
        <v>34</v>
      </c>
      <c r="O128" s="188">
        <v>7.2999999999999995E-2</v>
      </c>
      <c r="P128" s="188">
        <f>O128*H128</f>
        <v>76.941999999999993</v>
      </c>
      <c r="Q128" s="188">
        <v>0</v>
      </c>
      <c r="R128" s="188">
        <f>Q128*H128</f>
        <v>0</v>
      </c>
      <c r="S128" s="188">
        <v>0</v>
      </c>
      <c r="T128" s="189">
        <f>S128*H128</f>
        <v>0</v>
      </c>
      <c r="U128" s="15"/>
      <c r="V128" s="15"/>
      <c r="W128" s="15"/>
      <c r="X128" s="15"/>
      <c r="Y128" s="15"/>
      <c r="Z128" s="15"/>
      <c r="AA128" s="15"/>
      <c r="AB128" s="15"/>
      <c r="AC128" s="15"/>
      <c r="AD128" s="15"/>
      <c r="AE128" s="15"/>
      <c r="AR128" s="190" t="s">
        <v>119</v>
      </c>
      <c r="AT128" s="190" t="s">
        <v>115</v>
      </c>
      <c r="AU128" s="190" t="s">
        <v>75</v>
      </c>
      <c r="AY128" s="2" t="s">
        <v>113</v>
      </c>
      <c r="BE128" s="191">
        <f>IF(N128="základní",J128,0)</f>
        <v>0</v>
      </c>
      <c r="BF128" s="191">
        <f>IF(N128="snížená",J128,0)</f>
        <v>0</v>
      </c>
      <c r="BG128" s="191">
        <f>IF(N128="zákl. přenesená",J128,0)</f>
        <v>0</v>
      </c>
      <c r="BH128" s="191">
        <f>IF(N128="sníž. přenesená",J128,0)</f>
        <v>0</v>
      </c>
      <c r="BI128" s="191">
        <f>IF(N128="nulová",J128,0)</f>
        <v>0</v>
      </c>
      <c r="BJ128" s="2" t="s">
        <v>75</v>
      </c>
      <c r="BK128" s="191">
        <f>ROUND(I128*H128,2)</f>
        <v>0</v>
      </c>
      <c r="BL128" s="2" t="s">
        <v>119</v>
      </c>
      <c r="BM128" s="190" t="s">
        <v>218</v>
      </c>
    </row>
    <row r="129" spans="1:65" s="21" customFormat="1" ht="16.5" customHeight="1">
      <c r="A129" s="15"/>
      <c r="B129" s="16"/>
      <c r="C129" s="179" t="s">
        <v>119</v>
      </c>
      <c r="D129" s="179" t="s">
        <v>115</v>
      </c>
      <c r="E129" s="180" t="s">
        <v>219</v>
      </c>
      <c r="F129" s="181" t="s">
        <v>220</v>
      </c>
      <c r="G129" s="182" t="s">
        <v>118</v>
      </c>
      <c r="H129" s="183">
        <v>450</v>
      </c>
      <c r="I129" s="184"/>
      <c r="J129" s="184">
        <f>ROUND(I129*H129,2)</f>
        <v>0</v>
      </c>
      <c r="K129" s="185"/>
      <c r="L129" s="20"/>
      <c r="M129" s="186" t="s">
        <v>1</v>
      </c>
      <c r="N129" s="187" t="s">
        <v>34</v>
      </c>
      <c r="O129" s="188">
        <v>5.5E-2</v>
      </c>
      <c r="P129" s="188">
        <f>O129*H129</f>
        <v>24.75</v>
      </c>
      <c r="Q129" s="188">
        <v>0</v>
      </c>
      <c r="R129" s="188">
        <f>Q129*H129</f>
        <v>0</v>
      </c>
      <c r="S129" s="188">
        <v>0</v>
      </c>
      <c r="T129" s="189">
        <f>S129*H129</f>
        <v>0</v>
      </c>
      <c r="U129" s="15"/>
      <c r="V129" s="15"/>
      <c r="W129" s="15"/>
      <c r="X129" s="15"/>
      <c r="Y129" s="15"/>
      <c r="Z129" s="15"/>
      <c r="AA129" s="15"/>
      <c r="AB129" s="15"/>
      <c r="AC129" s="15"/>
      <c r="AD129" s="15"/>
      <c r="AE129" s="15"/>
      <c r="AR129" s="190" t="s">
        <v>119</v>
      </c>
      <c r="AT129" s="190" t="s">
        <v>115</v>
      </c>
      <c r="AU129" s="190" t="s">
        <v>75</v>
      </c>
      <c r="AY129" s="2" t="s">
        <v>113</v>
      </c>
      <c r="BE129" s="191">
        <f>IF(N129="základní",J129,0)</f>
        <v>0</v>
      </c>
      <c r="BF129" s="191">
        <f>IF(N129="snížená",J129,0)</f>
        <v>0</v>
      </c>
      <c r="BG129" s="191">
        <f>IF(N129="zákl. přenesená",J129,0)</f>
        <v>0</v>
      </c>
      <c r="BH129" s="191">
        <f>IF(N129="sníž. přenesená",J129,0)</f>
        <v>0</v>
      </c>
      <c r="BI129" s="191">
        <f>IF(N129="nulová",J129,0)</f>
        <v>0</v>
      </c>
      <c r="BJ129" s="2" t="s">
        <v>75</v>
      </c>
      <c r="BK129" s="191">
        <f>ROUND(I129*H129,2)</f>
        <v>0</v>
      </c>
      <c r="BL129" s="2" t="s">
        <v>119</v>
      </c>
      <c r="BM129" s="190" t="s">
        <v>221</v>
      </c>
    </row>
    <row r="130" spans="1:65" s="21" customFormat="1" ht="19.5">
      <c r="A130" s="15"/>
      <c r="B130" s="16"/>
      <c r="C130" s="17"/>
      <c r="D130" s="192" t="s">
        <v>121</v>
      </c>
      <c r="E130" s="17"/>
      <c r="F130" s="193" t="s">
        <v>222</v>
      </c>
      <c r="G130" s="17"/>
      <c r="H130" s="17"/>
      <c r="I130" s="17"/>
      <c r="J130" s="17"/>
      <c r="K130" s="17"/>
      <c r="L130" s="20"/>
      <c r="M130" s="194"/>
      <c r="N130" s="195"/>
      <c r="O130" s="55"/>
      <c r="P130" s="55"/>
      <c r="Q130" s="55"/>
      <c r="R130" s="55"/>
      <c r="S130" s="55"/>
      <c r="T130" s="56"/>
      <c r="U130" s="15"/>
      <c r="V130" s="15"/>
      <c r="W130" s="15"/>
      <c r="X130" s="15"/>
      <c r="Y130" s="15"/>
      <c r="Z130" s="15"/>
      <c r="AA130" s="15"/>
      <c r="AB130" s="15"/>
      <c r="AC130" s="15"/>
      <c r="AD130" s="15"/>
      <c r="AE130" s="15"/>
      <c r="AT130" s="2" t="s">
        <v>121</v>
      </c>
      <c r="AU130" s="2" t="s">
        <v>75</v>
      </c>
    </row>
    <row r="131" spans="1:65" s="196" customFormat="1" ht="11.25">
      <c r="B131" s="197"/>
      <c r="C131" s="198"/>
      <c r="D131" s="192" t="s">
        <v>123</v>
      </c>
      <c r="E131" s="199" t="s">
        <v>1</v>
      </c>
      <c r="F131" s="200" t="s">
        <v>151</v>
      </c>
      <c r="G131" s="198"/>
      <c r="H131" s="201">
        <v>450</v>
      </c>
      <c r="I131" s="198"/>
      <c r="J131" s="198"/>
      <c r="K131" s="198"/>
      <c r="L131" s="202"/>
      <c r="M131" s="203"/>
      <c r="N131" s="204"/>
      <c r="O131" s="204"/>
      <c r="P131" s="204"/>
      <c r="Q131" s="204"/>
      <c r="R131" s="204"/>
      <c r="S131" s="204"/>
      <c r="T131" s="205"/>
      <c r="AT131" s="206" t="s">
        <v>123</v>
      </c>
      <c r="AU131" s="206" t="s">
        <v>75</v>
      </c>
      <c r="AV131" s="196" t="s">
        <v>77</v>
      </c>
      <c r="AW131" s="196" t="s">
        <v>26</v>
      </c>
      <c r="AX131" s="196" t="s">
        <v>67</v>
      </c>
      <c r="AY131" s="206" t="s">
        <v>113</v>
      </c>
    </row>
    <row r="132" spans="1:65" s="207" customFormat="1" ht="11.25">
      <c r="B132" s="208"/>
      <c r="C132" s="209"/>
      <c r="D132" s="192" t="s">
        <v>123</v>
      </c>
      <c r="E132" s="210" t="s">
        <v>1</v>
      </c>
      <c r="F132" s="211" t="s">
        <v>125</v>
      </c>
      <c r="G132" s="209"/>
      <c r="H132" s="212">
        <v>450</v>
      </c>
      <c r="I132" s="209"/>
      <c r="J132" s="209"/>
      <c r="K132" s="209"/>
      <c r="L132" s="213"/>
      <c r="M132" s="214"/>
      <c r="N132" s="215"/>
      <c r="O132" s="215"/>
      <c r="P132" s="215"/>
      <c r="Q132" s="215"/>
      <c r="R132" s="215"/>
      <c r="S132" s="215"/>
      <c r="T132" s="216"/>
      <c r="AT132" s="217" t="s">
        <v>123</v>
      </c>
      <c r="AU132" s="217" t="s">
        <v>75</v>
      </c>
      <c r="AV132" s="207" t="s">
        <v>119</v>
      </c>
      <c r="AW132" s="207" t="s">
        <v>26</v>
      </c>
      <c r="AX132" s="207" t="s">
        <v>75</v>
      </c>
      <c r="AY132" s="217" t="s">
        <v>113</v>
      </c>
    </row>
    <row r="133" spans="1:65" s="21" customFormat="1" ht="16.5" customHeight="1">
      <c r="A133" s="15"/>
      <c r="B133" s="16"/>
      <c r="C133" s="231" t="s">
        <v>141</v>
      </c>
      <c r="D133" s="231" t="s">
        <v>210</v>
      </c>
      <c r="E133" s="232" t="s">
        <v>223</v>
      </c>
      <c r="F133" s="233" t="s">
        <v>224</v>
      </c>
      <c r="G133" s="234" t="s">
        <v>157</v>
      </c>
      <c r="H133" s="235">
        <v>31.5</v>
      </c>
      <c r="I133" s="236"/>
      <c r="J133" s="236">
        <f>ROUND(I133*H133,2)</f>
        <v>0</v>
      </c>
      <c r="K133" s="237"/>
      <c r="L133" s="238"/>
      <c r="M133" s="239" t="s">
        <v>1</v>
      </c>
      <c r="N133" s="240" t="s">
        <v>34</v>
      </c>
      <c r="O133" s="188">
        <v>0</v>
      </c>
      <c r="P133" s="188">
        <f>O133*H133</f>
        <v>0</v>
      </c>
      <c r="Q133" s="188">
        <v>0.22</v>
      </c>
      <c r="R133" s="188">
        <f>Q133*H133</f>
        <v>6.93</v>
      </c>
      <c r="S133" s="188">
        <v>0</v>
      </c>
      <c r="T133" s="189">
        <f>S133*H133</f>
        <v>0</v>
      </c>
      <c r="U133" s="15"/>
      <c r="V133" s="15"/>
      <c r="W133" s="15"/>
      <c r="X133" s="15"/>
      <c r="Y133" s="15"/>
      <c r="Z133" s="15"/>
      <c r="AA133" s="15"/>
      <c r="AB133" s="15"/>
      <c r="AC133" s="15"/>
      <c r="AD133" s="15"/>
      <c r="AE133" s="15"/>
      <c r="AR133" s="190" t="s">
        <v>213</v>
      </c>
      <c r="AT133" s="190" t="s">
        <v>210</v>
      </c>
      <c r="AU133" s="190" t="s">
        <v>75</v>
      </c>
      <c r="AY133" s="2" t="s">
        <v>113</v>
      </c>
      <c r="BE133" s="191">
        <f>IF(N133="základní",J133,0)</f>
        <v>0</v>
      </c>
      <c r="BF133" s="191">
        <f>IF(N133="snížená",J133,0)</f>
        <v>0</v>
      </c>
      <c r="BG133" s="191">
        <f>IF(N133="zákl. přenesená",J133,0)</f>
        <v>0</v>
      </c>
      <c r="BH133" s="191">
        <f>IF(N133="sníž. přenesená",J133,0)</f>
        <v>0</v>
      </c>
      <c r="BI133" s="191">
        <f>IF(N133="nulová",J133,0)</f>
        <v>0</v>
      </c>
      <c r="BJ133" s="2" t="s">
        <v>75</v>
      </c>
      <c r="BK133" s="191">
        <f>ROUND(I133*H133,2)</f>
        <v>0</v>
      </c>
      <c r="BL133" s="2" t="s">
        <v>119</v>
      </c>
      <c r="BM133" s="190" t="s">
        <v>225</v>
      </c>
    </row>
    <row r="134" spans="1:65" s="21" customFormat="1" ht="19.5">
      <c r="A134" s="15"/>
      <c r="B134" s="16"/>
      <c r="C134" s="17"/>
      <c r="D134" s="192" t="s">
        <v>121</v>
      </c>
      <c r="E134" s="17"/>
      <c r="F134" s="193" t="s">
        <v>226</v>
      </c>
      <c r="G134" s="17"/>
      <c r="H134" s="17"/>
      <c r="I134" s="17"/>
      <c r="J134" s="17"/>
      <c r="K134" s="17"/>
      <c r="L134" s="20"/>
      <c r="M134" s="194"/>
      <c r="N134" s="195"/>
      <c r="O134" s="55"/>
      <c r="P134" s="55"/>
      <c r="Q134" s="55"/>
      <c r="R134" s="55"/>
      <c r="S134" s="55"/>
      <c r="T134" s="56"/>
      <c r="U134" s="15"/>
      <c r="V134" s="15"/>
      <c r="W134" s="15"/>
      <c r="X134" s="15"/>
      <c r="Y134" s="15"/>
      <c r="Z134" s="15"/>
      <c r="AA134" s="15"/>
      <c r="AB134" s="15"/>
      <c r="AC134" s="15"/>
      <c r="AD134" s="15"/>
      <c r="AE134" s="15"/>
      <c r="AT134" s="2" t="s">
        <v>121</v>
      </c>
      <c r="AU134" s="2" t="s">
        <v>75</v>
      </c>
    </row>
    <row r="135" spans="1:65" s="218" customFormat="1" ht="11.25">
      <c r="B135" s="219"/>
      <c r="C135" s="220"/>
      <c r="D135" s="192" t="s">
        <v>123</v>
      </c>
      <c r="E135" s="221" t="s">
        <v>1</v>
      </c>
      <c r="F135" s="222" t="s">
        <v>227</v>
      </c>
      <c r="G135" s="220"/>
      <c r="H135" s="221" t="s">
        <v>1</v>
      </c>
      <c r="I135" s="220"/>
      <c r="J135" s="220"/>
      <c r="K135" s="220"/>
      <c r="L135" s="223"/>
      <c r="M135" s="224"/>
      <c r="N135" s="225"/>
      <c r="O135" s="225"/>
      <c r="P135" s="225"/>
      <c r="Q135" s="225"/>
      <c r="R135" s="225"/>
      <c r="S135" s="225"/>
      <c r="T135" s="226"/>
      <c r="AT135" s="227" t="s">
        <v>123</v>
      </c>
      <c r="AU135" s="227" t="s">
        <v>75</v>
      </c>
      <c r="AV135" s="218" t="s">
        <v>75</v>
      </c>
      <c r="AW135" s="218" t="s">
        <v>26</v>
      </c>
      <c r="AX135" s="218" t="s">
        <v>67</v>
      </c>
      <c r="AY135" s="227" t="s">
        <v>113</v>
      </c>
    </row>
    <row r="136" spans="1:65" s="196" customFormat="1" ht="11.25">
      <c r="B136" s="197"/>
      <c r="C136" s="198"/>
      <c r="D136" s="192" t="s">
        <v>123</v>
      </c>
      <c r="E136" s="199" t="s">
        <v>1</v>
      </c>
      <c r="F136" s="200" t="s">
        <v>228</v>
      </c>
      <c r="G136" s="198"/>
      <c r="H136" s="201">
        <v>31.5</v>
      </c>
      <c r="I136" s="198"/>
      <c r="J136" s="198"/>
      <c r="K136" s="198"/>
      <c r="L136" s="202"/>
      <c r="M136" s="203"/>
      <c r="N136" s="204"/>
      <c r="O136" s="204"/>
      <c r="P136" s="204"/>
      <c r="Q136" s="204"/>
      <c r="R136" s="204"/>
      <c r="S136" s="204"/>
      <c r="T136" s="205"/>
      <c r="AT136" s="206" t="s">
        <v>123</v>
      </c>
      <c r="AU136" s="206" t="s">
        <v>75</v>
      </c>
      <c r="AV136" s="196" t="s">
        <v>77</v>
      </c>
      <c r="AW136" s="196" t="s">
        <v>26</v>
      </c>
      <c r="AX136" s="196" t="s">
        <v>67</v>
      </c>
      <c r="AY136" s="206" t="s">
        <v>113</v>
      </c>
    </row>
    <row r="137" spans="1:65" s="207" customFormat="1" ht="11.25">
      <c r="B137" s="208"/>
      <c r="C137" s="209"/>
      <c r="D137" s="192" t="s">
        <v>123</v>
      </c>
      <c r="E137" s="210" t="s">
        <v>1</v>
      </c>
      <c r="F137" s="211" t="s">
        <v>125</v>
      </c>
      <c r="G137" s="209"/>
      <c r="H137" s="212">
        <v>31.5</v>
      </c>
      <c r="I137" s="209"/>
      <c r="J137" s="209"/>
      <c r="K137" s="209"/>
      <c r="L137" s="213"/>
      <c r="M137" s="214"/>
      <c r="N137" s="215"/>
      <c r="O137" s="215"/>
      <c r="P137" s="215"/>
      <c r="Q137" s="215"/>
      <c r="R137" s="215"/>
      <c r="S137" s="215"/>
      <c r="T137" s="216"/>
      <c r="AT137" s="217" t="s">
        <v>123</v>
      </c>
      <c r="AU137" s="217" t="s">
        <v>75</v>
      </c>
      <c r="AV137" s="207" t="s">
        <v>119</v>
      </c>
      <c r="AW137" s="207" t="s">
        <v>26</v>
      </c>
      <c r="AX137" s="207" t="s">
        <v>75</v>
      </c>
      <c r="AY137" s="217" t="s">
        <v>113</v>
      </c>
    </row>
    <row r="138" spans="1:65" s="21" customFormat="1" ht="16.5" customHeight="1">
      <c r="A138" s="15"/>
      <c r="B138" s="16"/>
      <c r="C138" s="179" t="s">
        <v>184</v>
      </c>
      <c r="D138" s="179" t="s">
        <v>115</v>
      </c>
      <c r="E138" s="180" t="s">
        <v>229</v>
      </c>
      <c r="F138" s="181" t="s">
        <v>230</v>
      </c>
      <c r="G138" s="182" t="s">
        <v>118</v>
      </c>
      <c r="H138" s="183">
        <v>1054</v>
      </c>
      <c r="I138" s="184"/>
      <c r="J138" s="184">
        <f>ROUND(I138*H138,2)</f>
        <v>0</v>
      </c>
      <c r="K138" s="185"/>
      <c r="L138" s="20"/>
      <c r="M138" s="186" t="s">
        <v>1</v>
      </c>
      <c r="N138" s="187" t="s">
        <v>34</v>
      </c>
      <c r="O138" s="188">
        <v>1.4999999999999999E-2</v>
      </c>
      <c r="P138" s="188">
        <f>O138*H138</f>
        <v>15.809999999999999</v>
      </c>
      <c r="Q138" s="188">
        <v>0</v>
      </c>
      <c r="R138" s="188">
        <f>Q138*H138</f>
        <v>0</v>
      </c>
      <c r="S138" s="188">
        <v>0</v>
      </c>
      <c r="T138" s="189">
        <f>S138*H138</f>
        <v>0</v>
      </c>
      <c r="U138" s="15"/>
      <c r="V138" s="15"/>
      <c r="W138" s="15"/>
      <c r="X138" s="15"/>
      <c r="Y138" s="15"/>
      <c r="Z138" s="15"/>
      <c r="AA138" s="15"/>
      <c r="AB138" s="15"/>
      <c r="AC138" s="15"/>
      <c r="AD138" s="15"/>
      <c r="AE138" s="15"/>
      <c r="AR138" s="190" t="s">
        <v>119</v>
      </c>
      <c r="AT138" s="190" t="s">
        <v>115</v>
      </c>
      <c r="AU138" s="190" t="s">
        <v>75</v>
      </c>
      <c r="AY138" s="2" t="s">
        <v>113</v>
      </c>
      <c r="BE138" s="191">
        <f>IF(N138="základní",J138,0)</f>
        <v>0</v>
      </c>
      <c r="BF138" s="191">
        <f>IF(N138="snížená",J138,0)</f>
        <v>0</v>
      </c>
      <c r="BG138" s="191">
        <f>IF(N138="zákl. přenesená",J138,0)</f>
        <v>0</v>
      </c>
      <c r="BH138" s="191">
        <f>IF(N138="sníž. přenesená",J138,0)</f>
        <v>0</v>
      </c>
      <c r="BI138" s="191">
        <f>IF(N138="nulová",J138,0)</f>
        <v>0</v>
      </c>
      <c r="BJ138" s="2" t="s">
        <v>75</v>
      </c>
      <c r="BK138" s="191">
        <f>ROUND(I138*H138,2)</f>
        <v>0</v>
      </c>
      <c r="BL138" s="2" t="s">
        <v>119</v>
      </c>
      <c r="BM138" s="190" t="s">
        <v>231</v>
      </c>
    </row>
    <row r="139" spans="1:65" s="163" customFormat="1" ht="22.9" customHeight="1">
      <c r="B139" s="164"/>
      <c r="C139" s="165"/>
      <c r="D139" s="166" t="s">
        <v>66</v>
      </c>
      <c r="E139" s="177" t="s">
        <v>232</v>
      </c>
      <c r="F139" s="177" t="s">
        <v>233</v>
      </c>
      <c r="G139" s="165"/>
      <c r="H139" s="165"/>
      <c r="I139" s="165"/>
      <c r="J139" s="178">
        <f>BK139</f>
        <v>0</v>
      </c>
      <c r="K139" s="165"/>
      <c r="L139" s="169"/>
      <c r="M139" s="170"/>
      <c r="N139" s="171"/>
      <c r="O139" s="171"/>
      <c r="P139" s="172">
        <f>P140</f>
        <v>345.57759000000004</v>
      </c>
      <c r="Q139" s="171"/>
      <c r="R139" s="172">
        <f>R140</f>
        <v>0</v>
      </c>
      <c r="S139" s="171"/>
      <c r="T139" s="173">
        <f>T140</f>
        <v>0</v>
      </c>
      <c r="AR139" s="174" t="s">
        <v>75</v>
      </c>
      <c r="AT139" s="175" t="s">
        <v>66</v>
      </c>
      <c r="AU139" s="175" t="s">
        <v>75</v>
      </c>
      <c r="AY139" s="174" t="s">
        <v>113</v>
      </c>
      <c r="BK139" s="176">
        <f>BK140</f>
        <v>0</v>
      </c>
    </row>
    <row r="140" spans="1:65" s="21" customFormat="1" ht="16.5" customHeight="1">
      <c r="A140" s="15"/>
      <c r="B140" s="16"/>
      <c r="C140" s="179" t="s">
        <v>213</v>
      </c>
      <c r="D140" s="179" t="s">
        <v>115</v>
      </c>
      <c r="E140" s="180" t="s">
        <v>234</v>
      </c>
      <c r="F140" s="181" t="s">
        <v>235</v>
      </c>
      <c r="G140" s="182" t="s">
        <v>187</v>
      </c>
      <c r="H140" s="183">
        <v>172.53</v>
      </c>
      <c r="I140" s="184"/>
      <c r="J140" s="184">
        <f>ROUND(I140*H140,2)</f>
        <v>0</v>
      </c>
      <c r="K140" s="185"/>
      <c r="L140" s="20"/>
      <c r="M140" s="241" t="s">
        <v>1</v>
      </c>
      <c r="N140" s="242" t="s">
        <v>34</v>
      </c>
      <c r="O140" s="243">
        <v>2.0030000000000001</v>
      </c>
      <c r="P140" s="243">
        <f>O140*H140</f>
        <v>345.57759000000004</v>
      </c>
      <c r="Q140" s="243">
        <v>0</v>
      </c>
      <c r="R140" s="243">
        <f>Q140*H140</f>
        <v>0</v>
      </c>
      <c r="S140" s="243">
        <v>0</v>
      </c>
      <c r="T140" s="244">
        <f>S140*H140</f>
        <v>0</v>
      </c>
      <c r="U140" s="15"/>
      <c r="V140" s="15"/>
      <c r="W140" s="15"/>
      <c r="X140" s="15"/>
      <c r="Y140" s="15"/>
      <c r="Z140" s="15"/>
      <c r="AA140" s="15"/>
      <c r="AB140" s="15"/>
      <c r="AC140" s="15"/>
      <c r="AD140" s="15"/>
      <c r="AE140" s="15"/>
      <c r="AR140" s="190" t="s">
        <v>119</v>
      </c>
      <c r="AT140" s="190" t="s">
        <v>115</v>
      </c>
      <c r="AU140" s="190" t="s">
        <v>77</v>
      </c>
      <c r="AY140" s="2" t="s">
        <v>113</v>
      </c>
      <c r="BE140" s="191">
        <f>IF(N140="základní",J140,0)</f>
        <v>0</v>
      </c>
      <c r="BF140" s="191">
        <f>IF(N140="snížená",J140,0)</f>
        <v>0</v>
      </c>
      <c r="BG140" s="191">
        <f>IF(N140="zákl. přenesená",J140,0)</f>
        <v>0</v>
      </c>
      <c r="BH140" s="191">
        <f>IF(N140="sníž. přenesená",J140,0)</f>
        <v>0</v>
      </c>
      <c r="BI140" s="191">
        <f>IF(N140="nulová",J140,0)</f>
        <v>0</v>
      </c>
      <c r="BJ140" s="2" t="s">
        <v>75</v>
      </c>
      <c r="BK140" s="191">
        <f>ROUND(I140*H140,2)</f>
        <v>0</v>
      </c>
      <c r="BL140" s="2" t="s">
        <v>119</v>
      </c>
      <c r="BM140" s="190" t="s">
        <v>236</v>
      </c>
    </row>
    <row r="141" spans="1:65" s="21" customFormat="1" ht="6.95" customHeight="1">
      <c r="A141" s="15"/>
      <c r="B141" s="37"/>
      <c r="C141" s="38"/>
      <c r="D141" s="38"/>
      <c r="E141" s="38"/>
      <c r="F141" s="38"/>
      <c r="G141" s="38"/>
      <c r="H141" s="38"/>
      <c r="I141" s="38"/>
      <c r="J141" s="38"/>
      <c r="K141" s="38"/>
      <c r="L141" s="20"/>
      <c r="M141" s="15"/>
      <c r="O141" s="15"/>
      <c r="P141" s="15"/>
      <c r="Q141" s="15"/>
      <c r="R141" s="15"/>
      <c r="S141" s="15"/>
      <c r="T141" s="15"/>
      <c r="U141" s="15"/>
      <c r="V141" s="15"/>
      <c r="W141" s="15"/>
      <c r="X141" s="15"/>
      <c r="Y141" s="15"/>
      <c r="Z141" s="15"/>
      <c r="AA141" s="15"/>
      <c r="AB141" s="15"/>
      <c r="AC141" s="15"/>
      <c r="AD141" s="15"/>
      <c r="AE141" s="15"/>
    </row>
  </sheetData>
  <sheetProtection password="DBE3" sheet="1" objects="1" scenarios="1"/>
  <protectedRanges>
    <protectedRange sqref="E11:J34 E40:J76 E112:J115 I120 I125 I128 I129 I133 I138 I140" name="Oblast1"/>
  </protectedRanges>
  <mergeCells count="9">
    <mergeCell ref="E87:H87"/>
    <mergeCell ref="E108:H108"/>
    <mergeCell ref="E110:H110"/>
    <mergeCell ref="L2:V2"/>
    <mergeCell ref="E7:H7"/>
    <mergeCell ref="E9:H9"/>
    <mergeCell ref="E18:H18"/>
    <mergeCell ref="E27:H27"/>
    <mergeCell ref="E85:H8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217"/>
  <sheetViews>
    <sheetView topLeftCell="A195" workbookViewId="0">
      <selection activeCell="I216" sqref="I216"/>
    </sheetView>
  </sheetViews>
  <sheetFormatPr defaultRowHeight="15"/>
  <cols>
    <col min="1" max="1" width="7.140625" customWidth="1"/>
    <col min="2" max="2" width="1.42578125" customWidth="1"/>
    <col min="3" max="3" width="3.5703125" customWidth="1"/>
    <col min="4" max="4" width="3.7109375" customWidth="1"/>
    <col min="5" max="5" width="14.7109375" customWidth="1"/>
    <col min="6" max="6" width="86.42578125" customWidth="1"/>
    <col min="7" max="7" width="6" customWidth="1"/>
    <col min="8" max="8" width="9.85546875" customWidth="1"/>
    <col min="9" max="10" width="17.28515625" customWidth="1"/>
    <col min="11" max="11" width="17.28515625" hidden="1" customWidth="1"/>
    <col min="12" max="12" width="8" customWidth="1"/>
    <col min="13" max="13" width="9.28515625" hidden="1" customWidth="1"/>
    <col min="15" max="20" width="12.140625" hidden="1" customWidth="1"/>
    <col min="21" max="21" width="14" hidden="1" customWidth="1"/>
    <col min="22" max="22" width="10.5703125" customWidth="1"/>
    <col min="23" max="23" width="14" customWidth="1"/>
    <col min="24" max="24" width="10.5703125" customWidth="1"/>
    <col min="25" max="25" width="12.85546875" customWidth="1"/>
    <col min="26" max="26" width="9.42578125" customWidth="1"/>
    <col min="27" max="27" width="12.85546875" customWidth="1"/>
    <col min="28" max="28" width="14" customWidth="1"/>
    <col min="29" max="29" width="9.42578125" customWidth="1"/>
    <col min="30" max="30" width="12.85546875" customWidth="1"/>
    <col min="31" max="31" width="14" customWidth="1"/>
  </cols>
  <sheetData>
    <row r="1" spans="1:46">
      <c r="A1" s="7"/>
    </row>
    <row r="2" spans="1:46" ht="36.950000000000003" customHeight="1">
      <c r="L2" s="282"/>
      <c r="M2" s="282"/>
      <c r="N2" s="282"/>
      <c r="O2" s="282"/>
      <c r="P2" s="282"/>
      <c r="Q2" s="282"/>
      <c r="R2" s="282"/>
      <c r="S2" s="282"/>
      <c r="T2" s="282"/>
      <c r="U2" s="282"/>
      <c r="V2" s="282"/>
      <c r="AT2" s="2" t="s">
        <v>83</v>
      </c>
    </row>
    <row r="3" spans="1:46" ht="6.95" customHeight="1">
      <c r="B3" s="93"/>
      <c r="C3" s="94"/>
      <c r="D3" s="94"/>
      <c r="E3" s="94"/>
      <c r="F3" s="94"/>
      <c r="G3" s="94"/>
      <c r="H3" s="94"/>
      <c r="I3" s="94"/>
      <c r="J3" s="94"/>
      <c r="K3" s="94"/>
      <c r="L3" s="5"/>
      <c r="AT3" s="2" t="s">
        <v>77</v>
      </c>
    </row>
    <row r="4" spans="1:46" ht="24.95" customHeight="1">
      <c r="B4" s="5"/>
      <c r="D4" s="95" t="s">
        <v>87</v>
      </c>
      <c r="L4" s="5"/>
      <c r="M4" s="96" t="s">
        <v>10</v>
      </c>
      <c r="AT4" s="2" t="s">
        <v>4</v>
      </c>
    </row>
    <row r="5" spans="1:46" ht="6.95" customHeight="1">
      <c r="B5" s="5"/>
      <c r="L5" s="5"/>
    </row>
    <row r="6" spans="1:46" ht="12" customHeight="1">
      <c r="B6" s="5"/>
      <c r="D6" s="97" t="s">
        <v>13</v>
      </c>
      <c r="L6" s="5"/>
    </row>
    <row r="7" spans="1:46" ht="16.5" customHeight="1">
      <c r="B7" s="5"/>
      <c r="E7" s="320" t="str">
        <f>'[1]Rekapitulace stavby'!K6</f>
        <v>Sadové úpravy na okružní křižovatce Střekov I. varianta</v>
      </c>
      <c r="F7" s="321"/>
      <c r="G7" s="321"/>
      <c r="H7" s="321"/>
      <c r="L7" s="5"/>
    </row>
    <row r="8" spans="1:46" s="21" customFormat="1" ht="12" customHeight="1">
      <c r="A8" s="15"/>
      <c r="B8" s="20"/>
      <c r="C8" s="15"/>
      <c r="D8" s="97" t="s">
        <v>88</v>
      </c>
      <c r="E8" s="15"/>
      <c r="F8" s="15"/>
      <c r="G8" s="15"/>
      <c r="H8" s="15"/>
      <c r="I8" s="15"/>
      <c r="J8" s="15"/>
      <c r="K8" s="15"/>
      <c r="L8" s="34"/>
      <c r="S8" s="15"/>
      <c r="T8" s="15"/>
      <c r="U8" s="15"/>
      <c r="V8" s="15"/>
      <c r="W8" s="15"/>
      <c r="X8" s="15"/>
      <c r="Y8" s="15"/>
      <c r="Z8" s="15"/>
      <c r="AA8" s="15"/>
      <c r="AB8" s="15"/>
      <c r="AC8" s="15"/>
      <c r="AD8" s="15"/>
      <c r="AE8" s="15"/>
    </row>
    <row r="9" spans="1:46" s="21" customFormat="1" ht="16.5" customHeight="1">
      <c r="A9" s="15"/>
      <c r="B9" s="20"/>
      <c r="C9" s="15"/>
      <c r="D9" s="15"/>
      <c r="E9" s="322" t="s">
        <v>237</v>
      </c>
      <c r="F9" s="323"/>
      <c r="G9" s="323"/>
      <c r="H9" s="323"/>
      <c r="I9" s="15"/>
      <c r="J9" s="15"/>
      <c r="K9" s="15"/>
      <c r="L9" s="34"/>
      <c r="S9" s="15"/>
      <c r="T9" s="15"/>
      <c r="U9" s="15"/>
      <c r="V9" s="15"/>
      <c r="W9" s="15"/>
      <c r="X9" s="15"/>
      <c r="Y9" s="15"/>
      <c r="Z9" s="15"/>
      <c r="AA9" s="15"/>
      <c r="AB9" s="15"/>
      <c r="AC9" s="15"/>
      <c r="AD9" s="15"/>
      <c r="AE9" s="15"/>
    </row>
    <row r="10" spans="1:46" s="21" customFormat="1">
      <c r="A10" s="15"/>
      <c r="B10" s="20"/>
      <c r="C10" s="15"/>
      <c r="D10" s="15"/>
      <c r="E10" s="15"/>
      <c r="F10" s="15"/>
      <c r="G10" s="15"/>
      <c r="H10" s="15"/>
      <c r="I10" s="15"/>
      <c r="J10" s="15"/>
      <c r="K10" s="15"/>
      <c r="L10" s="34"/>
      <c r="S10" s="15"/>
      <c r="T10" s="15"/>
      <c r="U10" s="15"/>
      <c r="V10" s="15"/>
      <c r="W10" s="15"/>
      <c r="X10" s="15"/>
      <c r="Y10" s="15"/>
      <c r="Z10" s="15"/>
      <c r="AA10" s="15"/>
      <c r="AB10" s="15"/>
      <c r="AC10" s="15"/>
      <c r="AD10" s="15"/>
      <c r="AE10" s="15"/>
    </row>
    <row r="11" spans="1:46" s="21" customFormat="1" ht="12" customHeight="1">
      <c r="A11" s="15"/>
      <c r="B11" s="20"/>
      <c r="C11" s="15"/>
      <c r="D11" s="97" t="s">
        <v>15</v>
      </c>
      <c r="E11" s="15"/>
      <c r="F11" s="98" t="s">
        <v>1</v>
      </c>
      <c r="G11" s="15"/>
      <c r="H11" s="15"/>
      <c r="I11" s="97" t="s">
        <v>16</v>
      </c>
      <c r="J11" s="98" t="s">
        <v>1</v>
      </c>
      <c r="K11" s="15"/>
      <c r="L11" s="34"/>
      <c r="S11" s="15"/>
      <c r="T11" s="15"/>
      <c r="U11" s="15"/>
      <c r="V11" s="15"/>
      <c r="W11" s="15"/>
      <c r="X11" s="15"/>
      <c r="Y11" s="15"/>
      <c r="Z11" s="15"/>
      <c r="AA11" s="15"/>
      <c r="AB11" s="15"/>
      <c r="AC11" s="15"/>
      <c r="AD11" s="15"/>
      <c r="AE11" s="15"/>
    </row>
    <row r="12" spans="1:46" s="21" customFormat="1" ht="12" customHeight="1">
      <c r="A12" s="15"/>
      <c r="B12" s="20"/>
      <c r="C12" s="15"/>
      <c r="D12" s="97" t="s">
        <v>17</v>
      </c>
      <c r="E12" s="15"/>
      <c r="F12" s="98"/>
      <c r="G12" s="15"/>
      <c r="H12" s="15"/>
      <c r="I12" s="97" t="s">
        <v>19</v>
      </c>
      <c r="J12" s="99"/>
      <c r="K12" s="15"/>
      <c r="L12" s="34"/>
      <c r="S12" s="15"/>
      <c r="T12" s="15"/>
      <c r="U12" s="15"/>
      <c r="V12" s="15"/>
      <c r="W12" s="15"/>
      <c r="X12" s="15"/>
      <c r="Y12" s="15"/>
      <c r="Z12" s="15"/>
      <c r="AA12" s="15"/>
      <c r="AB12" s="15"/>
      <c r="AC12" s="15"/>
      <c r="AD12" s="15"/>
      <c r="AE12" s="15"/>
    </row>
    <row r="13" spans="1:46" s="21" customFormat="1" ht="10.9" customHeight="1">
      <c r="A13" s="15"/>
      <c r="B13" s="20"/>
      <c r="C13" s="15"/>
      <c r="D13" s="15"/>
      <c r="E13" s="15"/>
      <c r="F13" s="15"/>
      <c r="G13" s="15"/>
      <c r="H13" s="15"/>
      <c r="I13" s="15"/>
      <c r="J13" s="15"/>
      <c r="K13" s="15"/>
      <c r="L13" s="34"/>
      <c r="S13" s="15"/>
      <c r="T13" s="15"/>
      <c r="U13" s="15"/>
      <c r="V13" s="15"/>
      <c r="W13" s="15"/>
      <c r="X13" s="15"/>
      <c r="Y13" s="15"/>
      <c r="Z13" s="15"/>
      <c r="AA13" s="15"/>
      <c r="AB13" s="15"/>
      <c r="AC13" s="15"/>
      <c r="AD13" s="15"/>
      <c r="AE13" s="15"/>
    </row>
    <row r="14" spans="1:46" s="21" customFormat="1" ht="12" customHeight="1">
      <c r="A14" s="15"/>
      <c r="B14" s="20"/>
      <c r="C14" s="15"/>
      <c r="D14" s="97" t="s">
        <v>20</v>
      </c>
      <c r="E14" s="15"/>
      <c r="F14" s="15"/>
      <c r="G14" s="15"/>
      <c r="H14" s="15"/>
      <c r="I14" s="97" t="s">
        <v>21</v>
      </c>
      <c r="J14" s="98" t="str">
        <f>IF('[1]Rekapitulace stavby'!AN10="","",'[1]Rekapitulace stavby'!AN10)</f>
        <v/>
      </c>
      <c r="K14" s="15"/>
      <c r="L14" s="34"/>
      <c r="S14" s="15"/>
      <c r="T14" s="15"/>
      <c r="U14" s="15"/>
      <c r="V14" s="15"/>
      <c r="W14" s="15"/>
      <c r="X14" s="15"/>
      <c r="Y14" s="15"/>
      <c r="Z14" s="15"/>
      <c r="AA14" s="15"/>
      <c r="AB14" s="15"/>
      <c r="AC14" s="15"/>
      <c r="AD14" s="15"/>
      <c r="AE14" s="15"/>
    </row>
    <row r="15" spans="1:46" s="21" customFormat="1" ht="18" customHeight="1">
      <c r="A15" s="15"/>
      <c r="B15" s="20"/>
      <c r="C15" s="15"/>
      <c r="D15" s="15"/>
      <c r="E15" s="98" t="str">
        <f>IF('[1]Rekapitulace stavby'!E11="","",'[1]Rekapitulace stavby'!E11)</f>
        <v xml:space="preserve"> </v>
      </c>
      <c r="F15" s="15"/>
      <c r="G15" s="15"/>
      <c r="H15" s="15"/>
      <c r="I15" s="97" t="s">
        <v>23</v>
      </c>
      <c r="J15" s="98" t="str">
        <f>IF('[1]Rekapitulace stavby'!AN11="","",'[1]Rekapitulace stavby'!AN11)</f>
        <v/>
      </c>
      <c r="K15" s="15"/>
      <c r="L15" s="34"/>
      <c r="S15" s="15"/>
      <c r="T15" s="15"/>
      <c r="U15" s="15"/>
      <c r="V15" s="15"/>
      <c r="W15" s="15"/>
      <c r="X15" s="15"/>
      <c r="Y15" s="15"/>
      <c r="Z15" s="15"/>
      <c r="AA15" s="15"/>
      <c r="AB15" s="15"/>
      <c r="AC15" s="15"/>
      <c r="AD15" s="15"/>
      <c r="AE15" s="15"/>
    </row>
    <row r="16" spans="1:46" s="21" customFormat="1" ht="6.95" customHeight="1">
      <c r="A16" s="15"/>
      <c r="B16" s="20"/>
      <c r="C16" s="15"/>
      <c r="D16" s="15"/>
      <c r="E16" s="15"/>
      <c r="F16" s="15"/>
      <c r="G16" s="15"/>
      <c r="H16" s="15"/>
      <c r="I16" s="15"/>
      <c r="J16" s="15"/>
      <c r="K16" s="15"/>
      <c r="L16" s="34"/>
      <c r="S16" s="15"/>
      <c r="T16" s="15"/>
      <c r="U16" s="15"/>
      <c r="V16" s="15"/>
      <c r="W16" s="15"/>
      <c r="X16" s="15"/>
      <c r="Y16" s="15"/>
      <c r="Z16" s="15"/>
      <c r="AA16" s="15"/>
      <c r="AB16" s="15"/>
      <c r="AC16" s="15"/>
      <c r="AD16" s="15"/>
      <c r="AE16" s="15"/>
    </row>
    <row r="17" spans="1:31" s="21" customFormat="1" ht="12" customHeight="1">
      <c r="A17" s="15"/>
      <c r="B17" s="20"/>
      <c r="C17" s="15"/>
      <c r="D17" s="97" t="s">
        <v>24</v>
      </c>
      <c r="E17" s="15"/>
      <c r="F17" s="15"/>
      <c r="G17" s="15"/>
      <c r="H17" s="15"/>
      <c r="I17" s="97" t="s">
        <v>21</v>
      </c>
      <c r="J17" s="98" t="str">
        <f>'[1]Rekapitulace stavby'!AN13</f>
        <v/>
      </c>
      <c r="K17" s="15"/>
      <c r="L17" s="34"/>
      <c r="S17" s="15"/>
      <c r="T17" s="15"/>
      <c r="U17" s="15"/>
      <c r="V17" s="15"/>
      <c r="W17" s="15"/>
      <c r="X17" s="15"/>
      <c r="Y17" s="15"/>
      <c r="Z17" s="15"/>
      <c r="AA17" s="15"/>
      <c r="AB17" s="15"/>
      <c r="AC17" s="15"/>
      <c r="AD17" s="15"/>
      <c r="AE17" s="15"/>
    </row>
    <row r="18" spans="1:31" s="21" customFormat="1" ht="18" customHeight="1">
      <c r="A18" s="15"/>
      <c r="B18" s="20"/>
      <c r="C18" s="15"/>
      <c r="D18" s="15"/>
      <c r="E18" s="324" t="str">
        <f>'[1]Rekapitulace stavby'!E14</f>
        <v xml:space="preserve"> </v>
      </c>
      <c r="F18" s="324"/>
      <c r="G18" s="324"/>
      <c r="H18" s="324"/>
      <c r="I18" s="97" t="s">
        <v>23</v>
      </c>
      <c r="J18" s="98" t="str">
        <f>'[1]Rekapitulace stavby'!AN14</f>
        <v/>
      </c>
      <c r="K18" s="15"/>
      <c r="L18" s="34"/>
      <c r="S18" s="15"/>
      <c r="T18" s="15"/>
      <c r="U18" s="15"/>
      <c r="V18" s="15"/>
      <c r="W18" s="15"/>
      <c r="X18" s="15"/>
      <c r="Y18" s="15"/>
      <c r="Z18" s="15"/>
      <c r="AA18" s="15"/>
      <c r="AB18" s="15"/>
      <c r="AC18" s="15"/>
      <c r="AD18" s="15"/>
      <c r="AE18" s="15"/>
    </row>
    <row r="19" spans="1:31" s="21" customFormat="1" ht="6.95" customHeight="1">
      <c r="A19" s="15"/>
      <c r="B19" s="20"/>
      <c r="C19" s="15"/>
      <c r="D19" s="15"/>
      <c r="E19" s="15"/>
      <c r="F19" s="15"/>
      <c r="G19" s="15"/>
      <c r="H19" s="15"/>
      <c r="I19" s="15"/>
      <c r="J19" s="15"/>
      <c r="K19" s="15"/>
      <c r="L19" s="34"/>
      <c r="S19" s="15"/>
      <c r="T19" s="15"/>
      <c r="U19" s="15"/>
      <c r="V19" s="15"/>
      <c r="W19" s="15"/>
      <c r="X19" s="15"/>
      <c r="Y19" s="15"/>
      <c r="Z19" s="15"/>
      <c r="AA19" s="15"/>
      <c r="AB19" s="15"/>
      <c r="AC19" s="15"/>
      <c r="AD19" s="15"/>
      <c r="AE19" s="15"/>
    </row>
    <row r="20" spans="1:31" s="21" customFormat="1" ht="12" customHeight="1">
      <c r="A20" s="15"/>
      <c r="B20" s="20"/>
      <c r="C20" s="15"/>
      <c r="D20" s="97" t="s">
        <v>25</v>
      </c>
      <c r="E20" s="15"/>
      <c r="F20" s="15"/>
      <c r="G20" s="15"/>
      <c r="H20" s="15"/>
      <c r="I20" s="97" t="s">
        <v>21</v>
      </c>
      <c r="J20" s="98" t="str">
        <f>IF('[1]Rekapitulace stavby'!AN16="","",'[1]Rekapitulace stavby'!AN16)</f>
        <v/>
      </c>
      <c r="K20" s="15"/>
      <c r="L20" s="34"/>
      <c r="S20" s="15"/>
      <c r="T20" s="15"/>
      <c r="U20" s="15"/>
      <c r="V20" s="15"/>
      <c r="W20" s="15"/>
      <c r="X20" s="15"/>
      <c r="Y20" s="15"/>
      <c r="Z20" s="15"/>
      <c r="AA20" s="15"/>
      <c r="AB20" s="15"/>
      <c r="AC20" s="15"/>
      <c r="AD20" s="15"/>
      <c r="AE20" s="15"/>
    </row>
    <row r="21" spans="1:31" s="21" customFormat="1" ht="18" customHeight="1">
      <c r="A21" s="15"/>
      <c r="B21" s="20"/>
      <c r="C21" s="15"/>
      <c r="D21" s="15"/>
      <c r="E21" s="98" t="str">
        <f>IF('[1]Rekapitulace stavby'!E17="","",'[1]Rekapitulace stavby'!E17)</f>
        <v xml:space="preserve"> </v>
      </c>
      <c r="F21" s="15"/>
      <c r="G21" s="15"/>
      <c r="H21" s="15"/>
      <c r="I21" s="97" t="s">
        <v>23</v>
      </c>
      <c r="J21" s="98" t="str">
        <f>IF('[1]Rekapitulace stavby'!AN17="","",'[1]Rekapitulace stavby'!AN17)</f>
        <v/>
      </c>
      <c r="K21" s="15"/>
      <c r="L21" s="34"/>
      <c r="S21" s="15"/>
      <c r="T21" s="15"/>
      <c r="U21" s="15"/>
      <c r="V21" s="15"/>
      <c r="W21" s="15"/>
      <c r="X21" s="15"/>
      <c r="Y21" s="15"/>
      <c r="Z21" s="15"/>
      <c r="AA21" s="15"/>
      <c r="AB21" s="15"/>
      <c r="AC21" s="15"/>
      <c r="AD21" s="15"/>
      <c r="AE21" s="15"/>
    </row>
    <row r="22" spans="1:31" s="21" customFormat="1" ht="6.95" customHeight="1">
      <c r="A22" s="15"/>
      <c r="B22" s="20"/>
      <c r="C22" s="15"/>
      <c r="D22" s="15"/>
      <c r="E22" s="15"/>
      <c r="F22" s="15"/>
      <c r="G22" s="15"/>
      <c r="H22" s="15"/>
      <c r="I22" s="15"/>
      <c r="J22" s="15"/>
      <c r="K22" s="15"/>
      <c r="L22" s="34"/>
      <c r="S22" s="15"/>
      <c r="T22" s="15"/>
      <c r="U22" s="15"/>
      <c r="V22" s="15"/>
      <c r="W22" s="15"/>
      <c r="X22" s="15"/>
      <c r="Y22" s="15"/>
      <c r="Z22" s="15"/>
      <c r="AA22" s="15"/>
      <c r="AB22" s="15"/>
      <c r="AC22" s="15"/>
      <c r="AD22" s="15"/>
      <c r="AE22" s="15"/>
    </row>
    <row r="23" spans="1:31" s="21" customFormat="1" ht="12" customHeight="1">
      <c r="A23" s="15"/>
      <c r="B23" s="20"/>
      <c r="C23" s="15"/>
      <c r="D23" s="97" t="s">
        <v>27</v>
      </c>
      <c r="E23" s="15"/>
      <c r="F23" s="15"/>
      <c r="G23" s="15"/>
      <c r="H23" s="15"/>
      <c r="I23" s="97" t="s">
        <v>21</v>
      </c>
      <c r="J23" s="98"/>
      <c r="K23" s="15"/>
      <c r="L23" s="34"/>
      <c r="S23" s="15"/>
      <c r="T23" s="15"/>
      <c r="U23" s="15"/>
      <c r="V23" s="15"/>
      <c r="W23" s="15"/>
      <c r="X23" s="15"/>
      <c r="Y23" s="15"/>
      <c r="Z23" s="15"/>
      <c r="AA23" s="15"/>
      <c r="AB23" s="15"/>
      <c r="AC23" s="15"/>
      <c r="AD23" s="15"/>
      <c r="AE23" s="15"/>
    </row>
    <row r="24" spans="1:31" s="21" customFormat="1" ht="18" customHeight="1">
      <c r="A24" s="15"/>
      <c r="B24" s="20"/>
      <c r="C24" s="15"/>
      <c r="D24" s="15"/>
      <c r="E24" s="98"/>
      <c r="F24" s="15"/>
      <c r="G24" s="15"/>
      <c r="H24" s="15"/>
      <c r="I24" s="97" t="s">
        <v>23</v>
      </c>
      <c r="J24" s="98" t="s">
        <v>1</v>
      </c>
      <c r="K24" s="15"/>
      <c r="L24" s="34"/>
      <c r="S24" s="15"/>
      <c r="T24" s="15"/>
      <c r="U24" s="15"/>
      <c r="V24" s="15"/>
      <c r="W24" s="15"/>
      <c r="X24" s="15"/>
      <c r="Y24" s="15"/>
      <c r="Z24" s="15"/>
      <c r="AA24" s="15"/>
      <c r="AB24" s="15"/>
      <c r="AC24" s="15"/>
      <c r="AD24" s="15"/>
      <c r="AE24" s="15"/>
    </row>
    <row r="25" spans="1:31" s="21" customFormat="1" ht="6.95" customHeight="1">
      <c r="A25" s="15"/>
      <c r="B25" s="20"/>
      <c r="C25" s="15"/>
      <c r="D25" s="15"/>
      <c r="E25" s="15"/>
      <c r="F25" s="15"/>
      <c r="G25" s="15"/>
      <c r="H25" s="15"/>
      <c r="I25" s="15"/>
      <c r="J25" s="15"/>
      <c r="K25" s="15"/>
      <c r="L25" s="34"/>
      <c r="S25" s="15"/>
      <c r="T25" s="15"/>
      <c r="U25" s="15"/>
      <c r="V25" s="15"/>
      <c r="W25" s="15"/>
      <c r="X25" s="15"/>
      <c r="Y25" s="15"/>
      <c r="Z25" s="15"/>
      <c r="AA25" s="15"/>
      <c r="AB25" s="15"/>
      <c r="AC25" s="15"/>
      <c r="AD25" s="15"/>
      <c r="AE25" s="15"/>
    </row>
    <row r="26" spans="1:31" s="21" customFormat="1" ht="12" customHeight="1">
      <c r="A26" s="15"/>
      <c r="B26" s="20"/>
      <c r="C26" s="15"/>
      <c r="D26" s="97" t="s">
        <v>28</v>
      </c>
      <c r="E26" s="15"/>
      <c r="F26" s="15"/>
      <c r="G26" s="15"/>
      <c r="H26" s="15"/>
      <c r="I26" s="15"/>
      <c r="J26" s="15"/>
      <c r="K26" s="15"/>
      <c r="L26" s="34"/>
      <c r="S26" s="15"/>
      <c r="T26" s="15"/>
      <c r="U26" s="15"/>
      <c r="V26" s="15"/>
      <c r="W26" s="15"/>
      <c r="X26" s="15"/>
      <c r="Y26" s="15"/>
      <c r="Z26" s="15"/>
      <c r="AA26" s="15"/>
      <c r="AB26" s="15"/>
      <c r="AC26" s="15"/>
      <c r="AD26" s="15"/>
      <c r="AE26" s="15"/>
    </row>
    <row r="27" spans="1:31" s="103" customFormat="1" ht="16.5" customHeight="1">
      <c r="A27" s="100"/>
      <c r="B27" s="101"/>
      <c r="C27" s="100"/>
      <c r="D27" s="100"/>
      <c r="E27" s="325" t="s">
        <v>1</v>
      </c>
      <c r="F27" s="325"/>
      <c r="G27" s="325"/>
      <c r="H27" s="325"/>
      <c r="I27" s="100"/>
      <c r="J27" s="100"/>
      <c r="K27" s="100"/>
      <c r="L27" s="102"/>
      <c r="S27" s="100"/>
      <c r="T27" s="100"/>
      <c r="U27" s="100"/>
      <c r="V27" s="100"/>
      <c r="W27" s="100"/>
      <c r="X27" s="100"/>
      <c r="Y27" s="100"/>
      <c r="Z27" s="100"/>
      <c r="AA27" s="100"/>
      <c r="AB27" s="100"/>
      <c r="AC27" s="100"/>
      <c r="AD27" s="100"/>
      <c r="AE27" s="100"/>
    </row>
    <row r="28" spans="1:31" s="21" customFormat="1" ht="6.95" customHeight="1">
      <c r="A28" s="15"/>
      <c r="B28" s="20"/>
      <c r="C28" s="15"/>
      <c r="D28" s="15"/>
      <c r="E28" s="15"/>
      <c r="F28" s="15"/>
      <c r="G28" s="15"/>
      <c r="H28" s="15"/>
      <c r="I28" s="15"/>
      <c r="J28" s="15"/>
      <c r="K28" s="15"/>
      <c r="L28" s="34"/>
      <c r="S28" s="15"/>
      <c r="T28" s="15"/>
      <c r="U28" s="15"/>
      <c r="V28" s="15"/>
      <c r="W28" s="15"/>
      <c r="X28" s="15"/>
      <c r="Y28" s="15"/>
      <c r="Z28" s="15"/>
      <c r="AA28" s="15"/>
      <c r="AB28" s="15"/>
      <c r="AC28" s="15"/>
      <c r="AD28" s="15"/>
      <c r="AE28" s="15"/>
    </row>
    <row r="29" spans="1:31" s="21" customFormat="1" ht="6.95" customHeight="1">
      <c r="A29" s="15"/>
      <c r="B29" s="20"/>
      <c r="C29" s="15"/>
      <c r="D29" s="104"/>
      <c r="E29" s="104"/>
      <c r="F29" s="104"/>
      <c r="G29" s="104"/>
      <c r="H29" s="104"/>
      <c r="I29" s="104"/>
      <c r="J29" s="104"/>
      <c r="K29" s="104"/>
      <c r="L29" s="34"/>
      <c r="S29" s="15"/>
      <c r="T29" s="15"/>
      <c r="U29" s="15"/>
      <c r="V29" s="15"/>
      <c r="W29" s="15"/>
      <c r="X29" s="15"/>
      <c r="Y29" s="15"/>
      <c r="Z29" s="15"/>
      <c r="AA29" s="15"/>
      <c r="AB29" s="15"/>
      <c r="AC29" s="15"/>
      <c r="AD29" s="15"/>
      <c r="AE29" s="15"/>
    </row>
    <row r="30" spans="1:31" s="21" customFormat="1" ht="25.35" customHeight="1">
      <c r="A30" s="15"/>
      <c r="B30" s="20"/>
      <c r="C30" s="15"/>
      <c r="D30" s="105" t="s">
        <v>29</v>
      </c>
      <c r="E30" s="15"/>
      <c r="F30" s="15"/>
      <c r="G30" s="15"/>
      <c r="H30" s="15"/>
      <c r="I30" s="15"/>
      <c r="J30" s="106">
        <f>ROUND(J122, 2)</f>
        <v>0</v>
      </c>
      <c r="K30" s="15"/>
      <c r="L30" s="34"/>
      <c r="S30" s="15"/>
      <c r="T30" s="15"/>
      <c r="U30" s="15"/>
      <c r="V30" s="15"/>
      <c r="W30" s="15"/>
      <c r="X30" s="15"/>
      <c r="Y30" s="15"/>
      <c r="Z30" s="15"/>
      <c r="AA30" s="15"/>
      <c r="AB30" s="15"/>
      <c r="AC30" s="15"/>
      <c r="AD30" s="15"/>
      <c r="AE30" s="15"/>
    </row>
    <row r="31" spans="1:31" s="21" customFormat="1" ht="6.95" customHeight="1">
      <c r="A31" s="15"/>
      <c r="B31" s="20"/>
      <c r="C31" s="15"/>
      <c r="D31" s="104"/>
      <c r="E31" s="104"/>
      <c r="F31" s="104"/>
      <c r="G31" s="104"/>
      <c r="H31" s="104"/>
      <c r="I31" s="104"/>
      <c r="J31" s="104"/>
      <c r="K31" s="104"/>
      <c r="L31" s="34"/>
      <c r="S31" s="15"/>
      <c r="T31" s="15"/>
      <c r="U31" s="15"/>
      <c r="V31" s="15"/>
      <c r="W31" s="15"/>
      <c r="X31" s="15"/>
      <c r="Y31" s="15"/>
      <c r="Z31" s="15"/>
      <c r="AA31" s="15"/>
      <c r="AB31" s="15"/>
      <c r="AC31" s="15"/>
      <c r="AD31" s="15"/>
      <c r="AE31" s="15"/>
    </row>
    <row r="32" spans="1:31" s="21" customFormat="1" ht="14.45" customHeight="1">
      <c r="A32" s="15"/>
      <c r="B32" s="20"/>
      <c r="C32" s="15"/>
      <c r="D32" s="15"/>
      <c r="E32" s="15"/>
      <c r="F32" s="107" t="s">
        <v>31</v>
      </c>
      <c r="G32" s="15"/>
      <c r="H32" s="15"/>
      <c r="I32" s="107" t="s">
        <v>30</v>
      </c>
      <c r="J32" s="107" t="s">
        <v>32</v>
      </c>
      <c r="K32" s="15"/>
      <c r="L32" s="34"/>
      <c r="S32" s="15"/>
      <c r="T32" s="15"/>
      <c r="U32" s="15"/>
      <c r="V32" s="15"/>
      <c r="W32" s="15"/>
      <c r="X32" s="15"/>
      <c r="Y32" s="15"/>
      <c r="Z32" s="15"/>
      <c r="AA32" s="15"/>
      <c r="AB32" s="15"/>
      <c r="AC32" s="15"/>
      <c r="AD32" s="15"/>
      <c r="AE32" s="15"/>
    </row>
    <row r="33" spans="1:31" s="21" customFormat="1" ht="14.45" customHeight="1">
      <c r="A33" s="15"/>
      <c r="B33" s="20"/>
      <c r="C33" s="15"/>
      <c r="D33" s="108" t="s">
        <v>33</v>
      </c>
      <c r="E33" s="97" t="s">
        <v>34</v>
      </c>
      <c r="F33" s="109">
        <f>ROUND((SUM(BE122:BE216)),  2)</f>
        <v>0</v>
      </c>
      <c r="G33" s="15"/>
      <c r="H33" s="15"/>
      <c r="I33" s="110">
        <v>0.21</v>
      </c>
      <c r="J33" s="109">
        <f>ROUND(((SUM(BE122:BE216))*I33),  2)</f>
        <v>0</v>
      </c>
      <c r="K33" s="15"/>
      <c r="L33" s="34"/>
      <c r="S33" s="15"/>
      <c r="T33" s="15"/>
      <c r="U33" s="15"/>
      <c r="V33" s="15"/>
      <c r="W33" s="15"/>
      <c r="X33" s="15"/>
      <c r="Y33" s="15"/>
      <c r="Z33" s="15"/>
      <c r="AA33" s="15"/>
      <c r="AB33" s="15"/>
      <c r="AC33" s="15"/>
      <c r="AD33" s="15"/>
      <c r="AE33" s="15"/>
    </row>
    <row r="34" spans="1:31" s="21" customFormat="1" ht="14.45" customHeight="1">
      <c r="A34" s="15"/>
      <c r="B34" s="20"/>
      <c r="C34" s="15"/>
      <c r="D34" s="15"/>
      <c r="E34" s="97" t="s">
        <v>35</v>
      </c>
      <c r="F34" s="109">
        <f>ROUND((SUM(BF122:BF216)),  2)</f>
        <v>0</v>
      </c>
      <c r="G34" s="15"/>
      <c r="H34" s="15"/>
      <c r="I34" s="110">
        <v>0.15</v>
      </c>
      <c r="J34" s="109">
        <f>ROUND(((SUM(BF122:BF216))*I34),  2)</f>
        <v>0</v>
      </c>
      <c r="K34" s="15"/>
      <c r="L34" s="34"/>
      <c r="S34" s="15"/>
      <c r="T34" s="15"/>
      <c r="U34" s="15"/>
      <c r="V34" s="15"/>
      <c r="W34" s="15"/>
      <c r="X34" s="15"/>
      <c r="Y34" s="15"/>
      <c r="Z34" s="15"/>
      <c r="AA34" s="15"/>
      <c r="AB34" s="15"/>
      <c r="AC34" s="15"/>
      <c r="AD34" s="15"/>
      <c r="AE34" s="15"/>
    </row>
    <row r="35" spans="1:31" s="21" customFormat="1" ht="14.45" hidden="1" customHeight="1">
      <c r="A35" s="15"/>
      <c r="B35" s="20"/>
      <c r="C35" s="15"/>
      <c r="D35" s="15"/>
      <c r="E35" s="97" t="s">
        <v>36</v>
      </c>
      <c r="F35" s="109">
        <f>ROUND((SUM(BG122:BG216)),  2)</f>
        <v>0</v>
      </c>
      <c r="G35" s="15"/>
      <c r="H35" s="15"/>
      <c r="I35" s="110">
        <v>0.21</v>
      </c>
      <c r="J35" s="109">
        <f>0</f>
        <v>0</v>
      </c>
      <c r="K35" s="15"/>
      <c r="L35" s="34"/>
      <c r="S35" s="15"/>
      <c r="T35" s="15"/>
      <c r="U35" s="15"/>
      <c r="V35" s="15"/>
      <c r="W35" s="15"/>
      <c r="X35" s="15"/>
      <c r="Y35" s="15"/>
      <c r="Z35" s="15"/>
      <c r="AA35" s="15"/>
      <c r="AB35" s="15"/>
      <c r="AC35" s="15"/>
      <c r="AD35" s="15"/>
      <c r="AE35" s="15"/>
    </row>
    <row r="36" spans="1:31" s="21" customFormat="1" ht="14.45" hidden="1" customHeight="1">
      <c r="A36" s="15"/>
      <c r="B36" s="20"/>
      <c r="C36" s="15"/>
      <c r="D36" s="15"/>
      <c r="E36" s="97" t="s">
        <v>37</v>
      </c>
      <c r="F36" s="109">
        <f>ROUND((SUM(BH122:BH216)),  2)</f>
        <v>0</v>
      </c>
      <c r="G36" s="15"/>
      <c r="H36" s="15"/>
      <c r="I36" s="110">
        <v>0.15</v>
      </c>
      <c r="J36" s="109">
        <f>0</f>
        <v>0</v>
      </c>
      <c r="K36" s="15"/>
      <c r="L36" s="34"/>
      <c r="S36" s="15"/>
      <c r="T36" s="15"/>
      <c r="U36" s="15"/>
      <c r="V36" s="15"/>
      <c r="W36" s="15"/>
      <c r="X36" s="15"/>
      <c r="Y36" s="15"/>
      <c r="Z36" s="15"/>
      <c r="AA36" s="15"/>
      <c r="AB36" s="15"/>
      <c r="AC36" s="15"/>
      <c r="AD36" s="15"/>
      <c r="AE36" s="15"/>
    </row>
    <row r="37" spans="1:31" s="21" customFormat="1" ht="14.45" hidden="1" customHeight="1">
      <c r="A37" s="15"/>
      <c r="B37" s="20"/>
      <c r="C37" s="15"/>
      <c r="D37" s="15"/>
      <c r="E37" s="97" t="s">
        <v>38</v>
      </c>
      <c r="F37" s="109">
        <f>ROUND((SUM(BI122:BI216)),  2)</f>
        <v>0</v>
      </c>
      <c r="G37" s="15"/>
      <c r="H37" s="15"/>
      <c r="I37" s="110">
        <v>0</v>
      </c>
      <c r="J37" s="109">
        <f>0</f>
        <v>0</v>
      </c>
      <c r="K37" s="15"/>
      <c r="L37" s="34"/>
      <c r="S37" s="15"/>
      <c r="T37" s="15"/>
      <c r="U37" s="15"/>
      <c r="V37" s="15"/>
      <c r="W37" s="15"/>
      <c r="X37" s="15"/>
      <c r="Y37" s="15"/>
      <c r="Z37" s="15"/>
      <c r="AA37" s="15"/>
      <c r="AB37" s="15"/>
      <c r="AC37" s="15"/>
      <c r="AD37" s="15"/>
      <c r="AE37" s="15"/>
    </row>
    <row r="38" spans="1:31" s="21" customFormat="1" ht="6.95" customHeight="1">
      <c r="A38" s="15"/>
      <c r="B38" s="20"/>
      <c r="C38" s="15"/>
      <c r="D38" s="15"/>
      <c r="E38" s="15"/>
      <c r="F38" s="15"/>
      <c r="G38" s="15"/>
      <c r="H38" s="15"/>
      <c r="I38" s="15"/>
      <c r="J38" s="15"/>
      <c r="K38" s="15"/>
      <c r="L38" s="34"/>
      <c r="S38" s="15"/>
      <c r="T38" s="15"/>
      <c r="U38" s="15"/>
      <c r="V38" s="15"/>
      <c r="W38" s="15"/>
      <c r="X38" s="15"/>
      <c r="Y38" s="15"/>
      <c r="Z38" s="15"/>
      <c r="AA38" s="15"/>
      <c r="AB38" s="15"/>
      <c r="AC38" s="15"/>
      <c r="AD38" s="15"/>
      <c r="AE38" s="15"/>
    </row>
    <row r="39" spans="1:31" s="21" customFormat="1" ht="25.35" customHeight="1">
      <c r="A39" s="15"/>
      <c r="B39" s="20"/>
      <c r="C39" s="111"/>
      <c r="D39" s="112" t="s">
        <v>39</v>
      </c>
      <c r="E39" s="113"/>
      <c r="F39" s="113"/>
      <c r="G39" s="114" t="s">
        <v>40</v>
      </c>
      <c r="H39" s="115" t="s">
        <v>41</v>
      </c>
      <c r="I39" s="113"/>
      <c r="J39" s="116">
        <f>SUM(J30:J37)</f>
        <v>0</v>
      </c>
      <c r="K39" s="117"/>
      <c r="L39" s="34"/>
      <c r="S39" s="15"/>
      <c r="T39" s="15"/>
      <c r="U39" s="15"/>
      <c r="V39" s="15"/>
      <c r="W39" s="15"/>
      <c r="X39" s="15"/>
      <c r="Y39" s="15"/>
      <c r="Z39" s="15"/>
      <c r="AA39" s="15"/>
      <c r="AB39" s="15"/>
      <c r="AC39" s="15"/>
      <c r="AD39" s="15"/>
      <c r="AE39" s="15"/>
    </row>
    <row r="40" spans="1:31" s="21" customFormat="1" ht="14.45" customHeight="1">
      <c r="A40" s="15"/>
      <c r="B40" s="20"/>
      <c r="C40" s="15"/>
      <c r="D40" s="15"/>
      <c r="E40" s="15"/>
      <c r="F40" s="15"/>
      <c r="G40" s="15"/>
      <c r="H40" s="15"/>
      <c r="I40" s="15"/>
      <c r="J40" s="15"/>
      <c r="K40" s="15"/>
      <c r="L40" s="34"/>
      <c r="S40" s="15"/>
      <c r="T40" s="15"/>
      <c r="U40" s="15"/>
      <c r="V40" s="15"/>
      <c r="W40" s="15"/>
      <c r="X40" s="15"/>
      <c r="Y40" s="15"/>
      <c r="Z40" s="15"/>
      <c r="AA40" s="15"/>
      <c r="AB40" s="15"/>
      <c r="AC40" s="15"/>
      <c r="AD40" s="15"/>
      <c r="AE40" s="15"/>
    </row>
    <row r="41" spans="1:31" ht="14.45" customHeight="1">
      <c r="B41" s="5"/>
      <c r="L41" s="5"/>
    </row>
    <row r="42" spans="1:31" ht="14.45" customHeight="1">
      <c r="B42" s="5"/>
      <c r="L42" s="5"/>
    </row>
    <row r="43" spans="1:31" ht="14.45" customHeight="1">
      <c r="B43" s="5"/>
      <c r="L43" s="5"/>
    </row>
    <row r="44" spans="1:31" ht="14.45" customHeight="1">
      <c r="B44" s="5"/>
      <c r="L44" s="5"/>
    </row>
    <row r="45" spans="1:31" ht="14.45" customHeight="1">
      <c r="B45" s="5"/>
      <c r="L45" s="5"/>
    </row>
    <row r="46" spans="1:31" ht="14.45" customHeight="1">
      <c r="B46" s="5"/>
      <c r="L46" s="5"/>
    </row>
    <row r="47" spans="1:31" ht="14.45" customHeight="1">
      <c r="B47" s="5"/>
      <c r="L47" s="5"/>
    </row>
    <row r="48" spans="1:31" ht="14.45" customHeight="1">
      <c r="B48" s="5"/>
      <c r="L48" s="5"/>
    </row>
    <row r="49" spans="1:31" ht="14.45" customHeight="1">
      <c r="B49" s="5"/>
      <c r="L49" s="5"/>
    </row>
    <row r="50" spans="1:31" s="21" customFormat="1" ht="14.45" customHeight="1">
      <c r="B50" s="34"/>
      <c r="D50" s="118" t="s">
        <v>42</v>
      </c>
      <c r="E50" s="119"/>
      <c r="F50" s="119"/>
      <c r="G50" s="118" t="s">
        <v>43</v>
      </c>
      <c r="H50" s="119"/>
      <c r="I50" s="119"/>
      <c r="J50" s="119"/>
      <c r="K50" s="119"/>
      <c r="L50" s="34"/>
    </row>
    <row r="51" spans="1:31">
      <c r="B51" s="5"/>
      <c r="L51" s="5"/>
    </row>
    <row r="52" spans="1:31">
      <c r="B52" s="5"/>
      <c r="L52" s="5"/>
    </row>
    <row r="53" spans="1:31">
      <c r="B53" s="5"/>
      <c r="L53" s="5"/>
    </row>
    <row r="54" spans="1:31">
      <c r="B54" s="5"/>
      <c r="L54" s="5"/>
    </row>
    <row r="55" spans="1:31">
      <c r="B55" s="5"/>
      <c r="L55" s="5"/>
    </row>
    <row r="56" spans="1:31">
      <c r="B56" s="5"/>
      <c r="L56" s="5"/>
    </row>
    <row r="57" spans="1:31">
      <c r="B57" s="5"/>
      <c r="L57" s="5"/>
    </row>
    <row r="58" spans="1:31">
      <c r="B58" s="5"/>
      <c r="L58" s="5"/>
    </row>
    <row r="59" spans="1:31">
      <c r="B59" s="5"/>
      <c r="L59" s="5"/>
    </row>
    <row r="60" spans="1:31">
      <c r="B60" s="5"/>
      <c r="L60" s="5"/>
    </row>
    <row r="61" spans="1:31" s="21" customFormat="1">
      <c r="A61" s="15"/>
      <c r="B61" s="20"/>
      <c r="C61" s="15"/>
      <c r="D61" s="120" t="s">
        <v>44</v>
      </c>
      <c r="E61" s="121"/>
      <c r="F61" s="122" t="s">
        <v>45</v>
      </c>
      <c r="G61" s="120" t="s">
        <v>44</v>
      </c>
      <c r="H61" s="121"/>
      <c r="I61" s="121"/>
      <c r="J61" s="123" t="s">
        <v>45</v>
      </c>
      <c r="K61" s="121"/>
      <c r="L61" s="34"/>
      <c r="S61" s="15"/>
      <c r="T61" s="15"/>
      <c r="U61" s="15"/>
      <c r="V61" s="15"/>
      <c r="W61" s="15"/>
      <c r="X61" s="15"/>
      <c r="Y61" s="15"/>
      <c r="Z61" s="15"/>
      <c r="AA61" s="15"/>
      <c r="AB61" s="15"/>
      <c r="AC61" s="15"/>
      <c r="AD61" s="15"/>
      <c r="AE61" s="15"/>
    </row>
    <row r="62" spans="1:31">
      <c r="B62" s="5"/>
      <c r="L62" s="5"/>
    </row>
    <row r="63" spans="1:31">
      <c r="B63" s="5"/>
      <c r="L63" s="5"/>
    </row>
    <row r="64" spans="1:31">
      <c r="B64" s="5"/>
      <c r="L64" s="5"/>
    </row>
    <row r="65" spans="1:31" s="21" customFormat="1">
      <c r="A65" s="15"/>
      <c r="B65" s="20"/>
      <c r="C65" s="15"/>
      <c r="D65" s="118" t="s">
        <v>46</v>
      </c>
      <c r="E65" s="124"/>
      <c r="F65" s="124"/>
      <c r="G65" s="118" t="s">
        <v>47</v>
      </c>
      <c r="H65" s="124"/>
      <c r="I65" s="124"/>
      <c r="J65" s="124"/>
      <c r="K65" s="124"/>
      <c r="L65" s="34"/>
      <c r="S65" s="15"/>
      <c r="T65" s="15"/>
      <c r="U65" s="15"/>
      <c r="V65" s="15"/>
      <c r="W65" s="15"/>
      <c r="X65" s="15"/>
      <c r="Y65" s="15"/>
      <c r="Z65" s="15"/>
      <c r="AA65" s="15"/>
      <c r="AB65" s="15"/>
      <c r="AC65" s="15"/>
      <c r="AD65" s="15"/>
      <c r="AE65" s="15"/>
    </row>
    <row r="66" spans="1:31">
      <c r="B66" s="5"/>
      <c r="L66" s="5"/>
    </row>
    <row r="67" spans="1:31">
      <c r="B67" s="5"/>
      <c r="L67" s="5"/>
    </row>
    <row r="68" spans="1:31">
      <c r="B68" s="5"/>
      <c r="L68" s="5"/>
    </row>
    <row r="69" spans="1:31">
      <c r="B69" s="5"/>
      <c r="L69" s="5"/>
    </row>
    <row r="70" spans="1:31">
      <c r="B70" s="5"/>
      <c r="L70" s="5"/>
    </row>
    <row r="71" spans="1:31">
      <c r="B71" s="5"/>
      <c r="L71" s="5"/>
    </row>
    <row r="72" spans="1:31">
      <c r="B72" s="5"/>
      <c r="L72" s="5"/>
    </row>
    <row r="73" spans="1:31">
      <c r="B73" s="5"/>
      <c r="L73" s="5"/>
    </row>
    <row r="74" spans="1:31">
      <c r="B74" s="5"/>
      <c r="L74" s="5"/>
    </row>
    <row r="75" spans="1:31">
      <c r="B75" s="5"/>
      <c r="L75" s="5"/>
    </row>
    <row r="76" spans="1:31" s="21" customFormat="1">
      <c r="A76" s="15"/>
      <c r="B76" s="20"/>
      <c r="C76" s="15"/>
      <c r="D76" s="120" t="s">
        <v>44</v>
      </c>
      <c r="E76" s="121"/>
      <c r="F76" s="122" t="s">
        <v>45</v>
      </c>
      <c r="G76" s="120" t="s">
        <v>44</v>
      </c>
      <c r="H76" s="121"/>
      <c r="I76" s="121"/>
      <c r="J76" s="123" t="s">
        <v>45</v>
      </c>
      <c r="K76" s="121"/>
      <c r="L76" s="34"/>
      <c r="S76" s="15"/>
      <c r="T76" s="15"/>
      <c r="U76" s="15"/>
      <c r="V76" s="15"/>
      <c r="W76" s="15"/>
      <c r="X76" s="15"/>
      <c r="Y76" s="15"/>
      <c r="Z76" s="15"/>
      <c r="AA76" s="15"/>
      <c r="AB76" s="15"/>
      <c r="AC76" s="15"/>
      <c r="AD76" s="15"/>
      <c r="AE76" s="15"/>
    </row>
    <row r="77" spans="1:31" s="21" customFormat="1" ht="14.45" customHeight="1">
      <c r="A77" s="15"/>
      <c r="B77" s="125"/>
      <c r="C77" s="126"/>
      <c r="D77" s="126"/>
      <c r="E77" s="126"/>
      <c r="F77" s="126"/>
      <c r="G77" s="126"/>
      <c r="H77" s="126"/>
      <c r="I77" s="126"/>
      <c r="J77" s="126"/>
      <c r="K77" s="126"/>
      <c r="L77" s="34"/>
      <c r="S77" s="15"/>
      <c r="T77" s="15"/>
      <c r="U77" s="15"/>
      <c r="V77" s="15"/>
      <c r="W77" s="15"/>
      <c r="X77" s="15"/>
      <c r="Y77" s="15"/>
      <c r="Z77" s="15"/>
      <c r="AA77" s="15"/>
      <c r="AB77" s="15"/>
      <c r="AC77" s="15"/>
      <c r="AD77" s="15"/>
      <c r="AE77" s="15"/>
    </row>
    <row r="81" spans="1:47" s="21" customFormat="1" ht="6.95" hidden="1" customHeight="1">
      <c r="A81" s="15"/>
      <c r="B81" s="127"/>
      <c r="C81" s="128"/>
      <c r="D81" s="128"/>
      <c r="E81" s="128"/>
      <c r="F81" s="128"/>
      <c r="G81" s="128"/>
      <c r="H81" s="128"/>
      <c r="I81" s="128"/>
      <c r="J81" s="128"/>
      <c r="K81" s="128"/>
      <c r="L81" s="34"/>
      <c r="S81" s="15"/>
      <c r="T81" s="15"/>
      <c r="U81" s="15"/>
      <c r="V81" s="15"/>
      <c r="W81" s="15"/>
      <c r="X81" s="15"/>
      <c r="Y81" s="15"/>
      <c r="Z81" s="15"/>
      <c r="AA81" s="15"/>
      <c r="AB81" s="15"/>
      <c r="AC81" s="15"/>
      <c r="AD81" s="15"/>
      <c r="AE81" s="15"/>
    </row>
    <row r="82" spans="1:47" s="21" customFormat="1" ht="24.95" hidden="1" customHeight="1">
      <c r="A82" s="15"/>
      <c r="B82" s="16"/>
      <c r="C82" s="8" t="s">
        <v>90</v>
      </c>
      <c r="D82" s="17"/>
      <c r="E82" s="17"/>
      <c r="F82" s="17"/>
      <c r="G82" s="17"/>
      <c r="H82" s="17"/>
      <c r="I82" s="17"/>
      <c r="J82" s="17"/>
      <c r="K82" s="17"/>
      <c r="L82" s="34"/>
      <c r="S82" s="15"/>
      <c r="T82" s="15"/>
      <c r="U82" s="15"/>
      <c r="V82" s="15"/>
      <c r="W82" s="15"/>
      <c r="X82" s="15"/>
      <c r="Y82" s="15"/>
      <c r="Z82" s="15"/>
      <c r="AA82" s="15"/>
      <c r="AB82" s="15"/>
      <c r="AC82" s="15"/>
      <c r="AD82" s="15"/>
      <c r="AE82" s="15"/>
    </row>
    <row r="83" spans="1:47" s="21" customFormat="1" ht="6.95" hidden="1" customHeight="1">
      <c r="A83" s="15"/>
      <c r="B83" s="16"/>
      <c r="C83" s="17"/>
      <c r="D83" s="17"/>
      <c r="E83" s="17"/>
      <c r="F83" s="17"/>
      <c r="G83" s="17"/>
      <c r="H83" s="17"/>
      <c r="I83" s="17"/>
      <c r="J83" s="17"/>
      <c r="K83" s="17"/>
      <c r="L83" s="34"/>
      <c r="S83" s="15"/>
      <c r="T83" s="15"/>
      <c r="U83" s="15"/>
      <c r="V83" s="15"/>
      <c r="W83" s="15"/>
      <c r="X83" s="15"/>
      <c r="Y83" s="15"/>
      <c r="Z83" s="15"/>
      <c r="AA83" s="15"/>
      <c r="AB83" s="15"/>
      <c r="AC83" s="15"/>
      <c r="AD83" s="15"/>
      <c r="AE83" s="15"/>
    </row>
    <row r="84" spans="1:47" s="21" customFormat="1" ht="12" hidden="1" customHeight="1">
      <c r="A84" s="15"/>
      <c r="B84" s="16"/>
      <c r="C84" s="12" t="s">
        <v>13</v>
      </c>
      <c r="D84" s="17"/>
      <c r="E84" s="17"/>
      <c r="F84" s="17"/>
      <c r="G84" s="17"/>
      <c r="H84" s="17"/>
      <c r="I84" s="17"/>
      <c r="J84" s="17"/>
      <c r="K84" s="17"/>
      <c r="L84" s="34"/>
      <c r="S84" s="15"/>
      <c r="T84" s="15"/>
      <c r="U84" s="15"/>
      <c r="V84" s="15"/>
      <c r="W84" s="15"/>
      <c r="X84" s="15"/>
      <c r="Y84" s="15"/>
      <c r="Z84" s="15"/>
      <c r="AA84" s="15"/>
      <c r="AB84" s="15"/>
      <c r="AC84" s="15"/>
      <c r="AD84" s="15"/>
      <c r="AE84" s="15"/>
    </row>
    <row r="85" spans="1:47" s="21" customFormat="1" ht="16.5" hidden="1" customHeight="1">
      <c r="A85" s="15"/>
      <c r="B85" s="16"/>
      <c r="C85" s="17"/>
      <c r="D85" s="17"/>
      <c r="E85" s="318" t="str">
        <f>E7</f>
        <v>Sadové úpravy na okružní křižovatce Střekov I. varianta</v>
      </c>
      <c r="F85" s="319"/>
      <c r="G85" s="319"/>
      <c r="H85" s="319"/>
      <c r="I85" s="17"/>
      <c r="J85" s="17"/>
      <c r="K85" s="17"/>
      <c r="L85" s="34"/>
      <c r="S85" s="15"/>
      <c r="T85" s="15"/>
      <c r="U85" s="15"/>
      <c r="V85" s="15"/>
      <c r="W85" s="15"/>
      <c r="X85" s="15"/>
      <c r="Y85" s="15"/>
      <c r="Z85" s="15"/>
      <c r="AA85" s="15"/>
      <c r="AB85" s="15"/>
      <c r="AC85" s="15"/>
      <c r="AD85" s="15"/>
      <c r="AE85" s="15"/>
    </row>
    <row r="86" spans="1:47" s="21" customFormat="1" ht="12" hidden="1" customHeight="1">
      <c r="A86" s="15"/>
      <c r="B86" s="16"/>
      <c r="C86" s="12" t="s">
        <v>88</v>
      </c>
      <c r="D86" s="17"/>
      <c r="E86" s="17"/>
      <c r="F86" s="17"/>
      <c r="G86" s="17"/>
      <c r="H86" s="17"/>
      <c r="I86" s="17"/>
      <c r="J86" s="17"/>
      <c r="K86" s="17"/>
      <c r="L86" s="34"/>
      <c r="S86" s="15"/>
      <c r="T86" s="15"/>
      <c r="U86" s="15"/>
      <c r="V86" s="15"/>
      <c r="W86" s="15"/>
      <c r="X86" s="15"/>
      <c r="Y86" s="15"/>
      <c r="Z86" s="15"/>
      <c r="AA86" s="15"/>
      <c r="AB86" s="15"/>
      <c r="AC86" s="15"/>
      <c r="AD86" s="15"/>
      <c r="AE86" s="15"/>
    </row>
    <row r="87" spans="1:47" s="21" customFormat="1" ht="16.5" hidden="1" customHeight="1">
      <c r="A87" s="15"/>
      <c r="B87" s="16"/>
      <c r="C87" s="17"/>
      <c r="D87" s="17"/>
      <c r="E87" s="292" t="str">
        <f>E9</f>
        <v xml:space="preserve">3. - Nové výsadby - I. varianta </v>
      </c>
      <c r="F87" s="317"/>
      <c r="G87" s="317"/>
      <c r="H87" s="317"/>
      <c r="I87" s="17"/>
      <c r="J87" s="17"/>
      <c r="K87" s="17"/>
      <c r="L87" s="34"/>
      <c r="S87" s="15"/>
      <c r="T87" s="15"/>
      <c r="U87" s="15"/>
      <c r="V87" s="15"/>
      <c r="W87" s="15"/>
      <c r="X87" s="15"/>
      <c r="Y87" s="15"/>
      <c r="Z87" s="15"/>
      <c r="AA87" s="15"/>
      <c r="AB87" s="15"/>
      <c r="AC87" s="15"/>
      <c r="AD87" s="15"/>
      <c r="AE87" s="15"/>
    </row>
    <row r="88" spans="1:47" s="21" customFormat="1" ht="6.95" hidden="1" customHeight="1">
      <c r="A88" s="15"/>
      <c r="B88" s="16"/>
      <c r="C88" s="17"/>
      <c r="D88" s="17"/>
      <c r="E88" s="17"/>
      <c r="F88" s="17"/>
      <c r="G88" s="17"/>
      <c r="H88" s="17"/>
      <c r="I88" s="17"/>
      <c r="J88" s="17"/>
      <c r="K88" s="17"/>
      <c r="L88" s="34"/>
      <c r="S88" s="15"/>
      <c r="T88" s="15"/>
      <c r="U88" s="15"/>
      <c r="V88" s="15"/>
      <c r="W88" s="15"/>
      <c r="X88" s="15"/>
      <c r="Y88" s="15"/>
      <c r="Z88" s="15"/>
      <c r="AA88" s="15"/>
      <c r="AB88" s="15"/>
      <c r="AC88" s="15"/>
      <c r="AD88" s="15"/>
      <c r="AE88" s="15"/>
    </row>
    <row r="89" spans="1:47" s="21" customFormat="1" ht="12" hidden="1" customHeight="1">
      <c r="A89" s="15"/>
      <c r="B89" s="16"/>
      <c r="C89" s="12" t="s">
        <v>17</v>
      </c>
      <c r="D89" s="17"/>
      <c r="E89" s="17"/>
      <c r="F89" s="13">
        <f>F12</f>
        <v>0</v>
      </c>
      <c r="G89" s="17"/>
      <c r="H89" s="17"/>
      <c r="I89" s="12" t="s">
        <v>19</v>
      </c>
      <c r="J89" s="129" t="str">
        <f>IF(J12="","",J12)</f>
        <v/>
      </c>
      <c r="K89" s="17"/>
      <c r="L89" s="34"/>
      <c r="S89" s="15"/>
      <c r="T89" s="15"/>
      <c r="U89" s="15"/>
      <c r="V89" s="15"/>
      <c r="W89" s="15"/>
      <c r="X89" s="15"/>
      <c r="Y89" s="15"/>
      <c r="Z89" s="15"/>
      <c r="AA89" s="15"/>
      <c r="AB89" s="15"/>
      <c r="AC89" s="15"/>
      <c r="AD89" s="15"/>
      <c r="AE89" s="15"/>
    </row>
    <row r="90" spans="1:47" s="21" customFormat="1" ht="6.95" hidden="1" customHeight="1">
      <c r="A90" s="15"/>
      <c r="B90" s="16"/>
      <c r="C90" s="17"/>
      <c r="D90" s="17"/>
      <c r="E90" s="17"/>
      <c r="F90" s="17"/>
      <c r="G90" s="17"/>
      <c r="H90" s="17"/>
      <c r="I90" s="17"/>
      <c r="J90" s="17"/>
      <c r="K90" s="17"/>
      <c r="L90" s="34"/>
      <c r="S90" s="15"/>
      <c r="T90" s="15"/>
      <c r="U90" s="15"/>
      <c r="V90" s="15"/>
      <c r="W90" s="15"/>
      <c r="X90" s="15"/>
      <c r="Y90" s="15"/>
      <c r="Z90" s="15"/>
      <c r="AA90" s="15"/>
      <c r="AB90" s="15"/>
      <c r="AC90" s="15"/>
      <c r="AD90" s="15"/>
      <c r="AE90" s="15"/>
    </row>
    <row r="91" spans="1:47" s="21" customFormat="1" ht="15.2" hidden="1" customHeight="1">
      <c r="A91" s="15"/>
      <c r="B91" s="16"/>
      <c r="C91" s="12" t="s">
        <v>20</v>
      </c>
      <c r="D91" s="17"/>
      <c r="E91" s="17"/>
      <c r="F91" s="13" t="str">
        <f>E15</f>
        <v xml:space="preserve"> </v>
      </c>
      <c r="G91" s="17"/>
      <c r="H91" s="17"/>
      <c r="I91" s="12" t="s">
        <v>25</v>
      </c>
      <c r="J91" s="130" t="str">
        <f>E21</f>
        <v xml:space="preserve"> </v>
      </c>
      <c r="K91" s="17"/>
      <c r="L91" s="34"/>
      <c r="S91" s="15"/>
      <c r="T91" s="15"/>
      <c r="U91" s="15"/>
      <c r="V91" s="15"/>
      <c r="W91" s="15"/>
      <c r="X91" s="15"/>
      <c r="Y91" s="15"/>
      <c r="Z91" s="15"/>
      <c r="AA91" s="15"/>
      <c r="AB91" s="15"/>
      <c r="AC91" s="15"/>
      <c r="AD91" s="15"/>
      <c r="AE91" s="15"/>
    </row>
    <row r="92" spans="1:47" s="21" customFormat="1" ht="15.2" hidden="1" customHeight="1">
      <c r="A92" s="15"/>
      <c r="B92" s="16"/>
      <c r="C92" s="12" t="s">
        <v>24</v>
      </c>
      <c r="D92" s="17"/>
      <c r="E92" s="17"/>
      <c r="F92" s="13" t="str">
        <f>IF(E18="","",E18)</f>
        <v xml:space="preserve"> </v>
      </c>
      <c r="G92" s="17"/>
      <c r="H92" s="17"/>
      <c r="I92" s="12" t="s">
        <v>27</v>
      </c>
      <c r="J92" s="130">
        <f>E24</f>
        <v>0</v>
      </c>
      <c r="K92" s="17"/>
      <c r="L92" s="34"/>
      <c r="S92" s="15"/>
      <c r="T92" s="15"/>
      <c r="U92" s="15"/>
      <c r="V92" s="15"/>
      <c r="W92" s="15"/>
      <c r="X92" s="15"/>
      <c r="Y92" s="15"/>
      <c r="Z92" s="15"/>
      <c r="AA92" s="15"/>
      <c r="AB92" s="15"/>
      <c r="AC92" s="15"/>
      <c r="AD92" s="15"/>
      <c r="AE92" s="15"/>
    </row>
    <row r="93" spans="1:47" s="21" customFormat="1" ht="10.35" hidden="1" customHeight="1">
      <c r="A93" s="15"/>
      <c r="B93" s="16"/>
      <c r="C93" s="17"/>
      <c r="D93" s="17"/>
      <c r="E93" s="17"/>
      <c r="F93" s="17"/>
      <c r="G93" s="17"/>
      <c r="H93" s="17"/>
      <c r="I93" s="17"/>
      <c r="J93" s="17"/>
      <c r="K93" s="17"/>
      <c r="L93" s="34"/>
      <c r="S93" s="15"/>
      <c r="T93" s="15"/>
      <c r="U93" s="15"/>
      <c r="V93" s="15"/>
      <c r="W93" s="15"/>
      <c r="X93" s="15"/>
      <c r="Y93" s="15"/>
      <c r="Z93" s="15"/>
      <c r="AA93" s="15"/>
      <c r="AB93" s="15"/>
      <c r="AC93" s="15"/>
      <c r="AD93" s="15"/>
      <c r="AE93" s="15"/>
    </row>
    <row r="94" spans="1:47" s="21" customFormat="1" ht="29.25" hidden="1" customHeight="1">
      <c r="A94" s="15"/>
      <c r="B94" s="16"/>
      <c r="C94" s="131" t="s">
        <v>91</v>
      </c>
      <c r="D94" s="132"/>
      <c r="E94" s="132"/>
      <c r="F94" s="132"/>
      <c r="G94" s="132"/>
      <c r="H94" s="132"/>
      <c r="I94" s="132"/>
      <c r="J94" s="133" t="s">
        <v>92</v>
      </c>
      <c r="K94" s="132"/>
      <c r="L94" s="34"/>
      <c r="S94" s="15"/>
      <c r="T94" s="15"/>
      <c r="U94" s="15"/>
      <c r="V94" s="15"/>
      <c r="W94" s="15"/>
      <c r="X94" s="15"/>
      <c r="Y94" s="15"/>
      <c r="Z94" s="15"/>
      <c r="AA94" s="15"/>
      <c r="AB94" s="15"/>
      <c r="AC94" s="15"/>
      <c r="AD94" s="15"/>
      <c r="AE94" s="15"/>
    </row>
    <row r="95" spans="1:47" s="21" customFormat="1" ht="10.35" hidden="1" customHeight="1">
      <c r="A95" s="15"/>
      <c r="B95" s="16"/>
      <c r="C95" s="17"/>
      <c r="D95" s="17"/>
      <c r="E95" s="17"/>
      <c r="F95" s="17"/>
      <c r="G95" s="17"/>
      <c r="H95" s="17"/>
      <c r="I95" s="17"/>
      <c r="J95" s="17"/>
      <c r="K95" s="17"/>
      <c r="L95" s="34"/>
      <c r="S95" s="15"/>
      <c r="T95" s="15"/>
      <c r="U95" s="15"/>
      <c r="V95" s="15"/>
      <c r="W95" s="15"/>
      <c r="X95" s="15"/>
      <c r="Y95" s="15"/>
      <c r="Z95" s="15"/>
      <c r="AA95" s="15"/>
      <c r="AB95" s="15"/>
      <c r="AC95" s="15"/>
      <c r="AD95" s="15"/>
      <c r="AE95" s="15"/>
    </row>
    <row r="96" spans="1:47" s="21" customFormat="1" ht="22.9" hidden="1" customHeight="1">
      <c r="A96" s="15"/>
      <c r="B96" s="16"/>
      <c r="C96" s="134" t="s">
        <v>93</v>
      </c>
      <c r="D96" s="17"/>
      <c r="E96" s="17"/>
      <c r="F96" s="17"/>
      <c r="G96" s="17"/>
      <c r="H96" s="17"/>
      <c r="I96" s="17"/>
      <c r="J96" s="135">
        <f>J122</f>
        <v>0</v>
      </c>
      <c r="K96" s="17"/>
      <c r="L96" s="34"/>
      <c r="S96" s="15"/>
      <c r="T96" s="15"/>
      <c r="U96" s="15"/>
      <c r="V96" s="15"/>
      <c r="W96" s="15"/>
      <c r="X96" s="15"/>
      <c r="Y96" s="15"/>
      <c r="Z96" s="15"/>
      <c r="AA96" s="15"/>
      <c r="AB96" s="15"/>
      <c r="AC96" s="15"/>
      <c r="AD96" s="15"/>
      <c r="AE96" s="15"/>
      <c r="AU96" s="2" t="s">
        <v>94</v>
      </c>
    </row>
    <row r="97" spans="1:31" s="136" customFormat="1" ht="24.95" hidden="1" customHeight="1">
      <c r="B97" s="137"/>
      <c r="C97" s="138"/>
      <c r="D97" s="139" t="s">
        <v>238</v>
      </c>
      <c r="E97" s="140"/>
      <c r="F97" s="140"/>
      <c r="G97" s="140"/>
      <c r="H97" s="140"/>
      <c r="I97" s="140"/>
      <c r="J97" s="141">
        <f>J123</f>
        <v>0</v>
      </c>
      <c r="K97" s="138"/>
      <c r="L97" s="142"/>
    </row>
    <row r="98" spans="1:31" s="136" customFormat="1" ht="24.95" hidden="1" customHeight="1">
      <c r="B98" s="137"/>
      <c r="C98" s="138"/>
      <c r="D98" s="139" t="s">
        <v>239</v>
      </c>
      <c r="E98" s="140"/>
      <c r="F98" s="140"/>
      <c r="G98" s="140"/>
      <c r="H98" s="140"/>
      <c r="I98" s="140"/>
      <c r="J98" s="141">
        <f>J125</f>
        <v>0</v>
      </c>
      <c r="K98" s="138"/>
      <c r="L98" s="142"/>
    </row>
    <row r="99" spans="1:31" s="136" customFormat="1" ht="24.95" hidden="1" customHeight="1">
      <c r="B99" s="137"/>
      <c r="C99" s="138"/>
      <c r="D99" s="139" t="s">
        <v>240</v>
      </c>
      <c r="E99" s="140"/>
      <c r="F99" s="140"/>
      <c r="G99" s="140"/>
      <c r="H99" s="140"/>
      <c r="I99" s="140"/>
      <c r="J99" s="141">
        <f>J186</f>
        <v>0</v>
      </c>
      <c r="K99" s="138"/>
      <c r="L99" s="142"/>
    </row>
    <row r="100" spans="1:31" s="136" customFormat="1" ht="24.95" hidden="1" customHeight="1">
      <c r="B100" s="137"/>
      <c r="C100" s="138"/>
      <c r="D100" s="139" t="s">
        <v>241</v>
      </c>
      <c r="E100" s="140"/>
      <c r="F100" s="140"/>
      <c r="G100" s="140"/>
      <c r="H100" s="140"/>
      <c r="I100" s="140"/>
      <c r="J100" s="141">
        <f>J198</f>
        <v>0</v>
      </c>
      <c r="K100" s="138"/>
      <c r="L100" s="142"/>
    </row>
    <row r="101" spans="1:31" s="136" customFormat="1" ht="24.95" hidden="1" customHeight="1">
      <c r="B101" s="137"/>
      <c r="C101" s="138"/>
      <c r="D101" s="139" t="s">
        <v>95</v>
      </c>
      <c r="E101" s="140"/>
      <c r="F101" s="140"/>
      <c r="G101" s="140"/>
      <c r="H101" s="140"/>
      <c r="I101" s="140"/>
      <c r="J101" s="141">
        <f>J214</f>
        <v>0</v>
      </c>
      <c r="K101" s="138"/>
      <c r="L101" s="142"/>
    </row>
    <row r="102" spans="1:31" s="143" customFormat="1" ht="19.899999999999999" hidden="1" customHeight="1">
      <c r="B102" s="144"/>
      <c r="C102" s="145"/>
      <c r="D102" s="146" t="s">
        <v>202</v>
      </c>
      <c r="E102" s="147"/>
      <c r="F102" s="147"/>
      <c r="G102" s="147"/>
      <c r="H102" s="147"/>
      <c r="I102" s="147"/>
      <c r="J102" s="148">
        <f>J215</f>
        <v>0</v>
      </c>
      <c r="K102" s="145"/>
      <c r="L102" s="149"/>
    </row>
    <row r="103" spans="1:31" s="21" customFormat="1" ht="21.75" hidden="1" customHeight="1">
      <c r="A103" s="15"/>
      <c r="B103" s="16"/>
      <c r="C103" s="17"/>
      <c r="D103" s="17"/>
      <c r="E103" s="17"/>
      <c r="F103" s="17"/>
      <c r="G103" s="17"/>
      <c r="H103" s="17"/>
      <c r="I103" s="17"/>
      <c r="J103" s="17"/>
      <c r="K103" s="17"/>
      <c r="L103" s="34"/>
      <c r="S103" s="15"/>
      <c r="T103" s="15"/>
      <c r="U103" s="15"/>
      <c r="V103" s="15"/>
      <c r="W103" s="15"/>
      <c r="X103" s="15"/>
      <c r="Y103" s="15"/>
      <c r="Z103" s="15"/>
      <c r="AA103" s="15"/>
      <c r="AB103" s="15"/>
      <c r="AC103" s="15"/>
      <c r="AD103" s="15"/>
      <c r="AE103" s="15"/>
    </row>
    <row r="104" spans="1:31" s="21" customFormat="1" ht="6.95" hidden="1" customHeight="1">
      <c r="A104" s="15"/>
      <c r="B104" s="37"/>
      <c r="C104" s="38"/>
      <c r="D104" s="38"/>
      <c r="E104" s="38"/>
      <c r="F104" s="38"/>
      <c r="G104" s="38"/>
      <c r="H104" s="38"/>
      <c r="I104" s="38"/>
      <c r="J104" s="38"/>
      <c r="K104" s="38"/>
      <c r="L104" s="34"/>
      <c r="S104" s="15"/>
      <c r="T104" s="15"/>
      <c r="U104" s="15"/>
      <c r="V104" s="15"/>
      <c r="W104" s="15"/>
      <c r="X104" s="15"/>
      <c r="Y104" s="15"/>
      <c r="Z104" s="15"/>
      <c r="AA104" s="15"/>
      <c r="AB104" s="15"/>
      <c r="AC104" s="15"/>
      <c r="AD104" s="15"/>
      <c r="AE104" s="15"/>
    </row>
    <row r="105" spans="1:31" hidden="1"/>
    <row r="106" spans="1:31" hidden="1"/>
    <row r="107" spans="1:31" hidden="1"/>
    <row r="108" spans="1:31" s="21" customFormat="1" ht="6.95" customHeight="1">
      <c r="A108" s="15"/>
      <c r="B108" s="39"/>
      <c r="C108" s="40"/>
      <c r="D108" s="40"/>
      <c r="E108" s="40"/>
      <c r="F108" s="40"/>
      <c r="G108" s="40"/>
      <c r="H108" s="40"/>
      <c r="I108" s="40"/>
      <c r="J108" s="40"/>
      <c r="K108" s="40"/>
      <c r="L108" s="34"/>
      <c r="S108" s="15"/>
      <c r="T108" s="15"/>
      <c r="U108" s="15"/>
      <c r="V108" s="15"/>
      <c r="W108" s="15"/>
      <c r="X108" s="15"/>
      <c r="Y108" s="15"/>
      <c r="Z108" s="15"/>
      <c r="AA108" s="15"/>
      <c r="AB108" s="15"/>
      <c r="AC108" s="15"/>
      <c r="AD108" s="15"/>
      <c r="AE108" s="15"/>
    </row>
    <row r="109" spans="1:31" s="21" customFormat="1" ht="24.95" customHeight="1">
      <c r="A109" s="15"/>
      <c r="B109" s="16"/>
      <c r="C109" s="8" t="s">
        <v>98</v>
      </c>
      <c r="D109" s="17"/>
      <c r="E109" s="17"/>
      <c r="F109" s="17"/>
      <c r="G109" s="17"/>
      <c r="H109" s="17"/>
      <c r="I109" s="17"/>
      <c r="J109" s="17"/>
      <c r="K109" s="17"/>
      <c r="L109" s="34"/>
      <c r="S109" s="15"/>
      <c r="T109" s="15"/>
      <c r="U109" s="15"/>
      <c r="V109" s="15"/>
      <c r="W109" s="15"/>
      <c r="X109" s="15"/>
      <c r="Y109" s="15"/>
      <c r="Z109" s="15"/>
      <c r="AA109" s="15"/>
      <c r="AB109" s="15"/>
      <c r="AC109" s="15"/>
      <c r="AD109" s="15"/>
      <c r="AE109" s="15"/>
    </row>
    <row r="110" spans="1:31" s="21" customFormat="1" ht="6.95" customHeight="1">
      <c r="A110" s="15"/>
      <c r="B110" s="16"/>
      <c r="C110" s="17"/>
      <c r="D110" s="17"/>
      <c r="E110" s="17"/>
      <c r="F110" s="17"/>
      <c r="G110" s="17"/>
      <c r="H110" s="17"/>
      <c r="I110" s="17"/>
      <c r="J110" s="17"/>
      <c r="K110" s="17"/>
      <c r="L110" s="34"/>
      <c r="S110" s="15"/>
      <c r="T110" s="15"/>
      <c r="U110" s="15"/>
      <c r="V110" s="15"/>
      <c r="W110" s="15"/>
      <c r="X110" s="15"/>
      <c r="Y110" s="15"/>
      <c r="Z110" s="15"/>
      <c r="AA110" s="15"/>
      <c r="AB110" s="15"/>
      <c r="AC110" s="15"/>
      <c r="AD110" s="15"/>
      <c r="AE110" s="15"/>
    </row>
    <row r="111" spans="1:31" s="21" customFormat="1" ht="12" customHeight="1">
      <c r="A111" s="15"/>
      <c r="B111" s="16"/>
      <c r="C111" s="12" t="s">
        <v>13</v>
      </c>
      <c r="D111" s="17"/>
      <c r="E111" s="17"/>
      <c r="F111" s="17"/>
      <c r="G111" s="17"/>
      <c r="H111" s="17"/>
      <c r="I111" s="17"/>
      <c r="J111" s="17"/>
      <c r="K111" s="17"/>
      <c r="L111" s="34"/>
      <c r="S111" s="15"/>
      <c r="T111" s="15"/>
      <c r="U111" s="15"/>
      <c r="V111" s="15"/>
      <c r="W111" s="15"/>
      <c r="X111" s="15"/>
      <c r="Y111" s="15"/>
      <c r="Z111" s="15"/>
      <c r="AA111" s="15"/>
      <c r="AB111" s="15"/>
      <c r="AC111" s="15"/>
      <c r="AD111" s="15"/>
      <c r="AE111" s="15"/>
    </row>
    <row r="112" spans="1:31" s="21" customFormat="1" ht="16.5" customHeight="1">
      <c r="A112" s="15"/>
      <c r="B112" s="16"/>
      <c r="C112" s="17"/>
      <c r="D112" s="17"/>
      <c r="E112" s="318" t="str">
        <f>E7</f>
        <v>Sadové úpravy na okružní křižovatce Střekov I. varianta</v>
      </c>
      <c r="F112" s="319"/>
      <c r="G112" s="319"/>
      <c r="H112" s="319"/>
      <c r="I112" s="17"/>
      <c r="J112" s="17"/>
      <c r="K112" s="17"/>
      <c r="L112" s="34"/>
      <c r="S112" s="15"/>
      <c r="T112" s="15"/>
      <c r="U112" s="15"/>
      <c r="V112" s="15"/>
      <c r="W112" s="15"/>
      <c r="X112" s="15"/>
      <c r="Y112" s="15"/>
      <c r="Z112" s="15"/>
      <c r="AA112" s="15"/>
      <c r="AB112" s="15"/>
      <c r="AC112" s="15"/>
      <c r="AD112" s="15"/>
      <c r="AE112" s="15"/>
    </row>
    <row r="113" spans="1:65" s="21" customFormat="1" ht="12" customHeight="1">
      <c r="A113" s="15"/>
      <c r="B113" s="16"/>
      <c r="C113" s="12" t="s">
        <v>88</v>
      </c>
      <c r="D113" s="17"/>
      <c r="E113" s="17"/>
      <c r="F113" s="17"/>
      <c r="G113" s="17"/>
      <c r="H113" s="17"/>
      <c r="I113" s="17"/>
      <c r="J113" s="17"/>
      <c r="K113" s="17"/>
      <c r="L113" s="34"/>
      <c r="S113" s="15"/>
      <c r="T113" s="15"/>
      <c r="U113" s="15"/>
      <c r="V113" s="15"/>
      <c r="W113" s="15"/>
      <c r="X113" s="15"/>
      <c r="Y113" s="15"/>
      <c r="Z113" s="15"/>
      <c r="AA113" s="15"/>
      <c r="AB113" s="15"/>
      <c r="AC113" s="15"/>
      <c r="AD113" s="15"/>
      <c r="AE113" s="15"/>
    </row>
    <row r="114" spans="1:65" s="21" customFormat="1" ht="16.5" customHeight="1">
      <c r="A114" s="15"/>
      <c r="B114" s="16"/>
      <c r="C114" s="17"/>
      <c r="D114" s="17"/>
      <c r="E114" s="292" t="str">
        <f>E9</f>
        <v xml:space="preserve">3. - Nové výsadby - I. varianta </v>
      </c>
      <c r="F114" s="317"/>
      <c r="G114" s="317"/>
      <c r="H114" s="317"/>
      <c r="I114" s="17"/>
      <c r="J114" s="17"/>
      <c r="K114" s="17"/>
      <c r="L114" s="34"/>
      <c r="S114" s="15"/>
      <c r="T114" s="15"/>
      <c r="U114" s="15"/>
      <c r="V114" s="15"/>
      <c r="W114" s="15"/>
      <c r="X114" s="15"/>
      <c r="Y114" s="15"/>
      <c r="Z114" s="15"/>
      <c r="AA114" s="15"/>
      <c r="AB114" s="15"/>
      <c r="AC114" s="15"/>
      <c r="AD114" s="15"/>
      <c r="AE114" s="15"/>
    </row>
    <row r="115" spans="1:65" s="21" customFormat="1" ht="6.95" customHeight="1">
      <c r="A115" s="15"/>
      <c r="B115" s="16"/>
      <c r="C115" s="17"/>
      <c r="D115" s="17"/>
      <c r="E115" s="17"/>
      <c r="F115" s="17"/>
      <c r="G115" s="17"/>
      <c r="H115" s="17"/>
      <c r="I115" s="17"/>
      <c r="J115" s="17"/>
      <c r="K115" s="17"/>
      <c r="L115" s="34"/>
      <c r="S115" s="15"/>
      <c r="T115" s="15"/>
      <c r="U115" s="15"/>
      <c r="V115" s="15"/>
      <c r="W115" s="15"/>
      <c r="X115" s="15"/>
      <c r="Y115" s="15"/>
      <c r="Z115" s="15"/>
      <c r="AA115" s="15"/>
      <c r="AB115" s="15"/>
      <c r="AC115" s="15"/>
      <c r="AD115" s="15"/>
      <c r="AE115" s="15"/>
    </row>
    <row r="116" spans="1:65" s="21" customFormat="1" ht="12" customHeight="1">
      <c r="A116" s="15"/>
      <c r="B116" s="16"/>
      <c r="C116" s="12" t="s">
        <v>17</v>
      </c>
      <c r="D116" s="17"/>
      <c r="E116" s="17"/>
      <c r="F116" s="13"/>
      <c r="G116" s="17"/>
      <c r="H116" s="17"/>
      <c r="I116" s="12" t="s">
        <v>19</v>
      </c>
      <c r="J116" s="129" t="str">
        <f>IF(J12="","",J12)</f>
        <v/>
      </c>
      <c r="K116" s="17"/>
      <c r="L116" s="34"/>
      <c r="S116" s="15"/>
      <c r="T116" s="15"/>
      <c r="U116" s="15"/>
      <c r="V116" s="15"/>
      <c r="W116" s="15"/>
      <c r="X116" s="15"/>
      <c r="Y116" s="15"/>
      <c r="Z116" s="15"/>
      <c r="AA116" s="15"/>
      <c r="AB116" s="15"/>
      <c r="AC116" s="15"/>
      <c r="AD116" s="15"/>
      <c r="AE116" s="15"/>
    </row>
    <row r="117" spans="1:65" s="21" customFormat="1" ht="6.95" customHeight="1">
      <c r="A117" s="15"/>
      <c r="B117" s="16"/>
      <c r="C117" s="17"/>
      <c r="D117" s="17"/>
      <c r="E117" s="17"/>
      <c r="F117" s="17"/>
      <c r="G117" s="17"/>
      <c r="H117" s="17"/>
      <c r="I117" s="17"/>
      <c r="J117" s="17"/>
      <c r="K117" s="17"/>
      <c r="L117" s="34"/>
      <c r="S117" s="15"/>
      <c r="T117" s="15"/>
      <c r="U117" s="15"/>
      <c r="V117" s="15"/>
      <c r="W117" s="15"/>
      <c r="X117" s="15"/>
      <c r="Y117" s="15"/>
      <c r="Z117" s="15"/>
      <c r="AA117" s="15"/>
      <c r="AB117" s="15"/>
      <c r="AC117" s="15"/>
      <c r="AD117" s="15"/>
      <c r="AE117" s="15"/>
    </row>
    <row r="118" spans="1:65" s="21" customFormat="1" ht="15.2" customHeight="1">
      <c r="A118" s="15"/>
      <c r="B118" s="16"/>
      <c r="C118" s="12" t="s">
        <v>20</v>
      </c>
      <c r="D118" s="17"/>
      <c r="E118" s="17"/>
      <c r="F118" s="13" t="str">
        <f>E15</f>
        <v xml:space="preserve"> </v>
      </c>
      <c r="G118" s="17"/>
      <c r="H118" s="17"/>
      <c r="I118" s="12" t="s">
        <v>25</v>
      </c>
      <c r="J118" s="130" t="str">
        <f>E21</f>
        <v xml:space="preserve"> </v>
      </c>
      <c r="K118" s="17"/>
      <c r="L118" s="34"/>
      <c r="S118" s="15"/>
      <c r="T118" s="15"/>
      <c r="U118" s="15"/>
      <c r="V118" s="15"/>
      <c r="W118" s="15"/>
      <c r="X118" s="15"/>
      <c r="Y118" s="15"/>
      <c r="Z118" s="15"/>
      <c r="AA118" s="15"/>
      <c r="AB118" s="15"/>
      <c r="AC118" s="15"/>
      <c r="AD118" s="15"/>
      <c r="AE118" s="15"/>
    </row>
    <row r="119" spans="1:65" s="21" customFormat="1" ht="15.2" customHeight="1">
      <c r="A119" s="15"/>
      <c r="B119" s="16"/>
      <c r="C119" s="12" t="s">
        <v>24</v>
      </c>
      <c r="D119" s="17"/>
      <c r="E119" s="17"/>
      <c r="F119" s="13" t="str">
        <f>IF(E18="","",E18)</f>
        <v xml:space="preserve"> </v>
      </c>
      <c r="G119" s="17"/>
      <c r="H119" s="17"/>
      <c r="I119" s="12" t="s">
        <v>27</v>
      </c>
      <c r="J119" s="130"/>
      <c r="K119" s="17"/>
      <c r="L119" s="34"/>
      <c r="S119" s="15"/>
      <c r="T119" s="15"/>
      <c r="U119" s="15"/>
      <c r="V119" s="15"/>
      <c r="W119" s="15"/>
      <c r="X119" s="15"/>
      <c r="Y119" s="15"/>
      <c r="Z119" s="15"/>
      <c r="AA119" s="15"/>
      <c r="AB119" s="15"/>
      <c r="AC119" s="15"/>
      <c r="AD119" s="15"/>
      <c r="AE119" s="15"/>
    </row>
    <row r="120" spans="1:65" s="21" customFormat="1" ht="10.35" customHeight="1">
      <c r="A120" s="15"/>
      <c r="B120" s="16"/>
      <c r="C120" s="17"/>
      <c r="D120" s="17"/>
      <c r="E120" s="17"/>
      <c r="F120" s="17"/>
      <c r="G120" s="17"/>
      <c r="H120" s="17"/>
      <c r="I120" s="17"/>
      <c r="J120" s="17"/>
      <c r="K120" s="17"/>
      <c r="L120" s="34"/>
      <c r="S120" s="15"/>
      <c r="T120" s="15"/>
      <c r="U120" s="15"/>
      <c r="V120" s="15"/>
      <c r="W120" s="15"/>
      <c r="X120" s="15"/>
      <c r="Y120" s="15"/>
      <c r="Z120" s="15"/>
      <c r="AA120" s="15"/>
      <c r="AB120" s="15"/>
      <c r="AC120" s="15"/>
      <c r="AD120" s="15"/>
      <c r="AE120" s="15"/>
    </row>
    <row r="121" spans="1:65" s="157" customFormat="1" ht="29.25" customHeight="1">
      <c r="A121" s="150"/>
      <c r="B121" s="151"/>
      <c r="C121" s="152" t="s">
        <v>99</v>
      </c>
      <c r="D121" s="153" t="s">
        <v>54</v>
      </c>
      <c r="E121" s="153" t="s">
        <v>50</v>
      </c>
      <c r="F121" s="153" t="s">
        <v>51</v>
      </c>
      <c r="G121" s="153" t="s">
        <v>100</v>
      </c>
      <c r="H121" s="153" t="s">
        <v>101</v>
      </c>
      <c r="I121" s="153" t="s">
        <v>102</v>
      </c>
      <c r="J121" s="154" t="s">
        <v>92</v>
      </c>
      <c r="K121" s="155" t="s">
        <v>103</v>
      </c>
      <c r="L121" s="156"/>
      <c r="M121" s="59" t="s">
        <v>1</v>
      </c>
      <c r="N121" s="60" t="s">
        <v>33</v>
      </c>
      <c r="O121" s="60" t="s">
        <v>104</v>
      </c>
      <c r="P121" s="60" t="s">
        <v>105</v>
      </c>
      <c r="Q121" s="60" t="s">
        <v>106</v>
      </c>
      <c r="R121" s="60" t="s">
        <v>107</v>
      </c>
      <c r="S121" s="60" t="s">
        <v>108</v>
      </c>
      <c r="T121" s="61" t="s">
        <v>109</v>
      </c>
      <c r="U121" s="150"/>
      <c r="V121" s="150"/>
      <c r="W121" s="150"/>
      <c r="X121" s="150"/>
      <c r="Y121" s="150"/>
      <c r="Z121" s="150"/>
      <c r="AA121" s="150"/>
      <c r="AB121" s="150"/>
      <c r="AC121" s="150"/>
      <c r="AD121" s="150"/>
      <c r="AE121" s="150"/>
    </row>
    <row r="122" spans="1:65" s="21" customFormat="1" ht="22.9" customHeight="1">
      <c r="A122" s="15"/>
      <c r="B122" s="16"/>
      <c r="C122" s="67" t="s">
        <v>110</v>
      </c>
      <c r="D122" s="17"/>
      <c r="E122" s="17"/>
      <c r="F122" s="17"/>
      <c r="G122" s="17"/>
      <c r="H122" s="17"/>
      <c r="I122" s="17"/>
      <c r="J122" s="158">
        <f>BK122</f>
        <v>0</v>
      </c>
      <c r="K122" s="17"/>
      <c r="L122" s="20"/>
      <c r="M122" s="62"/>
      <c r="N122" s="159"/>
      <c r="O122" s="63"/>
      <c r="P122" s="160">
        <f>P123+P125+P186+P198+P214</f>
        <v>522.95157900000004</v>
      </c>
      <c r="Q122" s="63"/>
      <c r="R122" s="160">
        <f>R123+R125+R186+R198+R214</f>
        <v>59.831605150000001</v>
      </c>
      <c r="S122" s="63"/>
      <c r="T122" s="161">
        <f>T123+T125+T186+T198+T214</f>
        <v>0</v>
      </c>
      <c r="U122" s="15"/>
      <c r="V122" s="15"/>
      <c r="W122" s="15"/>
      <c r="X122" s="15"/>
      <c r="Y122" s="15"/>
      <c r="Z122" s="15"/>
      <c r="AA122" s="15"/>
      <c r="AB122" s="15"/>
      <c r="AC122" s="15"/>
      <c r="AD122" s="15"/>
      <c r="AE122" s="15"/>
      <c r="AT122" s="2" t="s">
        <v>66</v>
      </c>
      <c r="AU122" s="2" t="s">
        <v>94</v>
      </c>
      <c r="BK122" s="162">
        <f>BK123+BK125+BK186+BK198+BK214</f>
        <v>0</v>
      </c>
    </row>
    <row r="123" spans="1:65" s="163" customFormat="1" ht="25.9" customHeight="1">
      <c r="B123" s="164"/>
      <c r="C123" s="165"/>
      <c r="D123" s="166" t="s">
        <v>66</v>
      </c>
      <c r="E123" s="167" t="s">
        <v>130</v>
      </c>
      <c r="F123" s="167" t="s">
        <v>242</v>
      </c>
      <c r="G123" s="165"/>
      <c r="H123" s="165"/>
      <c r="I123" s="165"/>
      <c r="J123" s="168">
        <f>BK123</f>
        <v>0</v>
      </c>
      <c r="K123" s="165"/>
      <c r="L123" s="169"/>
      <c r="M123" s="170"/>
      <c r="N123" s="171"/>
      <c r="O123" s="171"/>
      <c r="P123" s="172">
        <f>P124</f>
        <v>65.960000000000008</v>
      </c>
      <c r="Q123" s="171"/>
      <c r="R123" s="172">
        <f>R124</f>
        <v>2.431</v>
      </c>
      <c r="S123" s="171"/>
      <c r="T123" s="173">
        <f>T124</f>
        <v>0</v>
      </c>
      <c r="AR123" s="174" t="s">
        <v>75</v>
      </c>
      <c r="AT123" s="175" t="s">
        <v>66</v>
      </c>
      <c r="AU123" s="175" t="s">
        <v>67</v>
      </c>
      <c r="AY123" s="174" t="s">
        <v>113</v>
      </c>
      <c r="BK123" s="176">
        <f>BK124</f>
        <v>0</v>
      </c>
    </row>
    <row r="124" spans="1:65" s="21" customFormat="1" ht="21.75" customHeight="1">
      <c r="A124" s="15"/>
      <c r="B124" s="16"/>
      <c r="C124" s="179" t="s">
        <v>75</v>
      </c>
      <c r="D124" s="179" t="s">
        <v>115</v>
      </c>
      <c r="E124" s="180" t="s">
        <v>243</v>
      </c>
      <c r="F124" s="181" t="s">
        <v>244</v>
      </c>
      <c r="G124" s="182" t="s">
        <v>245</v>
      </c>
      <c r="H124" s="183">
        <v>170</v>
      </c>
      <c r="I124" s="184"/>
      <c r="J124" s="184">
        <f>ROUND(I124*H124,2)</f>
        <v>0</v>
      </c>
      <c r="K124" s="185"/>
      <c r="L124" s="20"/>
      <c r="M124" s="186" t="s">
        <v>1</v>
      </c>
      <c r="N124" s="187" t="s">
        <v>34</v>
      </c>
      <c r="O124" s="188">
        <v>0.38800000000000001</v>
      </c>
      <c r="P124" s="188">
        <f>O124*H124</f>
        <v>65.960000000000008</v>
      </c>
      <c r="Q124" s="188">
        <v>1.43E-2</v>
      </c>
      <c r="R124" s="188">
        <f>Q124*H124</f>
        <v>2.431</v>
      </c>
      <c r="S124" s="188">
        <v>0</v>
      </c>
      <c r="T124" s="189">
        <f>S124*H124</f>
        <v>0</v>
      </c>
      <c r="U124" s="15"/>
      <c r="V124" s="15"/>
      <c r="W124" s="15"/>
      <c r="X124" s="15"/>
      <c r="Y124" s="15"/>
      <c r="Z124" s="15"/>
      <c r="AA124" s="15"/>
      <c r="AB124" s="15"/>
      <c r="AC124" s="15"/>
      <c r="AD124" s="15"/>
      <c r="AE124" s="15"/>
      <c r="AR124" s="190" t="s">
        <v>246</v>
      </c>
      <c r="AT124" s="190" t="s">
        <v>115</v>
      </c>
      <c r="AU124" s="190" t="s">
        <v>75</v>
      </c>
      <c r="AY124" s="2" t="s">
        <v>113</v>
      </c>
      <c r="BE124" s="191">
        <f>IF(N124="základní",J124,0)</f>
        <v>0</v>
      </c>
      <c r="BF124" s="191">
        <f>IF(N124="snížená",J124,0)</f>
        <v>0</v>
      </c>
      <c r="BG124" s="191">
        <f>IF(N124="zákl. přenesená",J124,0)</f>
        <v>0</v>
      </c>
      <c r="BH124" s="191">
        <f>IF(N124="sníž. přenesená",J124,0)</f>
        <v>0</v>
      </c>
      <c r="BI124" s="191">
        <f>IF(N124="nulová",J124,0)</f>
        <v>0</v>
      </c>
      <c r="BJ124" s="2" t="s">
        <v>75</v>
      </c>
      <c r="BK124" s="191">
        <f>ROUND(I124*H124,2)</f>
        <v>0</v>
      </c>
      <c r="BL124" s="2" t="s">
        <v>246</v>
      </c>
      <c r="BM124" s="190" t="s">
        <v>247</v>
      </c>
    </row>
    <row r="125" spans="1:65" s="163" customFormat="1" ht="25.9" customHeight="1">
      <c r="B125" s="164"/>
      <c r="C125" s="165"/>
      <c r="D125" s="166" t="s">
        <v>66</v>
      </c>
      <c r="E125" s="167" t="s">
        <v>119</v>
      </c>
      <c r="F125" s="167" t="s">
        <v>248</v>
      </c>
      <c r="G125" s="165"/>
      <c r="H125" s="165"/>
      <c r="I125" s="165"/>
      <c r="J125" s="168">
        <f>BK125</f>
        <v>0</v>
      </c>
      <c r="K125" s="165"/>
      <c r="L125" s="169"/>
      <c r="M125" s="170"/>
      <c r="N125" s="171"/>
      <c r="O125" s="171"/>
      <c r="P125" s="172">
        <f>SUM(P126:P185)</f>
        <v>244.960476</v>
      </c>
      <c r="Q125" s="171"/>
      <c r="R125" s="172">
        <f>SUM(R126:R185)</f>
        <v>3.4796961500000001</v>
      </c>
      <c r="S125" s="171"/>
      <c r="T125" s="173">
        <f>SUM(T126:T185)</f>
        <v>0</v>
      </c>
      <c r="AR125" s="174" t="s">
        <v>75</v>
      </c>
      <c r="AT125" s="175" t="s">
        <v>66</v>
      </c>
      <c r="AU125" s="175" t="s">
        <v>67</v>
      </c>
      <c r="AY125" s="174" t="s">
        <v>113</v>
      </c>
      <c r="BK125" s="176">
        <f>SUM(BK126:BK185)</f>
        <v>0</v>
      </c>
    </row>
    <row r="126" spans="1:65" s="21" customFormat="1" ht="16.5" customHeight="1">
      <c r="A126" s="15"/>
      <c r="B126" s="16"/>
      <c r="C126" s="179" t="s">
        <v>77</v>
      </c>
      <c r="D126" s="179" t="s">
        <v>115</v>
      </c>
      <c r="E126" s="180" t="s">
        <v>249</v>
      </c>
      <c r="F126" s="181" t="s">
        <v>250</v>
      </c>
      <c r="G126" s="182" t="s">
        <v>251</v>
      </c>
      <c r="H126" s="183">
        <v>1</v>
      </c>
      <c r="I126" s="184"/>
      <c r="J126" s="184">
        <f>ROUND(I126*H126,2)</f>
        <v>0</v>
      </c>
      <c r="K126" s="185"/>
      <c r="L126" s="20"/>
      <c r="M126" s="186" t="s">
        <v>1</v>
      </c>
      <c r="N126" s="187" t="s">
        <v>34</v>
      </c>
      <c r="O126" s="188">
        <v>2.9969999999999999</v>
      </c>
      <c r="P126" s="188">
        <f>O126*H126</f>
        <v>2.9969999999999999</v>
      </c>
      <c r="Q126" s="188">
        <v>0</v>
      </c>
      <c r="R126" s="188">
        <f>Q126*H126</f>
        <v>0</v>
      </c>
      <c r="S126" s="188">
        <v>0</v>
      </c>
      <c r="T126" s="189">
        <f>S126*H126</f>
        <v>0</v>
      </c>
      <c r="U126" s="15"/>
      <c r="V126" s="15"/>
      <c r="W126" s="15"/>
      <c r="X126" s="15"/>
      <c r="Y126" s="15"/>
      <c r="Z126" s="15"/>
      <c r="AA126" s="15"/>
      <c r="AB126" s="15"/>
      <c r="AC126" s="15"/>
      <c r="AD126" s="15"/>
      <c r="AE126" s="15"/>
      <c r="AR126" s="190" t="s">
        <v>119</v>
      </c>
      <c r="AT126" s="190" t="s">
        <v>115</v>
      </c>
      <c r="AU126" s="190" t="s">
        <v>75</v>
      </c>
      <c r="AY126" s="2" t="s">
        <v>113</v>
      </c>
      <c r="BE126" s="191">
        <f>IF(N126="základní",J126,0)</f>
        <v>0</v>
      </c>
      <c r="BF126" s="191">
        <f>IF(N126="snížená",J126,0)</f>
        <v>0</v>
      </c>
      <c r="BG126" s="191">
        <f>IF(N126="zákl. přenesená",J126,0)</f>
        <v>0</v>
      </c>
      <c r="BH126" s="191">
        <f>IF(N126="sníž. přenesená",J126,0)</f>
        <v>0</v>
      </c>
      <c r="BI126" s="191">
        <f>IF(N126="nulová",J126,0)</f>
        <v>0</v>
      </c>
      <c r="BJ126" s="2" t="s">
        <v>75</v>
      </c>
      <c r="BK126" s="191">
        <f>ROUND(I126*H126,2)</f>
        <v>0</v>
      </c>
      <c r="BL126" s="2" t="s">
        <v>119</v>
      </c>
      <c r="BM126" s="190" t="s">
        <v>252</v>
      </c>
    </row>
    <row r="127" spans="1:65" s="21" customFormat="1" ht="16.5" customHeight="1">
      <c r="A127" s="15"/>
      <c r="B127" s="16"/>
      <c r="C127" s="179" t="s">
        <v>141</v>
      </c>
      <c r="D127" s="179" t="s">
        <v>115</v>
      </c>
      <c r="E127" s="180" t="s">
        <v>253</v>
      </c>
      <c r="F127" s="181" t="s">
        <v>254</v>
      </c>
      <c r="G127" s="182" t="s">
        <v>255</v>
      </c>
      <c r="H127" s="183">
        <v>1890</v>
      </c>
      <c r="I127" s="184"/>
      <c r="J127" s="184">
        <f>ROUND(I127*H127,2)</f>
        <v>0</v>
      </c>
      <c r="K127" s="185"/>
      <c r="L127" s="20"/>
      <c r="M127" s="186" t="s">
        <v>1</v>
      </c>
      <c r="N127" s="187" t="s">
        <v>34</v>
      </c>
      <c r="O127" s="188">
        <v>4.7E-2</v>
      </c>
      <c r="P127" s="188">
        <f>O127*H127</f>
        <v>88.83</v>
      </c>
      <c r="Q127" s="188">
        <v>0</v>
      </c>
      <c r="R127" s="188">
        <f>Q127*H127</f>
        <v>0</v>
      </c>
      <c r="S127" s="188">
        <v>0</v>
      </c>
      <c r="T127" s="189">
        <f>S127*H127</f>
        <v>0</v>
      </c>
      <c r="U127" s="15"/>
      <c r="V127" s="15"/>
      <c r="W127" s="15"/>
      <c r="X127" s="15"/>
      <c r="Y127" s="15"/>
      <c r="Z127" s="15"/>
      <c r="AA127" s="15"/>
      <c r="AB127" s="15"/>
      <c r="AC127" s="15"/>
      <c r="AD127" s="15"/>
      <c r="AE127" s="15"/>
      <c r="AR127" s="190" t="s">
        <v>119</v>
      </c>
      <c r="AT127" s="190" t="s">
        <v>115</v>
      </c>
      <c r="AU127" s="190" t="s">
        <v>75</v>
      </c>
      <c r="AY127" s="2" t="s">
        <v>113</v>
      </c>
      <c r="BE127" s="191">
        <f>IF(N127="základní",J127,0)</f>
        <v>0</v>
      </c>
      <c r="BF127" s="191">
        <f>IF(N127="snížená",J127,0)</f>
        <v>0</v>
      </c>
      <c r="BG127" s="191">
        <f>IF(N127="zákl. přenesená",J127,0)</f>
        <v>0</v>
      </c>
      <c r="BH127" s="191">
        <f>IF(N127="sníž. přenesená",J127,0)</f>
        <v>0</v>
      </c>
      <c r="BI127" s="191">
        <f>IF(N127="nulová",J127,0)</f>
        <v>0</v>
      </c>
      <c r="BJ127" s="2" t="s">
        <v>75</v>
      </c>
      <c r="BK127" s="191">
        <f>ROUND(I127*H127,2)</f>
        <v>0</v>
      </c>
      <c r="BL127" s="2" t="s">
        <v>119</v>
      </c>
      <c r="BM127" s="190" t="s">
        <v>256</v>
      </c>
    </row>
    <row r="128" spans="1:65" s="21" customFormat="1" ht="16.5" customHeight="1">
      <c r="A128" s="15"/>
      <c r="B128" s="16"/>
      <c r="C128" s="179" t="s">
        <v>146</v>
      </c>
      <c r="D128" s="179" t="s">
        <v>115</v>
      </c>
      <c r="E128" s="180" t="s">
        <v>257</v>
      </c>
      <c r="F128" s="181" t="s">
        <v>456</v>
      </c>
      <c r="G128" s="182" t="s">
        <v>255</v>
      </c>
      <c r="H128" s="183">
        <v>1890</v>
      </c>
      <c r="I128" s="184"/>
      <c r="J128" s="184">
        <f>ROUND(I128*H128,2)</f>
        <v>0</v>
      </c>
      <c r="K128" s="185"/>
      <c r="L128" s="20"/>
      <c r="M128" s="186" t="s">
        <v>1</v>
      </c>
      <c r="N128" s="187" t="s">
        <v>34</v>
      </c>
      <c r="O128" s="188">
        <v>3.3000000000000002E-2</v>
      </c>
      <c r="P128" s="188">
        <f>O128*H128</f>
        <v>62.370000000000005</v>
      </c>
      <c r="Q128" s="188">
        <v>0</v>
      </c>
      <c r="R128" s="188">
        <f>Q128*H128</f>
        <v>0</v>
      </c>
      <c r="S128" s="188">
        <v>0</v>
      </c>
      <c r="T128" s="189">
        <f>S128*H128</f>
        <v>0</v>
      </c>
      <c r="U128" s="15"/>
      <c r="V128" s="15"/>
      <c r="W128" s="15"/>
      <c r="X128" s="15"/>
      <c r="Y128" s="15"/>
      <c r="Z128" s="15"/>
      <c r="AA128" s="15"/>
      <c r="AB128" s="15"/>
      <c r="AC128" s="15"/>
      <c r="AD128" s="15"/>
      <c r="AE128" s="15"/>
      <c r="AR128" s="190" t="s">
        <v>119</v>
      </c>
      <c r="AT128" s="190" t="s">
        <v>115</v>
      </c>
      <c r="AU128" s="190" t="s">
        <v>75</v>
      </c>
      <c r="AY128" s="2" t="s">
        <v>113</v>
      </c>
      <c r="BE128" s="191">
        <f>IF(N128="základní",J128,0)</f>
        <v>0</v>
      </c>
      <c r="BF128" s="191">
        <f>IF(N128="snížená",J128,0)</f>
        <v>0</v>
      </c>
      <c r="BG128" s="191">
        <f>IF(N128="zákl. přenesená",J128,0)</f>
        <v>0</v>
      </c>
      <c r="BH128" s="191">
        <f>IF(N128="sníž. přenesená",J128,0)</f>
        <v>0</v>
      </c>
      <c r="BI128" s="191">
        <f>IF(N128="nulová",J128,0)</f>
        <v>0</v>
      </c>
      <c r="BJ128" s="2" t="s">
        <v>75</v>
      </c>
      <c r="BK128" s="191">
        <f>ROUND(I128*H128,2)</f>
        <v>0</v>
      </c>
      <c r="BL128" s="2" t="s">
        <v>119</v>
      </c>
      <c r="BM128" s="190" t="s">
        <v>258</v>
      </c>
    </row>
    <row r="129" spans="1:65" s="21" customFormat="1" ht="16.5" customHeight="1">
      <c r="A129" s="15"/>
      <c r="B129" s="16"/>
      <c r="C129" s="231" t="s">
        <v>184</v>
      </c>
      <c r="D129" s="231" t="s">
        <v>210</v>
      </c>
      <c r="E129" s="232" t="s">
        <v>259</v>
      </c>
      <c r="F129" s="233" t="s">
        <v>260</v>
      </c>
      <c r="G129" s="234" t="s">
        <v>251</v>
      </c>
      <c r="H129" s="235">
        <v>1</v>
      </c>
      <c r="I129" s="236"/>
      <c r="J129" s="236">
        <f>ROUND(I129*H129,2)</f>
        <v>0</v>
      </c>
      <c r="K129" s="237"/>
      <c r="L129" s="238"/>
      <c r="M129" s="239" t="s">
        <v>1</v>
      </c>
      <c r="N129" s="240" t="s">
        <v>34</v>
      </c>
      <c r="O129" s="188">
        <v>0</v>
      </c>
      <c r="P129" s="188">
        <f>O129*H129</f>
        <v>0</v>
      </c>
      <c r="Q129" s="188">
        <v>3.0000000000000001E-5</v>
      </c>
      <c r="R129" s="188">
        <f>Q129*H129</f>
        <v>3.0000000000000001E-5</v>
      </c>
      <c r="S129" s="188">
        <v>0</v>
      </c>
      <c r="T129" s="189">
        <f>S129*H129</f>
        <v>0</v>
      </c>
      <c r="U129" s="15"/>
      <c r="V129" s="15"/>
      <c r="W129" s="15"/>
      <c r="X129" s="15"/>
      <c r="Y129" s="15"/>
      <c r="Z129" s="15"/>
      <c r="AA129" s="15"/>
      <c r="AB129" s="15"/>
      <c r="AC129" s="15"/>
      <c r="AD129" s="15"/>
      <c r="AE129" s="15"/>
      <c r="AR129" s="190" t="s">
        <v>213</v>
      </c>
      <c r="AT129" s="190" t="s">
        <v>210</v>
      </c>
      <c r="AU129" s="190" t="s">
        <v>75</v>
      </c>
      <c r="AY129" s="2" t="s">
        <v>113</v>
      </c>
      <c r="BE129" s="191">
        <f>IF(N129="základní",J129,0)</f>
        <v>0</v>
      </c>
      <c r="BF129" s="191">
        <f>IF(N129="snížená",J129,0)</f>
        <v>0</v>
      </c>
      <c r="BG129" s="191">
        <f>IF(N129="zákl. přenesená",J129,0)</f>
        <v>0</v>
      </c>
      <c r="BH129" s="191">
        <f>IF(N129="sníž. přenesená",J129,0)</f>
        <v>0</v>
      </c>
      <c r="BI129" s="191">
        <f>IF(N129="nulová",J129,0)</f>
        <v>0</v>
      </c>
      <c r="BJ129" s="2" t="s">
        <v>75</v>
      </c>
      <c r="BK129" s="191">
        <f>ROUND(I129*H129,2)</f>
        <v>0</v>
      </c>
      <c r="BL129" s="2" t="s">
        <v>119</v>
      </c>
      <c r="BM129" s="190" t="s">
        <v>261</v>
      </c>
    </row>
    <row r="130" spans="1:65" s="21" customFormat="1" ht="19.5">
      <c r="A130" s="15"/>
      <c r="B130" s="16"/>
      <c r="C130" s="17"/>
      <c r="D130" s="192" t="s">
        <v>121</v>
      </c>
      <c r="E130" s="17"/>
      <c r="F130" s="193" t="s">
        <v>262</v>
      </c>
      <c r="G130" s="17"/>
      <c r="H130" s="17"/>
      <c r="I130" s="17"/>
      <c r="J130" s="17"/>
      <c r="K130" s="17"/>
      <c r="L130" s="20"/>
      <c r="M130" s="194"/>
      <c r="N130" s="195"/>
      <c r="O130" s="55"/>
      <c r="P130" s="55"/>
      <c r="Q130" s="55"/>
      <c r="R130" s="55"/>
      <c r="S130" s="55"/>
      <c r="T130" s="56"/>
      <c r="U130" s="15"/>
      <c r="V130" s="15"/>
      <c r="W130" s="15"/>
      <c r="X130" s="15"/>
      <c r="Y130" s="15"/>
      <c r="Z130" s="15"/>
      <c r="AA130" s="15"/>
      <c r="AB130" s="15"/>
      <c r="AC130" s="15"/>
      <c r="AD130" s="15"/>
      <c r="AE130" s="15"/>
      <c r="AT130" s="2" t="s">
        <v>121</v>
      </c>
      <c r="AU130" s="2" t="s">
        <v>75</v>
      </c>
    </row>
    <row r="131" spans="1:65" s="21" customFormat="1" ht="16.5" customHeight="1">
      <c r="A131" s="15"/>
      <c r="B131" s="16"/>
      <c r="C131" s="179" t="s">
        <v>263</v>
      </c>
      <c r="D131" s="179" t="s">
        <v>115</v>
      </c>
      <c r="E131" s="180" t="s">
        <v>264</v>
      </c>
      <c r="F131" s="181" t="s">
        <v>265</v>
      </c>
      <c r="G131" s="182" t="s">
        <v>255</v>
      </c>
      <c r="H131" s="183">
        <v>4</v>
      </c>
      <c r="I131" s="184"/>
      <c r="J131" s="184">
        <f t="shared" ref="J131:J138" si="0">ROUND(I131*H131,2)</f>
        <v>0</v>
      </c>
      <c r="K131" s="185"/>
      <c r="L131" s="20"/>
      <c r="M131" s="186" t="s">
        <v>1</v>
      </c>
      <c r="N131" s="187" t="s">
        <v>34</v>
      </c>
      <c r="O131" s="188">
        <v>2.9969999999999999</v>
      </c>
      <c r="P131" s="188">
        <f t="shared" ref="P131:P138" si="1">O131*H131</f>
        <v>11.988</v>
      </c>
      <c r="Q131" s="188">
        <v>0</v>
      </c>
      <c r="R131" s="188">
        <f t="shared" ref="R131:R138" si="2">Q131*H131</f>
        <v>0</v>
      </c>
      <c r="S131" s="188">
        <v>0</v>
      </c>
      <c r="T131" s="189">
        <f t="shared" ref="T131:T138" si="3">S131*H131</f>
        <v>0</v>
      </c>
      <c r="U131" s="15"/>
      <c r="V131" s="15"/>
      <c r="W131" s="15"/>
      <c r="X131" s="15"/>
      <c r="Y131" s="15"/>
      <c r="Z131" s="15"/>
      <c r="AA131" s="15"/>
      <c r="AB131" s="15"/>
      <c r="AC131" s="15"/>
      <c r="AD131" s="15"/>
      <c r="AE131" s="15"/>
      <c r="AR131" s="190" t="s">
        <v>119</v>
      </c>
      <c r="AT131" s="190" t="s">
        <v>115</v>
      </c>
      <c r="AU131" s="190" t="s">
        <v>75</v>
      </c>
      <c r="AY131" s="2" t="s">
        <v>113</v>
      </c>
      <c r="BE131" s="191">
        <f t="shared" ref="BE131:BE138" si="4">IF(N131="základní",J131,0)</f>
        <v>0</v>
      </c>
      <c r="BF131" s="191">
        <f t="shared" ref="BF131:BF138" si="5">IF(N131="snížená",J131,0)</f>
        <v>0</v>
      </c>
      <c r="BG131" s="191">
        <f t="shared" ref="BG131:BG138" si="6">IF(N131="zákl. přenesená",J131,0)</f>
        <v>0</v>
      </c>
      <c r="BH131" s="191">
        <f t="shared" ref="BH131:BH138" si="7">IF(N131="sníž. přenesená",J131,0)</f>
        <v>0</v>
      </c>
      <c r="BI131" s="191">
        <f t="shared" ref="BI131:BI138" si="8">IF(N131="nulová",J131,0)</f>
        <v>0</v>
      </c>
      <c r="BJ131" s="2" t="s">
        <v>75</v>
      </c>
      <c r="BK131" s="191">
        <f t="shared" ref="BK131:BK138" si="9">ROUND(I131*H131,2)</f>
        <v>0</v>
      </c>
      <c r="BL131" s="2" t="s">
        <v>119</v>
      </c>
      <c r="BM131" s="190" t="s">
        <v>266</v>
      </c>
    </row>
    <row r="132" spans="1:65" s="21" customFormat="1" ht="16.5" customHeight="1">
      <c r="A132" s="15"/>
      <c r="B132" s="16"/>
      <c r="C132" s="179" t="s">
        <v>267</v>
      </c>
      <c r="D132" s="179" t="s">
        <v>115</v>
      </c>
      <c r="E132" s="180" t="s">
        <v>268</v>
      </c>
      <c r="F132" s="181" t="s">
        <v>269</v>
      </c>
      <c r="G132" s="182" t="s">
        <v>255</v>
      </c>
      <c r="H132" s="183">
        <v>4</v>
      </c>
      <c r="I132" s="184"/>
      <c r="J132" s="184">
        <f t="shared" si="0"/>
        <v>0</v>
      </c>
      <c r="K132" s="185"/>
      <c r="L132" s="20"/>
      <c r="M132" s="186" t="s">
        <v>1</v>
      </c>
      <c r="N132" s="187" t="s">
        <v>34</v>
      </c>
      <c r="O132" s="188">
        <v>3.0950000000000002</v>
      </c>
      <c r="P132" s="188">
        <f t="shared" si="1"/>
        <v>12.38</v>
      </c>
      <c r="Q132" s="188">
        <v>0</v>
      </c>
      <c r="R132" s="188">
        <f t="shared" si="2"/>
        <v>0</v>
      </c>
      <c r="S132" s="188">
        <v>0</v>
      </c>
      <c r="T132" s="189">
        <f t="shared" si="3"/>
        <v>0</v>
      </c>
      <c r="U132" s="15"/>
      <c r="V132" s="15"/>
      <c r="W132" s="15"/>
      <c r="X132" s="15"/>
      <c r="Y132" s="15"/>
      <c r="Z132" s="15"/>
      <c r="AA132" s="15"/>
      <c r="AB132" s="15"/>
      <c r="AC132" s="15"/>
      <c r="AD132" s="15"/>
      <c r="AE132" s="15"/>
      <c r="AR132" s="190" t="s">
        <v>119</v>
      </c>
      <c r="AT132" s="190" t="s">
        <v>115</v>
      </c>
      <c r="AU132" s="190" t="s">
        <v>75</v>
      </c>
      <c r="AY132" s="2" t="s">
        <v>113</v>
      </c>
      <c r="BE132" s="191">
        <f t="shared" si="4"/>
        <v>0</v>
      </c>
      <c r="BF132" s="191">
        <f t="shared" si="5"/>
        <v>0</v>
      </c>
      <c r="BG132" s="191">
        <f t="shared" si="6"/>
        <v>0</v>
      </c>
      <c r="BH132" s="191">
        <f t="shared" si="7"/>
        <v>0</v>
      </c>
      <c r="BI132" s="191">
        <f t="shared" si="8"/>
        <v>0</v>
      </c>
      <c r="BJ132" s="2" t="s">
        <v>75</v>
      </c>
      <c r="BK132" s="191">
        <f t="shared" si="9"/>
        <v>0</v>
      </c>
      <c r="BL132" s="2" t="s">
        <v>119</v>
      </c>
      <c r="BM132" s="190" t="s">
        <v>270</v>
      </c>
    </row>
    <row r="133" spans="1:65" s="21" customFormat="1" ht="16.5" customHeight="1">
      <c r="A133" s="15"/>
      <c r="B133" s="16"/>
      <c r="C133" s="179" t="s">
        <v>271</v>
      </c>
      <c r="D133" s="179" t="s">
        <v>115</v>
      </c>
      <c r="E133" s="180" t="s">
        <v>272</v>
      </c>
      <c r="F133" s="181" t="s">
        <v>273</v>
      </c>
      <c r="G133" s="182" t="s">
        <v>255</v>
      </c>
      <c r="H133" s="183">
        <v>3</v>
      </c>
      <c r="I133" s="184"/>
      <c r="J133" s="184">
        <f t="shared" si="0"/>
        <v>0</v>
      </c>
      <c r="K133" s="185"/>
      <c r="L133" s="20"/>
      <c r="M133" s="186" t="s">
        <v>1</v>
      </c>
      <c r="N133" s="187" t="s">
        <v>34</v>
      </c>
      <c r="O133" s="188">
        <v>0.57399999999999995</v>
      </c>
      <c r="P133" s="188">
        <f t="shared" si="1"/>
        <v>1.722</v>
      </c>
      <c r="Q133" s="188">
        <v>5.0000000000000002E-5</v>
      </c>
      <c r="R133" s="188">
        <f t="shared" si="2"/>
        <v>1.5000000000000001E-4</v>
      </c>
      <c r="S133" s="188">
        <v>0</v>
      </c>
      <c r="T133" s="189">
        <f t="shared" si="3"/>
        <v>0</v>
      </c>
      <c r="U133" s="15"/>
      <c r="V133" s="15"/>
      <c r="W133" s="15"/>
      <c r="X133" s="15"/>
      <c r="Y133" s="15"/>
      <c r="Z133" s="15"/>
      <c r="AA133" s="15"/>
      <c r="AB133" s="15"/>
      <c r="AC133" s="15"/>
      <c r="AD133" s="15"/>
      <c r="AE133" s="15"/>
      <c r="AR133" s="190" t="s">
        <v>119</v>
      </c>
      <c r="AT133" s="190" t="s">
        <v>115</v>
      </c>
      <c r="AU133" s="190" t="s">
        <v>75</v>
      </c>
      <c r="AY133" s="2" t="s">
        <v>113</v>
      </c>
      <c r="BE133" s="191">
        <f t="shared" si="4"/>
        <v>0</v>
      </c>
      <c r="BF133" s="191">
        <f t="shared" si="5"/>
        <v>0</v>
      </c>
      <c r="BG133" s="191">
        <f t="shared" si="6"/>
        <v>0</v>
      </c>
      <c r="BH133" s="191">
        <f t="shared" si="7"/>
        <v>0</v>
      </c>
      <c r="BI133" s="191">
        <f t="shared" si="8"/>
        <v>0</v>
      </c>
      <c r="BJ133" s="2" t="s">
        <v>75</v>
      </c>
      <c r="BK133" s="191">
        <f t="shared" si="9"/>
        <v>0</v>
      </c>
      <c r="BL133" s="2" t="s">
        <v>119</v>
      </c>
      <c r="BM133" s="190" t="s">
        <v>274</v>
      </c>
    </row>
    <row r="134" spans="1:65" s="21" customFormat="1" ht="16.5" customHeight="1">
      <c r="A134" s="15"/>
      <c r="B134" s="16"/>
      <c r="C134" s="231" t="s">
        <v>197</v>
      </c>
      <c r="D134" s="231" t="s">
        <v>210</v>
      </c>
      <c r="E134" s="232" t="s">
        <v>275</v>
      </c>
      <c r="F134" s="233" t="s">
        <v>276</v>
      </c>
      <c r="G134" s="234" t="s">
        <v>255</v>
      </c>
      <c r="H134" s="235">
        <v>9</v>
      </c>
      <c r="I134" s="236"/>
      <c r="J134" s="236">
        <f t="shared" si="0"/>
        <v>0</v>
      </c>
      <c r="K134" s="237"/>
      <c r="L134" s="238"/>
      <c r="M134" s="239" t="s">
        <v>1</v>
      </c>
      <c r="N134" s="240" t="s">
        <v>34</v>
      </c>
      <c r="O134" s="188">
        <v>0</v>
      </c>
      <c r="P134" s="188">
        <f t="shared" si="1"/>
        <v>0</v>
      </c>
      <c r="Q134" s="188">
        <v>5.8999999999999999E-3</v>
      </c>
      <c r="R134" s="188">
        <f t="shared" si="2"/>
        <v>5.3100000000000001E-2</v>
      </c>
      <c r="S134" s="188">
        <v>0</v>
      </c>
      <c r="T134" s="189">
        <f t="shared" si="3"/>
        <v>0</v>
      </c>
      <c r="U134" s="15"/>
      <c r="V134" s="15"/>
      <c r="W134" s="15"/>
      <c r="X134" s="15"/>
      <c r="Y134" s="15"/>
      <c r="Z134" s="15"/>
      <c r="AA134" s="15"/>
      <c r="AB134" s="15"/>
      <c r="AC134" s="15"/>
      <c r="AD134" s="15"/>
      <c r="AE134" s="15"/>
      <c r="AR134" s="190" t="s">
        <v>213</v>
      </c>
      <c r="AT134" s="190" t="s">
        <v>210</v>
      </c>
      <c r="AU134" s="190" t="s">
        <v>75</v>
      </c>
      <c r="AY134" s="2" t="s">
        <v>113</v>
      </c>
      <c r="BE134" s="191">
        <f t="shared" si="4"/>
        <v>0</v>
      </c>
      <c r="BF134" s="191">
        <f t="shared" si="5"/>
        <v>0</v>
      </c>
      <c r="BG134" s="191">
        <f t="shared" si="6"/>
        <v>0</v>
      </c>
      <c r="BH134" s="191">
        <f t="shared" si="7"/>
        <v>0</v>
      </c>
      <c r="BI134" s="191">
        <f t="shared" si="8"/>
        <v>0</v>
      </c>
      <c r="BJ134" s="2" t="s">
        <v>75</v>
      </c>
      <c r="BK134" s="191">
        <f t="shared" si="9"/>
        <v>0</v>
      </c>
      <c r="BL134" s="2" t="s">
        <v>119</v>
      </c>
      <c r="BM134" s="190" t="s">
        <v>277</v>
      </c>
    </row>
    <row r="135" spans="1:65" s="21" customFormat="1" ht="16.5" customHeight="1">
      <c r="A135" s="15"/>
      <c r="B135" s="16"/>
      <c r="C135" s="179" t="s">
        <v>7</v>
      </c>
      <c r="D135" s="179" t="s">
        <v>115</v>
      </c>
      <c r="E135" s="180" t="s">
        <v>278</v>
      </c>
      <c r="F135" s="181" t="s">
        <v>279</v>
      </c>
      <c r="G135" s="182" t="s">
        <v>255</v>
      </c>
      <c r="H135" s="183">
        <v>3</v>
      </c>
      <c r="I135" s="184"/>
      <c r="J135" s="184">
        <f t="shared" si="0"/>
        <v>0</v>
      </c>
      <c r="K135" s="185"/>
      <c r="L135" s="20"/>
      <c r="M135" s="186" t="s">
        <v>1</v>
      </c>
      <c r="N135" s="187" t="s">
        <v>34</v>
      </c>
      <c r="O135" s="188">
        <v>1.748</v>
      </c>
      <c r="P135" s="188">
        <f t="shared" si="1"/>
        <v>5.2439999999999998</v>
      </c>
      <c r="Q135" s="188">
        <v>0</v>
      </c>
      <c r="R135" s="188">
        <f t="shared" si="2"/>
        <v>0</v>
      </c>
      <c r="S135" s="188">
        <v>0</v>
      </c>
      <c r="T135" s="189">
        <f t="shared" si="3"/>
        <v>0</v>
      </c>
      <c r="U135" s="15"/>
      <c r="V135" s="15"/>
      <c r="W135" s="15"/>
      <c r="X135" s="15"/>
      <c r="Y135" s="15"/>
      <c r="Z135" s="15"/>
      <c r="AA135" s="15"/>
      <c r="AB135" s="15"/>
      <c r="AC135" s="15"/>
      <c r="AD135" s="15"/>
      <c r="AE135" s="15"/>
      <c r="AR135" s="190" t="s">
        <v>119</v>
      </c>
      <c r="AT135" s="190" t="s">
        <v>115</v>
      </c>
      <c r="AU135" s="190" t="s">
        <v>75</v>
      </c>
      <c r="AY135" s="2" t="s">
        <v>113</v>
      </c>
      <c r="BE135" s="191">
        <f t="shared" si="4"/>
        <v>0</v>
      </c>
      <c r="BF135" s="191">
        <f t="shared" si="5"/>
        <v>0</v>
      </c>
      <c r="BG135" s="191">
        <f t="shared" si="6"/>
        <v>0</v>
      </c>
      <c r="BH135" s="191">
        <f t="shared" si="7"/>
        <v>0</v>
      </c>
      <c r="BI135" s="191">
        <f t="shared" si="8"/>
        <v>0</v>
      </c>
      <c r="BJ135" s="2" t="s">
        <v>75</v>
      </c>
      <c r="BK135" s="191">
        <f t="shared" si="9"/>
        <v>0</v>
      </c>
      <c r="BL135" s="2" t="s">
        <v>119</v>
      </c>
      <c r="BM135" s="190" t="s">
        <v>280</v>
      </c>
    </row>
    <row r="136" spans="1:65" s="21" customFormat="1" ht="16.5" customHeight="1">
      <c r="A136" s="15"/>
      <c r="B136" s="16"/>
      <c r="C136" s="231" t="s">
        <v>281</v>
      </c>
      <c r="D136" s="231" t="s">
        <v>210</v>
      </c>
      <c r="E136" s="232" t="s">
        <v>282</v>
      </c>
      <c r="F136" s="233" t="s">
        <v>283</v>
      </c>
      <c r="G136" s="234" t="s">
        <v>245</v>
      </c>
      <c r="H136" s="235">
        <v>6</v>
      </c>
      <c r="I136" s="236"/>
      <c r="J136" s="236">
        <f t="shared" si="0"/>
        <v>0</v>
      </c>
      <c r="K136" s="237"/>
      <c r="L136" s="238"/>
      <c r="M136" s="239" t="s">
        <v>1</v>
      </c>
      <c r="N136" s="240" t="s">
        <v>34</v>
      </c>
      <c r="O136" s="188">
        <v>0</v>
      </c>
      <c r="P136" s="188">
        <f t="shared" si="1"/>
        <v>0</v>
      </c>
      <c r="Q136" s="188">
        <v>0</v>
      </c>
      <c r="R136" s="188">
        <f t="shared" si="2"/>
        <v>0</v>
      </c>
      <c r="S136" s="188">
        <v>0</v>
      </c>
      <c r="T136" s="189">
        <f t="shared" si="3"/>
        <v>0</v>
      </c>
      <c r="U136" s="15"/>
      <c r="V136" s="15"/>
      <c r="W136" s="15"/>
      <c r="X136" s="15"/>
      <c r="Y136" s="15"/>
      <c r="Z136" s="15"/>
      <c r="AA136" s="15"/>
      <c r="AB136" s="15"/>
      <c r="AC136" s="15"/>
      <c r="AD136" s="15"/>
      <c r="AE136" s="15"/>
      <c r="AR136" s="190" t="s">
        <v>213</v>
      </c>
      <c r="AT136" s="190" t="s">
        <v>210</v>
      </c>
      <c r="AU136" s="190" t="s">
        <v>75</v>
      </c>
      <c r="AY136" s="2" t="s">
        <v>113</v>
      </c>
      <c r="BE136" s="191">
        <f t="shared" si="4"/>
        <v>0</v>
      </c>
      <c r="BF136" s="191">
        <f t="shared" si="5"/>
        <v>0</v>
      </c>
      <c r="BG136" s="191">
        <f t="shared" si="6"/>
        <v>0</v>
      </c>
      <c r="BH136" s="191">
        <f t="shared" si="7"/>
        <v>0</v>
      </c>
      <c r="BI136" s="191">
        <f t="shared" si="8"/>
        <v>0</v>
      </c>
      <c r="BJ136" s="2" t="s">
        <v>75</v>
      </c>
      <c r="BK136" s="191">
        <f t="shared" si="9"/>
        <v>0</v>
      </c>
      <c r="BL136" s="2" t="s">
        <v>119</v>
      </c>
      <c r="BM136" s="190" t="s">
        <v>284</v>
      </c>
    </row>
    <row r="137" spans="1:65" s="21" customFormat="1" ht="16.5" customHeight="1">
      <c r="A137" s="15"/>
      <c r="B137" s="16"/>
      <c r="C137" s="231" t="s">
        <v>285</v>
      </c>
      <c r="D137" s="231" t="s">
        <v>210</v>
      </c>
      <c r="E137" s="232" t="s">
        <v>286</v>
      </c>
      <c r="F137" s="233" t="s">
        <v>287</v>
      </c>
      <c r="G137" s="234" t="s">
        <v>245</v>
      </c>
      <c r="H137" s="235">
        <v>6</v>
      </c>
      <c r="I137" s="236"/>
      <c r="J137" s="236">
        <f t="shared" si="0"/>
        <v>0</v>
      </c>
      <c r="K137" s="237"/>
      <c r="L137" s="238"/>
      <c r="M137" s="239" t="s">
        <v>1</v>
      </c>
      <c r="N137" s="240" t="s">
        <v>34</v>
      </c>
      <c r="O137" s="188">
        <v>0</v>
      </c>
      <c r="P137" s="188">
        <f t="shared" si="1"/>
        <v>0</v>
      </c>
      <c r="Q137" s="188">
        <v>5.8999999999999999E-3</v>
      </c>
      <c r="R137" s="188">
        <f t="shared" si="2"/>
        <v>3.5400000000000001E-2</v>
      </c>
      <c r="S137" s="188">
        <v>0</v>
      </c>
      <c r="T137" s="189">
        <f t="shared" si="3"/>
        <v>0</v>
      </c>
      <c r="U137" s="15"/>
      <c r="V137" s="15"/>
      <c r="W137" s="15"/>
      <c r="X137" s="15"/>
      <c r="Y137" s="15"/>
      <c r="Z137" s="15"/>
      <c r="AA137" s="15"/>
      <c r="AB137" s="15"/>
      <c r="AC137" s="15"/>
      <c r="AD137" s="15"/>
      <c r="AE137" s="15"/>
      <c r="AR137" s="190" t="s">
        <v>213</v>
      </c>
      <c r="AT137" s="190" t="s">
        <v>210</v>
      </c>
      <c r="AU137" s="190" t="s">
        <v>75</v>
      </c>
      <c r="AY137" s="2" t="s">
        <v>113</v>
      </c>
      <c r="BE137" s="191">
        <f t="shared" si="4"/>
        <v>0</v>
      </c>
      <c r="BF137" s="191">
        <f t="shared" si="5"/>
        <v>0</v>
      </c>
      <c r="BG137" s="191">
        <f t="shared" si="6"/>
        <v>0</v>
      </c>
      <c r="BH137" s="191">
        <f t="shared" si="7"/>
        <v>0</v>
      </c>
      <c r="BI137" s="191">
        <f t="shared" si="8"/>
        <v>0</v>
      </c>
      <c r="BJ137" s="2" t="s">
        <v>75</v>
      </c>
      <c r="BK137" s="191">
        <f t="shared" si="9"/>
        <v>0</v>
      </c>
      <c r="BL137" s="2" t="s">
        <v>119</v>
      </c>
      <c r="BM137" s="190" t="s">
        <v>288</v>
      </c>
    </row>
    <row r="138" spans="1:65" s="21" customFormat="1" ht="16.5" customHeight="1">
      <c r="A138" s="15"/>
      <c r="B138" s="16"/>
      <c r="C138" s="179" t="s">
        <v>289</v>
      </c>
      <c r="D138" s="179" t="s">
        <v>115</v>
      </c>
      <c r="E138" s="180" t="s">
        <v>290</v>
      </c>
      <c r="F138" s="181" t="s">
        <v>291</v>
      </c>
      <c r="G138" s="182" t="s">
        <v>255</v>
      </c>
      <c r="H138" s="183">
        <v>1</v>
      </c>
      <c r="I138" s="184"/>
      <c r="J138" s="184">
        <f t="shared" si="0"/>
        <v>0</v>
      </c>
      <c r="K138" s="185"/>
      <c r="L138" s="20"/>
      <c r="M138" s="186" t="s">
        <v>1</v>
      </c>
      <c r="N138" s="187" t="s">
        <v>34</v>
      </c>
      <c r="O138" s="188">
        <v>1.3759999999999999</v>
      </c>
      <c r="P138" s="188">
        <f t="shared" si="1"/>
        <v>1.3759999999999999</v>
      </c>
      <c r="Q138" s="188">
        <v>0</v>
      </c>
      <c r="R138" s="188">
        <f t="shared" si="2"/>
        <v>0</v>
      </c>
      <c r="S138" s="188">
        <v>0</v>
      </c>
      <c r="T138" s="189">
        <f t="shared" si="3"/>
        <v>0</v>
      </c>
      <c r="U138" s="15"/>
      <c r="V138" s="15"/>
      <c r="W138" s="15"/>
      <c r="X138" s="15"/>
      <c r="Y138" s="15"/>
      <c r="Z138" s="15"/>
      <c r="AA138" s="15"/>
      <c r="AB138" s="15"/>
      <c r="AC138" s="15"/>
      <c r="AD138" s="15"/>
      <c r="AE138" s="15"/>
      <c r="AR138" s="190" t="s">
        <v>119</v>
      </c>
      <c r="AT138" s="190" t="s">
        <v>115</v>
      </c>
      <c r="AU138" s="190" t="s">
        <v>75</v>
      </c>
      <c r="AY138" s="2" t="s">
        <v>113</v>
      </c>
      <c r="BE138" s="191">
        <f t="shared" si="4"/>
        <v>0</v>
      </c>
      <c r="BF138" s="191">
        <f t="shared" si="5"/>
        <v>0</v>
      </c>
      <c r="BG138" s="191">
        <f t="shared" si="6"/>
        <v>0</v>
      </c>
      <c r="BH138" s="191">
        <f t="shared" si="7"/>
        <v>0</v>
      </c>
      <c r="BI138" s="191">
        <f t="shared" si="8"/>
        <v>0</v>
      </c>
      <c r="BJ138" s="2" t="s">
        <v>75</v>
      </c>
      <c r="BK138" s="191">
        <f t="shared" si="9"/>
        <v>0</v>
      </c>
      <c r="BL138" s="2" t="s">
        <v>119</v>
      </c>
      <c r="BM138" s="190" t="s">
        <v>292</v>
      </c>
    </row>
    <row r="139" spans="1:65" s="21" customFormat="1" ht="19.5">
      <c r="A139" s="15"/>
      <c r="B139" s="16"/>
      <c r="C139" s="17"/>
      <c r="D139" s="192" t="s">
        <v>121</v>
      </c>
      <c r="E139" s="17"/>
      <c r="F139" s="193" t="s">
        <v>293</v>
      </c>
      <c r="G139" s="17"/>
      <c r="H139" s="17"/>
      <c r="I139" s="17"/>
      <c r="J139" s="17"/>
      <c r="K139" s="17"/>
      <c r="L139" s="20"/>
      <c r="M139" s="194"/>
      <c r="N139" s="195"/>
      <c r="O139" s="55"/>
      <c r="P139" s="55"/>
      <c r="Q139" s="55"/>
      <c r="R139" s="55"/>
      <c r="S139" s="55"/>
      <c r="T139" s="56"/>
      <c r="U139" s="15"/>
      <c r="V139" s="15"/>
      <c r="W139" s="15"/>
      <c r="X139" s="15"/>
      <c r="Y139" s="15"/>
      <c r="Z139" s="15"/>
      <c r="AA139" s="15"/>
      <c r="AB139" s="15"/>
      <c r="AC139" s="15"/>
      <c r="AD139" s="15"/>
      <c r="AE139" s="15"/>
      <c r="AT139" s="2" t="s">
        <v>121</v>
      </c>
      <c r="AU139" s="2" t="s">
        <v>75</v>
      </c>
    </row>
    <row r="140" spans="1:65" s="21" customFormat="1" ht="16.5" customHeight="1">
      <c r="A140" s="15"/>
      <c r="B140" s="16"/>
      <c r="C140" s="231" t="s">
        <v>294</v>
      </c>
      <c r="D140" s="231" t="s">
        <v>210</v>
      </c>
      <c r="E140" s="232" t="s">
        <v>295</v>
      </c>
      <c r="F140" s="233" t="s">
        <v>296</v>
      </c>
      <c r="G140" s="234" t="s">
        <v>297</v>
      </c>
      <c r="H140" s="235">
        <v>1</v>
      </c>
      <c r="I140" s="236"/>
      <c r="J140" s="236">
        <f>ROUND(I140*H140,2)</f>
        <v>0</v>
      </c>
      <c r="K140" s="237"/>
      <c r="L140" s="238"/>
      <c r="M140" s="239" t="s">
        <v>1</v>
      </c>
      <c r="N140" s="240" t="s">
        <v>34</v>
      </c>
      <c r="O140" s="188">
        <v>0</v>
      </c>
      <c r="P140" s="188">
        <f>O140*H140</f>
        <v>0</v>
      </c>
      <c r="Q140" s="188">
        <v>4.0000000000000002E-4</v>
      </c>
      <c r="R140" s="188">
        <f>Q140*H140</f>
        <v>4.0000000000000002E-4</v>
      </c>
      <c r="S140" s="188">
        <v>0</v>
      </c>
      <c r="T140" s="189">
        <f>S140*H140</f>
        <v>0</v>
      </c>
      <c r="U140" s="15"/>
      <c r="V140" s="15"/>
      <c r="W140" s="15"/>
      <c r="X140" s="15"/>
      <c r="Y140" s="15"/>
      <c r="Z140" s="15"/>
      <c r="AA140" s="15"/>
      <c r="AB140" s="15"/>
      <c r="AC140" s="15"/>
      <c r="AD140" s="15"/>
      <c r="AE140" s="15"/>
      <c r="AR140" s="190" t="s">
        <v>213</v>
      </c>
      <c r="AT140" s="190" t="s">
        <v>210</v>
      </c>
      <c r="AU140" s="190" t="s">
        <v>75</v>
      </c>
      <c r="AY140" s="2" t="s">
        <v>113</v>
      </c>
      <c r="BE140" s="191">
        <f>IF(N140="základní",J140,0)</f>
        <v>0</v>
      </c>
      <c r="BF140" s="191">
        <f>IF(N140="snížená",J140,0)</f>
        <v>0</v>
      </c>
      <c r="BG140" s="191">
        <f>IF(N140="zákl. přenesená",J140,0)</f>
        <v>0</v>
      </c>
      <c r="BH140" s="191">
        <f>IF(N140="sníž. přenesená",J140,0)</f>
        <v>0</v>
      </c>
      <c r="BI140" s="191">
        <f>IF(N140="nulová",J140,0)</f>
        <v>0</v>
      </c>
      <c r="BJ140" s="2" t="s">
        <v>75</v>
      </c>
      <c r="BK140" s="191">
        <f>ROUND(I140*H140,2)</f>
        <v>0</v>
      </c>
      <c r="BL140" s="2" t="s">
        <v>119</v>
      </c>
      <c r="BM140" s="190" t="s">
        <v>298</v>
      </c>
    </row>
    <row r="141" spans="1:65" s="21" customFormat="1" ht="19.5">
      <c r="A141" s="15"/>
      <c r="B141" s="16"/>
      <c r="C141" s="17"/>
      <c r="D141" s="192" t="s">
        <v>121</v>
      </c>
      <c r="E141" s="17"/>
      <c r="F141" s="193" t="s">
        <v>299</v>
      </c>
      <c r="G141" s="17"/>
      <c r="H141" s="17"/>
      <c r="I141" s="17"/>
      <c r="J141" s="17"/>
      <c r="K141" s="17"/>
      <c r="L141" s="20"/>
      <c r="M141" s="194"/>
      <c r="N141" s="195"/>
      <c r="O141" s="55"/>
      <c r="P141" s="55"/>
      <c r="Q141" s="55"/>
      <c r="R141" s="55"/>
      <c r="S141" s="55"/>
      <c r="T141" s="56"/>
      <c r="U141" s="15"/>
      <c r="V141" s="15"/>
      <c r="W141" s="15"/>
      <c r="X141" s="15"/>
      <c r="Y141" s="15"/>
      <c r="Z141" s="15"/>
      <c r="AA141" s="15"/>
      <c r="AB141" s="15"/>
      <c r="AC141" s="15"/>
      <c r="AD141" s="15"/>
      <c r="AE141" s="15"/>
      <c r="AT141" s="2" t="s">
        <v>121</v>
      </c>
      <c r="AU141" s="2" t="s">
        <v>75</v>
      </c>
    </row>
    <row r="142" spans="1:65" s="21" customFormat="1" ht="16.5" customHeight="1">
      <c r="A142" s="15"/>
      <c r="B142" s="16"/>
      <c r="C142" s="179" t="s">
        <v>300</v>
      </c>
      <c r="D142" s="179" t="s">
        <v>115</v>
      </c>
      <c r="E142" s="180" t="s">
        <v>301</v>
      </c>
      <c r="F142" s="181" t="s">
        <v>302</v>
      </c>
      <c r="G142" s="182" t="s">
        <v>255</v>
      </c>
      <c r="H142" s="183">
        <v>3</v>
      </c>
      <c r="I142" s="184"/>
      <c r="J142" s="184">
        <f>ROUND(I142*H142,2)</f>
        <v>0</v>
      </c>
      <c r="K142" s="185"/>
      <c r="L142" s="20"/>
      <c r="M142" s="186" t="s">
        <v>1</v>
      </c>
      <c r="N142" s="187" t="s">
        <v>34</v>
      </c>
      <c r="O142" s="188">
        <v>0.187</v>
      </c>
      <c r="P142" s="188">
        <f>O142*H142</f>
        <v>0.56099999999999994</v>
      </c>
      <c r="Q142" s="188">
        <v>0</v>
      </c>
      <c r="R142" s="188">
        <f>Q142*H142</f>
        <v>0</v>
      </c>
      <c r="S142" s="188">
        <v>0</v>
      </c>
      <c r="T142" s="189">
        <f>S142*H142</f>
        <v>0</v>
      </c>
      <c r="U142" s="15"/>
      <c r="V142" s="15"/>
      <c r="W142" s="15"/>
      <c r="X142" s="15"/>
      <c r="Y142" s="15"/>
      <c r="Z142" s="15"/>
      <c r="AA142" s="15"/>
      <c r="AB142" s="15"/>
      <c r="AC142" s="15"/>
      <c r="AD142" s="15"/>
      <c r="AE142" s="15"/>
      <c r="AR142" s="190" t="s">
        <v>119</v>
      </c>
      <c r="AT142" s="190" t="s">
        <v>115</v>
      </c>
      <c r="AU142" s="190" t="s">
        <v>75</v>
      </c>
      <c r="AY142" s="2" t="s">
        <v>113</v>
      </c>
      <c r="BE142" s="191">
        <f>IF(N142="základní",J142,0)</f>
        <v>0</v>
      </c>
      <c r="BF142" s="191">
        <f>IF(N142="snížená",J142,0)</f>
        <v>0</v>
      </c>
      <c r="BG142" s="191">
        <f>IF(N142="zákl. přenesená",J142,0)</f>
        <v>0</v>
      </c>
      <c r="BH142" s="191">
        <f>IF(N142="sníž. přenesená",J142,0)</f>
        <v>0</v>
      </c>
      <c r="BI142" s="191">
        <f>IF(N142="nulová",J142,0)</f>
        <v>0</v>
      </c>
      <c r="BJ142" s="2" t="s">
        <v>75</v>
      </c>
      <c r="BK142" s="191">
        <f>ROUND(I142*H142,2)</f>
        <v>0</v>
      </c>
      <c r="BL142" s="2" t="s">
        <v>119</v>
      </c>
      <c r="BM142" s="190" t="s">
        <v>303</v>
      </c>
    </row>
    <row r="143" spans="1:65" s="21" customFormat="1" ht="16.5" customHeight="1">
      <c r="A143" s="15"/>
      <c r="B143" s="16"/>
      <c r="C143" s="179" t="s">
        <v>213</v>
      </c>
      <c r="D143" s="179" t="s">
        <v>115</v>
      </c>
      <c r="E143" s="180" t="s">
        <v>304</v>
      </c>
      <c r="F143" s="181" t="s">
        <v>305</v>
      </c>
      <c r="G143" s="182" t="s">
        <v>187</v>
      </c>
      <c r="H143" s="183">
        <v>4.5999999999999999E-2</v>
      </c>
      <c r="I143" s="184"/>
      <c r="J143" s="184">
        <f>ROUND(I143*H143,2)</f>
        <v>0</v>
      </c>
      <c r="K143" s="185"/>
      <c r="L143" s="20"/>
      <c r="M143" s="186" t="s">
        <v>1</v>
      </c>
      <c r="N143" s="187" t="s">
        <v>34</v>
      </c>
      <c r="O143" s="188">
        <v>94.286000000000001</v>
      </c>
      <c r="P143" s="188">
        <f>O143*H143</f>
        <v>4.3371560000000002</v>
      </c>
      <c r="Q143" s="188">
        <v>0</v>
      </c>
      <c r="R143" s="188">
        <f>Q143*H143</f>
        <v>0</v>
      </c>
      <c r="S143" s="188">
        <v>0</v>
      </c>
      <c r="T143" s="189">
        <f>S143*H143</f>
        <v>0</v>
      </c>
      <c r="U143" s="15"/>
      <c r="V143" s="15"/>
      <c r="W143" s="15"/>
      <c r="X143" s="15"/>
      <c r="Y143" s="15"/>
      <c r="Z143" s="15"/>
      <c r="AA143" s="15"/>
      <c r="AB143" s="15"/>
      <c r="AC143" s="15"/>
      <c r="AD143" s="15"/>
      <c r="AE143" s="15"/>
      <c r="AR143" s="190" t="s">
        <v>119</v>
      </c>
      <c r="AT143" s="190" t="s">
        <v>115</v>
      </c>
      <c r="AU143" s="190" t="s">
        <v>75</v>
      </c>
      <c r="AY143" s="2" t="s">
        <v>113</v>
      </c>
      <c r="BE143" s="191">
        <f>IF(N143="základní",J143,0)</f>
        <v>0</v>
      </c>
      <c r="BF143" s="191">
        <f>IF(N143="snížená",J143,0)</f>
        <v>0</v>
      </c>
      <c r="BG143" s="191">
        <f>IF(N143="zákl. přenesená",J143,0)</f>
        <v>0</v>
      </c>
      <c r="BH143" s="191">
        <f>IF(N143="sníž. přenesená",J143,0)</f>
        <v>0</v>
      </c>
      <c r="BI143" s="191">
        <f>IF(N143="nulová",J143,0)</f>
        <v>0</v>
      </c>
      <c r="BJ143" s="2" t="s">
        <v>75</v>
      </c>
      <c r="BK143" s="191">
        <f>ROUND(I143*H143,2)</f>
        <v>0</v>
      </c>
      <c r="BL143" s="2" t="s">
        <v>119</v>
      </c>
      <c r="BM143" s="190" t="s">
        <v>306</v>
      </c>
    </row>
    <row r="144" spans="1:65" s="21" customFormat="1" ht="16.5" customHeight="1">
      <c r="A144" s="15"/>
      <c r="B144" s="16"/>
      <c r="C144" s="231" t="s">
        <v>154</v>
      </c>
      <c r="D144" s="231" t="s">
        <v>210</v>
      </c>
      <c r="E144" s="232" t="s">
        <v>307</v>
      </c>
      <c r="F144" s="233" t="s">
        <v>308</v>
      </c>
      <c r="G144" s="234" t="s">
        <v>309</v>
      </c>
      <c r="H144" s="235">
        <v>40.5</v>
      </c>
      <c r="I144" s="236"/>
      <c r="J144" s="236">
        <f>ROUND(I144*H144,2)</f>
        <v>0</v>
      </c>
      <c r="K144" s="237"/>
      <c r="L144" s="238"/>
      <c r="M144" s="239" t="s">
        <v>1</v>
      </c>
      <c r="N144" s="240" t="s">
        <v>34</v>
      </c>
      <c r="O144" s="188">
        <v>0</v>
      </c>
      <c r="P144" s="188">
        <f>O144*H144</f>
        <v>0</v>
      </c>
      <c r="Q144" s="188">
        <v>1E-3</v>
      </c>
      <c r="R144" s="188">
        <f>Q144*H144</f>
        <v>4.0500000000000001E-2</v>
      </c>
      <c r="S144" s="188">
        <v>0</v>
      </c>
      <c r="T144" s="189">
        <f>S144*H144</f>
        <v>0</v>
      </c>
      <c r="U144" s="15"/>
      <c r="V144" s="15"/>
      <c r="W144" s="15"/>
      <c r="X144" s="15"/>
      <c r="Y144" s="15"/>
      <c r="Z144" s="15"/>
      <c r="AA144" s="15"/>
      <c r="AB144" s="15"/>
      <c r="AC144" s="15"/>
      <c r="AD144" s="15"/>
      <c r="AE144" s="15"/>
      <c r="AR144" s="190" t="s">
        <v>213</v>
      </c>
      <c r="AT144" s="190" t="s">
        <v>210</v>
      </c>
      <c r="AU144" s="190" t="s">
        <v>75</v>
      </c>
      <c r="AY144" s="2" t="s">
        <v>113</v>
      </c>
      <c r="BE144" s="191">
        <f>IF(N144="základní",J144,0)</f>
        <v>0</v>
      </c>
      <c r="BF144" s="191">
        <f>IF(N144="snížená",J144,0)</f>
        <v>0</v>
      </c>
      <c r="BG144" s="191">
        <f>IF(N144="zákl. přenesená",J144,0)</f>
        <v>0</v>
      </c>
      <c r="BH144" s="191">
        <f>IF(N144="sníž. přenesená",J144,0)</f>
        <v>0</v>
      </c>
      <c r="BI144" s="191">
        <f>IF(N144="nulová",J144,0)</f>
        <v>0</v>
      </c>
      <c r="BJ144" s="2" t="s">
        <v>75</v>
      </c>
      <c r="BK144" s="191">
        <f>ROUND(I144*H144,2)</f>
        <v>0</v>
      </c>
      <c r="BL144" s="2" t="s">
        <v>119</v>
      </c>
      <c r="BM144" s="190" t="s">
        <v>310</v>
      </c>
    </row>
    <row r="145" spans="1:65" s="218" customFormat="1" ht="11.25">
      <c r="B145" s="219"/>
      <c r="C145" s="220"/>
      <c r="D145" s="192" t="s">
        <v>123</v>
      </c>
      <c r="E145" s="221" t="s">
        <v>1</v>
      </c>
      <c r="F145" s="222" t="s">
        <v>311</v>
      </c>
      <c r="G145" s="220"/>
      <c r="H145" s="221" t="s">
        <v>1</v>
      </c>
      <c r="I145" s="220"/>
      <c r="J145" s="220"/>
      <c r="K145" s="220"/>
      <c r="L145" s="223"/>
      <c r="M145" s="224"/>
      <c r="N145" s="225"/>
      <c r="O145" s="225"/>
      <c r="P145" s="225"/>
      <c r="Q145" s="225"/>
      <c r="R145" s="225"/>
      <c r="S145" s="225"/>
      <c r="T145" s="226"/>
      <c r="AT145" s="227" t="s">
        <v>123</v>
      </c>
      <c r="AU145" s="227" t="s">
        <v>75</v>
      </c>
      <c r="AV145" s="218" t="s">
        <v>75</v>
      </c>
      <c r="AW145" s="218" t="s">
        <v>26</v>
      </c>
      <c r="AX145" s="218" t="s">
        <v>67</v>
      </c>
      <c r="AY145" s="227" t="s">
        <v>113</v>
      </c>
    </row>
    <row r="146" spans="1:65" s="196" customFormat="1" ht="11.25">
      <c r="B146" s="197"/>
      <c r="C146" s="198"/>
      <c r="D146" s="192" t="s">
        <v>123</v>
      </c>
      <c r="E146" s="199" t="s">
        <v>1</v>
      </c>
      <c r="F146" s="200" t="s">
        <v>312</v>
      </c>
      <c r="G146" s="198"/>
      <c r="H146" s="201">
        <v>40.4</v>
      </c>
      <c r="I146" s="198"/>
      <c r="J146" s="198"/>
      <c r="K146" s="198"/>
      <c r="L146" s="202"/>
      <c r="M146" s="203"/>
      <c r="N146" s="204"/>
      <c r="O146" s="204"/>
      <c r="P146" s="204"/>
      <c r="Q146" s="204"/>
      <c r="R146" s="204"/>
      <c r="S146" s="204"/>
      <c r="T146" s="205"/>
      <c r="AT146" s="206" t="s">
        <v>123</v>
      </c>
      <c r="AU146" s="206" t="s">
        <v>75</v>
      </c>
      <c r="AV146" s="196" t="s">
        <v>77</v>
      </c>
      <c r="AW146" s="196" t="s">
        <v>26</v>
      </c>
      <c r="AX146" s="196" t="s">
        <v>67</v>
      </c>
      <c r="AY146" s="206" t="s">
        <v>113</v>
      </c>
    </row>
    <row r="147" spans="1:65" s="218" customFormat="1" ht="11.25">
      <c r="B147" s="219"/>
      <c r="C147" s="220"/>
      <c r="D147" s="192" t="s">
        <v>123</v>
      </c>
      <c r="E147" s="221" t="s">
        <v>1</v>
      </c>
      <c r="F147" s="222" t="s">
        <v>313</v>
      </c>
      <c r="G147" s="220"/>
      <c r="H147" s="221" t="s">
        <v>1</v>
      </c>
      <c r="I147" s="220"/>
      <c r="J147" s="220"/>
      <c r="K147" s="220"/>
      <c r="L147" s="223"/>
      <c r="M147" s="224"/>
      <c r="N147" s="225"/>
      <c r="O147" s="225"/>
      <c r="P147" s="225"/>
      <c r="Q147" s="225"/>
      <c r="R147" s="225"/>
      <c r="S147" s="225"/>
      <c r="T147" s="226"/>
      <c r="AT147" s="227" t="s">
        <v>123</v>
      </c>
      <c r="AU147" s="227" t="s">
        <v>75</v>
      </c>
      <c r="AV147" s="218" t="s">
        <v>75</v>
      </c>
      <c r="AW147" s="218" t="s">
        <v>26</v>
      </c>
      <c r="AX147" s="218" t="s">
        <v>67</v>
      </c>
      <c r="AY147" s="227" t="s">
        <v>113</v>
      </c>
    </row>
    <row r="148" spans="1:65" s="196" customFormat="1" ht="11.25">
      <c r="B148" s="197"/>
      <c r="C148" s="198"/>
      <c r="D148" s="192" t="s">
        <v>123</v>
      </c>
      <c r="E148" s="199" t="s">
        <v>1</v>
      </c>
      <c r="F148" s="200" t="s">
        <v>314</v>
      </c>
      <c r="G148" s="198"/>
      <c r="H148" s="201">
        <v>0.1</v>
      </c>
      <c r="I148" s="198"/>
      <c r="J148" s="198"/>
      <c r="K148" s="198"/>
      <c r="L148" s="202"/>
      <c r="M148" s="203"/>
      <c r="N148" s="204"/>
      <c r="O148" s="204"/>
      <c r="P148" s="204"/>
      <c r="Q148" s="204"/>
      <c r="R148" s="204"/>
      <c r="S148" s="204"/>
      <c r="T148" s="205"/>
      <c r="AT148" s="206" t="s">
        <v>123</v>
      </c>
      <c r="AU148" s="206" t="s">
        <v>75</v>
      </c>
      <c r="AV148" s="196" t="s">
        <v>77</v>
      </c>
      <c r="AW148" s="196" t="s">
        <v>26</v>
      </c>
      <c r="AX148" s="196" t="s">
        <v>67</v>
      </c>
      <c r="AY148" s="206" t="s">
        <v>113</v>
      </c>
    </row>
    <row r="149" spans="1:65" s="207" customFormat="1" ht="11.25">
      <c r="B149" s="208"/>
      <c r="C149" s="209"/>
      <c r="D149" s="192" t="s">
        <v>123</v>
      </c>
      <c r="E149" s="210" t="s">
        <v>1</v>
      </c>
      <c r="F149" s="211" t="s">
        <v>125</v>
      </c>
      <c r="G149" s="209"/>
      <c r="H149" s="212">
        <v>40.5</v>
      </c>
      <c r="I149" s="209"/>
      <c r="J149" s="209"/>
      <c r="K149" s="209"/>
      <c r="L149" s="213"/>
      <c r="M149" s="214"/>
      <c r="N149" s="215"/>
      <c r="O149" s="215"/>
      <c r="P149" s="215"/>
      <c r="Q149" s="215"/>
      <c r="R149" s="215"/>
      <c r="S149" s="215"/>
      <c r="T149" s="216"/>
      <c r="AT149" s="217" t="s">
        <v>123</v>
      </c>
      <c r="AU149" s="217" t="s">
        <v>75</v>
      </c>
      <c r="AV149" s="207" t="s">
        <v>119</v>
      </c>
      <c r="AW149" s="207" t="s">
        <v>26</v>
      </c>
      <c r="AX149" s="207" t="s">
        <v>75</v>
      </c>
      <c r="AY149" s="217" t="s">
        <v>113</v>
      </c>
    </row>
    <row r="150" spans="1:65" s="21" customFormat="1" ht="16.5" customHeight="1">
      <c r="A150" s="15"/>
      <c r="B150" s="16"/>
      <c r="C150" s="179" t="s">
        <v>130</v>
      </c>
      <c r="D150" s="179" t="s">
        <v>115</v>
      </c>
      <c r="E150" s="180" t="s">
        <v>315</v>
      </c>
      <c r="F150" s="181" t="s">
        <v>316</v>
      </c>
      <c r="G150" s="182" t="s">
        <v>118</v>
      </c>
      <c r="H150" s="183">
        <v>238</v>
      </c>
      <c r="I150" s="184"/>
      <c r="J150" s="184">
        <f>ROUND(I150*H150,2)</f>
        <v>0</v>
      </c>
      <c r="K150" s="185"/>
      <c r="L150" s="20"/>
      <c r="M150" s="186" t="s">
        <v>1</v>
      </c>
      <c r="N150" s="187" t="s">
        <v>34</v>
      </c>
      <c r="O150" s="188">
        <v>0.113</v>
      </c>
      <c r="P150" s="188">
        <f>O150*H150</f>
        <v>26.894000000000002</v>
      </c>
      <c r="Q150" s="188">
        <v>0</v>
      </c>
      <c r="R150" s="188">
        <f>Q150*H150</f>
        <v>0</v>
      </c>
      <c r="S150" s="188">
        <v>0</v>
      </c>
      <c r="T150" s="189">
        <f>S150*H150</f>
        <v>0</v>
      </c>
      <c r="U150" s="15"/>
      <c r="V150" s="15"/>
      <c r="W150" s="15"/>
      <c r="X150" s="15"/>
      <c r="Y150" s="15"/>
      <c r="Z150" s="15"/>
      <c r="AA150" s="15"/>
      <c r="AB150" s="15"/>
      <c r="AC150" s="15"/>
      <c r="AD150" s="15"/>
      <c r="AE150" s="15"/>
      <c r="AR150" s="190" t="s">
        <v>119</v>
      </c>
      <c r="AT150" s="190" t="s">
        <v>115</v>
      </c>
      <c r="AU150" s="190" t="s">
        <v>75</v>
      </c>
      <c r="AY150" s="2" t="s">
        <v>113</v>
      </c>
      <c r="BE150" s="191">
        <f>IF(N150="základní",J150,0)</f>
        <v>0</v>
      </c>
      <c r="BF150" s="191">
        <f>IF(N150="snížená",J150,0)</f>
        <v>0</v>
      </c>
      <c r="BG150" s="191">
        <f>IF(N150="zákl. přenesená",J150,0)</f>
        <v>0</v>
      </c>
      <c r="BH150" s="191">
        <f>IF(N150="sníž. přenesená",J150,0)</f>
        <v>0</v>
      </c>
      <c r="BI150" s="191">
        <f>IF(N150="nulová",J150,0)</f>
        <v>0</v>
      </c>
      <c r="BJ150" s="2" t="s">
        <v>75</v>
      </c>
      <c r="BK150" s="191">
        <f>ROUND(I150*H150,2)</f>
        <v>0</v>
      </c>
      <c r="BL150" s="2" t="s">
        <v>119</v>
      </c>
      <c r="BM150" s="190" t="s">
        <v>317</v>
      </c>
    </row>
    <row r="151" spans="1:65" s="218" customFormat="1" ht="11.25">
      <c r="B151" s="219"/>
      <c r="C151" s="220"/>
      <c r="D151" s="192" t="s">
        <v>123</v>
      </c>
      <c r="E151" s="221" t="s">
        <v>1</v>
      </c>
      <c r="F151" s="222" t="s">
        <v>318</v>
      </c>
      <c r="G151" s="220"/>
      <c r="H151" s="221" t="s">
        <v>1</v>
      </c>
      <c r="I151" s="220"/>
      <c r="J151" s="220"/>
      <c r="K151" s="220"/>
      <c r="L151" s="223"/>
      <c r="M151" s="224"/>
      <c r="N151" s="225"/>
      <c r="O151" s="225"/>
      <c r="P151" s="225"/>
      <c r="Q151" s="225"/>
      <c r="R151" s="225"/>
      <c r="S151" s="225"/>
      <c r="T151" s="226"/>
      <c r="AT151" s="227" t="s">
        <v>123</v>
      </c>
      <c r="AU151" s="227" t="s">
        <v>75</v>
      </c>
      <c r="AV151" s="218" t="s">
        <v>75</v>
      </c>
      <c r="AW151" s="218" t="s">
        <v>26</v>
      </c>
      <c r="AX151" s="218" t="s">
        <v>67</v>
      </c>
      <c r="AY151" s="227" t="s">
        <v>113</v>
      </c>
    </row>
    <row r="152" spans="1:65" s="196" customFormat="1" ht="11.25">
      <c r="B152" s="197"/>
      <c r="C152" s="198"/>
      <c r="D152" s="192" t="s">
        <v>123</v>
      </c>
      <c r="E152" s="199" t="s">
        <v>1</v>
      </c>
      <c r="F152" s="200" t="s">
        <v>319</v>
      </c>
      <c r="G152" s="198"/>
      <c r="H152" s="201">
        <v>235</v>
      </c>
      <c r="I152" s="198"/>
      <c r="J152" s="198"/>
      <c r="K152" s="198"/>
      <c r="L152" s="202"/>
      <c r="M152" s="203"/>
      <c r="N152" s="204"/>
      <c r="O152" s="204"/>
      <c r="P152" s="204"/>
      <c r="Q152" s="204"/>
      <c r="R152" s="204"/>
      <c r="S152" s="204"/>
      <c r="T152" s="205"/>
      <c r="AT152" s="206" t="s">
        <v>123</v>
      </c>
      <c r="AU152" s="206" t="s">
        <v>75</v>
      </c>
      <c r="AV152" s="196" t="s">
        <v>77</v>
      </c>
      <c r="AW152" s="196" t="s">
        <v>26</v>
      </c>
      <c r="AX152" s="196" t="s">
        <v>67</v>
      </c>
      <c r="AY152" s="206" t="s">
        <v>113</v>
      </c>
    </row>
    <row r="153" spans="1:65" s="218" customFormat="1" ht="11.25">
      <c r="B153" s="219"/>
      <c r="C153" s="220"/>
      <c r="D153" s="192" t="s">
        <v>123</v>
      </c>
      <c r="E153" s="221" t="s">
        <v>1</v>
      </c>
      <c r="F153" s="222" t="s">
        <v>320</v>
      </c>
      <c r="G153" s="220"/>
      <c r="H153" s="221" t="s">
        <v>1</v>
      </c>
      <c r="I153" s="220"/>
      <c r="J153" s="220"/>
      <c r="K153" s="220"/>
      <c r="L153" s="223"/>
      <c r="M153" s="224"/>
      <c r="N153" s="225"/>
      <c r="O153" s="225"/>
      <c r="P153" s="225"/>
      <c r="Q153" s="225"/>
      <c r="R153" s="225"/>
      <c r="S153" s="225"/>
      <c r="T153" s="226"/>
      <c r="AT153" s="227" t="s">
        <v>123</v>
      </c>
      <c r="AU153" s="227" t="s">
        <v>75</v>
      </c>
      <c r="AV153" s="218" t="s">
        <v>75</v>
      </c>
      <c r="AW153" s="218" t="s">
        <v>26</v>
      </c>
      <c r="AX153" s="218" t="s">
        <v>67</v>
      </c>
      <c r="AY153" s="227" t="s">
        <v>113</v>
      </c>
    </row>
    <row r="154" spans="1:65" s="196" customFormat="1" ht="11.25">
      <c r="B154" s="197"/>
      <c r="C154" s="198"/>
      <c r="D154" s="192" t="s">
        <v>123</v>
      </c>
      <c r="E154" s="199" t="s">
        <v>1</v>
      </c>
      <c r="F154" s="200" t="s">
        <v>321</v>
      </c>
      <c r="G154" s="198"/>
      <c r="H154" s="201">
        <v>3</v>
      </c>
      <c r="I154" s="198"/>
      <c r="J154" s="198"/>
      <c r="K154" s="198"/>
      <c r="L154" s="202"/>
      <c r="M154" s="203"/>
      <c r="N154" s="204"/>
      <c r="O154" s="204"/>
      <c r="P154" s="204"/>
      <c r="Q154" s="204"/>
      <c r="R154" s="204"/>
      <c r="S154" s="204"/>
      <c r="T154" s="205"/>
      <c r="AT154" s="206" t="s">
        <v>123</v>
      </c>
      <c r="AU154" s="206" t="s">
        <v>75</v>
      </c>
      <c r="AV154" s="196" t="s">
        <v>77</v>
      </c>
      <c r="AW154" s="196" t="s">
        <v>26</v>
      </c>
      <c r="AX154" s="196" t="s">
        <v>67</v>
      </c>
      <c r="AY154" s="206" t="s">
        <v>113</v>
      </c>
    </row>
    <row r="155" spans="1:65" s="207" customFormat="1" ht="11.25">
      <c r="B155" s="208"/>
      <c r="C155" s="209"/>
      <c r="D155" s="192" t="s">
        <v>123</v>
      </c>
      <c r="E155" s="210" t="s">
        <v>1</v>
      </c>
      <c r="F155" s="211" t="s">
        <v>125</v>
      </c>
      <c r="G155" s="209"/>
      <c r="H155" s="212">
        <v>238</v>
      </c>
      <c r="I155" s="209"/>
      <c r="J155" s="209"/>
      <c r="K155" s="209"/>
      <c r="L155" s="213"/>
      <c r="M155" s="214"/>
      <c r="N155" s="215"/>
      <c r="O155" s="215"/>
      <c r="P155" s="215"/>
      <c r="Q155" s="215"/>
      <c r="R155" s="215"/>
      <c r="S155" s="215"/>
      <c r="T155" s="216"/>
      <c r="AT155" s="217" t="s">
        <v>123</v>
      </c>
      <c r="AU155" s="217" t="s">
        <v>75</v>
      </c>
      <c r="AV155" s="207" t="s">
        <v>119</v>
      </c>
      <c r="AW155" s="207" t="s">
        <v>26</v>
      </c>
      <c r="AX155" s="207" t="s">
        <v>75</v>
      </c>
      <c r="AY155" s="217" t="s">
        <v>113</v>
      </c>
    </row>
    <row r="156" spans="1:65" s="21" customFormat="1" ht="16.5" customHeight="1">
      <c r="A156" s="15"/>
      <c r="B156" s="16"/>
      <c r="C156" s="231" t="s">
        <v>119</v>
      </c>
      <c r="D156" s="231" t="s">
        <v>210</v>
      </c>
      <c r="E156" s="232" t="s">
        <v>322</v>
      </c>
      <c r="F156" s="233" t="s">
        <v>323</v>
      </c>
      <c r="G156" s="234" t="s">
        <v>157</v>
      </c>
      <c r="H156" s="235">
        <v>16.75</v>
      </c>
      <c r="I156" s="236"/>
      <c r="J156" s="236">
        <f>ROUND(I156*H156,2)</f>
        <v>0</v>
      </c>
      <c r="K156" s="237"/>
      <c r="L156" s="238"/>
      <c r="M156" s="239" t="s">
        <v>1</v>
      </c>
      <c r="N156" s="240" t="s">
        <v>34</v>
      </c>
      <c r="O156" s="188">
        <v>0</v>
      </c>
      <c r="P156" s="188">
        <f>O156*H156</f>
        <v>0</v>
      </c>
      <c r="Q156" s="188">
        <v>0.2</v>
      </c>
      <c r="R156" s="188">
        <f>Q156*H156</f>
        <v>3.35</v>
      </c>
      <c r="S156" s="188">
        <v>0</v>
      </c>
      <c r="T156" s="189">
        <f>S156*H156</f>
        <v>0</v>
      </c>
      <c r="U156" s="15"/>
      <c r="V156" s="15"/>
      <c r="W156" s="15"/>
      <c r="X156" s="15"/>
      <c r="Y156" s="15"/>
      <c r="Z156" s="15"/>
      <c r="AA156" s="15"/>
      <c r="AB156" s="15"/>
      <c r="AC156" s="15"/>
      <c r="AD156" s="15"/>
      <c r="AE156" s="15"/>
      <c r="AR156" s="190" t="s">
        <v>213</v>
      </c>
      <c r="AT156" s="190" t="s">
        <v>210</v>
      </c>
      <c r="AU156" s="190" t="s">
        <v>75</v>
      </c>
      <c r="AY156" s="2" t="s">
        <v>113</v>
      </c>
      <c r="BE156" s="191">
        <f>IF(N156="základní",J156,0)</f>
        <v>0</v>
      </c>
      <c r="BF156" s="191">
        <f>IF(N156="snížená",J156,0)</f>
        <v>0</v>
      </c>
      <c r="BG156" s="191">
        <f>IF(N156="zákl. přenesená",J156,0)</f>
        <v>0</v>
      </c>
      <c r="BH156" s="191">
        <f>IF(N156="sníž. přenesená",J156,0)</f>
        <v>0</v>
      </c>
      <c r="BI156" s="191">
        <f>IF(N156="nulová",J156,0)</f>
        <v>0</v>
      </c>
      <c r="BJ156" s="2" t="s">
        <v>75</v>
      </c>
      <c r="BK156" s="191">
        <f>ROUND(I156*H156,2)</f>
        <v>0</v>
      </c>
      <c r="BL156" s="2" t="s">
        <v>119</v>
      </c>
      <c r="BM156" s="190" t="s">
        <v>324</v>
      </c>
    </row>
    <row r="157" spans="1:65" s="218" customFormat="1" ht="11.25">
      <c r="B157" s="219"/>
      <c r="C157" s="220"/>
      <c r="D157" s="192" t="s">
        <v>123</v>
      </c>
      <c r="E157" s="221" t="s">
        <v>1</v>
      </c>
      <c r="F157" s="222" t="s">
        <v>227</v>
      </c>
      <c r="G157" s="220"/>
      <c r="H157" s="221" t="s">
        <v>1</v>
      </c>
      <c r="I157" s="220"/>
      <c r="J157" s="220"/>
      <c r="K157" s="220"/>
      <c r="L157" s="223"/>
      <c r="M157" s="224"/>
      <c r="N157" s="225"/>
      <c r="O157" s="225"/>
      <c r="P157" s="225"/>
      <c r="Q157" s="225"/>
      <c r="R157" s="225"/>
      <c r="S157" s="225"/>
      <c r="T157" s="226"/>
      <c r="AT157" s="227" t="s">
        <v>123</v>
      </c>
      <c r="AU157" s="227" t="s">
        <v>75</v>
      </c>
      <c r="AV157" s="218" t="s">
        <v>75</v>
      </c>
      <c r="AW157" s="218" t="s">
        <v>26</v>
      </c>
      <c r="AX157" s="218" t="s">
        <v>67</v>
      </c>
      <c r="AY157" s="227" t="s">
        <v>113</v>
      </c>
    </row>
    <row r="158" spans="1:65" s="196" customFormat="1" ht="11.25">
      <c r="B158" s="197"/>
      <c r="C158" s="198"/>
      <c r="D158" s="192" t="s">
        <v>123</v>
      </c>
      <c r="E158" s="199" t="s">
        <v>1</v>
      </c>
      <c r="F158" s="200" t="s">
        <v>325</v>
      </c>
      <c r="G158" s="198"/>
      <c r="H158" s="201">
        <v>16.45</v>
      </c>
      <c r="I158" s="198"/>
      <c r="J158" s="198"/>
      <c r="K158" s="198"/>
      <c r="L158" s="202"/>
      <c r="M158" s="203"/>
      <c r="N158" s="204"/>
      <c r="O158" s="204"/>
      <c r="P158" s="204"/>
      <c r="Q158" s="204"/>
      <c r="R158" s="204"/>
      <c r="S158" s="204"/>
      <c r="T158" s="205"/>
      <c r="AT158" s="206" t="s">
        <v>123</v>
      </c>
      <c r="AU158" s="206" t="s">
        <v>75</v>
      </c>
      <c r="AV158" s="196" t="s">
        <v>77</v>
      </c>
      <c r="AW158" s="196" t="s">
        <v>26</v>
      </c>
      <c r="AX158" s="196" t="s">
        <v>67</v>
      </c>
      <c r="AY158" s="206" t="s">
        <v>113</v>
      </c>
    </row>
    <row r="159" spans="1:65" s="218" customFormat="1" ht="11.25">
      <c r="B159" s="219"/>
      <c r="C159" s="220"/>
      <c r="D159" s="192" t="s">
        <v>123</v>
      </c>
      <c r="E159" s="221" t="s">
        <v>1</v>
      </c>
      <c r="F159" s="222" t="s">
        <v>326</v>
      </c>
      <c r="G159" s="220"/>
      <c r="H159" s="221" t="s">
        <v>1</v>
      </c>
      <c r="I159" s="220"/>
      <c r="J159" s="220"/>
      <c r="K159" s="220"/>
      <c r="L159" s="223"/>
      <c r="M159" s="224"/>
      <c r="N159" s="225"/>
      <c r="O159" s="225"/>
      <c r="P159" s="225"/>
      <c r="Q159" s="225"/>
      <c r="R159" s="225"/>
      <c r="S159" s="225"/>
      <c r="T159" s="226"/>
      <c r="AT159" s="227" t="s">
        <v>123</v>
      </c>
      <c r="AU159" s="227" t="s">
        <v>75</v>
      </c>
      <c r="AV159" s="218" t="s">
        <v>75</v>
      </c>
      <c r="AW159" s="218" t="s">
        <v>26</v>
      </c>
      <c r="AX159" s="218" t="s">
        <v>67</v>
      </c>
      <c r="AY159" s="227" t="s">
        <v>113</v>
      </c>
    </row>
    <row r="160" spans="1:65" s="196" customFormat="1" ht="11.25">
      <c r="B160" s="197"/>
      <c r="C160" s="198"/>
      <c r="D160" s="192" t="s">
        <v>123</v>
      </c>
      <c r="E160" s="199" t="s">
        <v>1</v>
      </c>
      <c r="F160" s="200" t="s">
        <v>327</v>
      </c>
      <c r="G160" s="198"/>
      <c r="H160" s="201">
        <v>0.3</v>
      </c>
      <c r="I160" s="198"/>
      <c r="J160" s="198"/>
      <c r="K160" s="198"/>
      <c r="L160" s="202"/>
      <c r="M160" s="203"/>
      <c r="N160" s="204"/>
      <c r="O160" s="204"/>
      <c r="P160" s="204"/>
      <c r="Q160" s="204"/>
      <c r="R160" s="204"/>
      <c r="S160" s="204"/>
      <c r="T160" s="205"/>
      <c r="AT160" s="206" t="s">
        <v>123</v>
      </c>
      <c r="AU160" s="206" t="s">
        <v>75</v>
      </c>
      <c r="AV160" s="196" t="s">
        <v>77</v>
      </c>
      <c r="AW160" s="196" t="s">
        <v>26</v>
      </c>
      <c r="AX160" s="196" t="s">
        <v>67</v>
      </c>
      <c r="AY160" s="206" t="s">
        <v>113</v>
      </c>
    </row>
    <row r="161" spans="1:65" s="207" customFormat="1" ht="11.25">
      <c r="B161" s="208"/>
      <c r="C161" s="209"/>
      <c r="D161" s="192" t="s">
        <v>123</v>
      </c>
      <c r="E161" s="210" t="s">
        <v>1</v>
      </c>
      <c r="F161" s="211" t="s">
        <v>125</v>
      </c>
      <c r="G161" s="209"/>
      <c r="H161" s="212">
        <v>16.75</v>
      </c>
      <c r="I161" s="209"/>
      <c r="J161" s="209"/>
      <c r="K161" s="209"/>
      <c r="L161" s="213"/>
      <c r="M161" s="214"/>
      <c r="N161" s="215"/>
      <c r="O161" s="215"/>
      <c r="P161" s="215"/>
      <c r="Q161" s="215"/>
      <c r="R161" s="215"/>
      <c r="S161" s="215"/>
      <c r="T161" s="216"/>
      <c r="AT161" s="217" t="s">
        <v>123</v>
      </c>
      <c r="AU161" s="217" t="s">
        <v>75</v>
      </c>
      <c r="AV161" s="207" t="s">
        <v>119</v>
      </c>
      <c r="AW161" s="207" t="s">
        <v>26</v>
      </c>
      <c r="AX161" s="207" t="s">
        <v>75</v>
      </c>
      <c r="AY161" s="217" t="s">
        <v>113</v>
      </c>
    </row>
    <row r="162" spans="1:65" s="21" customFormat="1" ht="16.5" customHeight="1">
      <c r="A162" s="15"/>
      <c r="B162" s="16"/>
      <c r="C162" s="179" t="s">
        <v>161</v>
      </c>
      <c r="D162" s="179" t="s">
        <v>115</v>
      </c>
      <c r="E162" s="180" t="s">
        <v>329</v>
      </c>
      <c r="F162" s="181" t="s">
        <v>330</v>
      </c>
      <c r="G162" s="182" t="s">
        <v>157</v>
      </c>
      <c r="H162" s="183">
        <v>13.82</v>
      </c>
      <c r="I162" s="184"/>
      <c r="J162" s="184">
        <f>ROUND(I162*H162,2)</f>
        <v>0</v>
      </c>
      <c r="K162" s="185"/>
      <c r="L162" s="20"/>
      <c r="M162" s="186" t="s">
        <v>1</v>
      </c>
      <c r="N162" s="187" t="s">
        <v>34</v>
      </c>
      <c r="O162" s="188">
        <v>1.196</v>
      </c>
      <c r="P162" s="188">
        <f>O162*H162</f>
        <v>16.52872</v>
      </c>
      <c r="Q162" s="188">
        <v>0</v>
      </c>
      <c r="R162" s="188">
        <f>Q162*H162</f>
        <v>0</v>
      </c>
      <c r="S162" s="188">
        <v>0</v>
      </c>
      <c r="T162" s="189">
        <f>S162*H162</f>
        <v>0</v>
      </c>
      <c r="U162" s="15"/>
      <c r="V162" s="15"/>
      <c r="W162" s="15"/>
      <c r="X162" s="15"/>
      <c r="Y162" s="15"/>
      <c r="Z162" s="15"/>
      <c r="AA162" s="15"/>
      <c r="AB162" s="15"/>
      <c r="AC162" s="15"/>
      <c r="AD162" s="15"/>
      <c r="AE162" s="15"/>
      <c r="AR162" s="190" t="s">
        <v>119</v>
      </c>
      <c r="AT162" s="190" t="s">
        <v>115</v>
      </c>
      <c r="AU162" s="190" t="s">
        <v>75</v>
      </c>
      <c r="AY162" s="2" t="s">
        <v>113</v>
      </c>
      <c r="BE162" s="191">
        <f>IF(N162="základní",J162,0)</f>
        <v>0</v>
      </c>
      <c r="BF162" s="191">
        <f>IF(N162="snížená",J162,0)</f>
        <v>0</v>
      </c>
      <c r="BG162" s="191">
        <f>IF(N162="zákl. přenesená",J162,0)</f>
        <v>0</v>
      </c>
      <c r="BH162" s="191">
        <f>IF(N162="sníž. přenesená",J162,0)</f>
        <v>0</v>
      </c>
      <c r="BI162" s="191">
        <f>IF(N162="nulová",J162,0)</f>
        <v>0</v>
      </c>
      <c r="BJ162" s="2" t="s">
        <v>75</v>
      </c>
      <c r="BK162" s="191">
        <f>ROUND(I162*H162,2)</f>
        <v>0</v>
      </c>
      <c r="BL162" s="2" t="s">
        <v>119</v>
      </c>
      <c r="BM162" s="190" t="s">
        <v>331</v>
      </c>
    </row>
    <row r="163" spans="1:65" s="21" customFormat="1" ht="19.5">
      <c r="A163" s="15"/>
      <c r="B163" s="16"/>
      <c r="C163" s="17"/>
      <c r="D163" s="192" t="s">
        <v>121</v>
      </c>
      <c r="E163" s="17"/>
      <c r="F163" s="193" t="s">
        <v>332</v>
      </c>
      <c r="G163" s="17"/>
      <c r="H163" s="17"/>
      <c r="I163" s="17"/>
      <c r="J163" s="17"/>
      <c r="K163" s="17"/>
      <c r="L163" s="20"/>
      <c r="M163" s="194"/>
      <c r="N163" s="195"/>
      <c r="O163" s="55"/>
      <c r="P163" s="55"/>
      <c r="Q163" s="55"/>
      <c r="R163" s="55"/>
      <c r="S163" s="55"/>
      <c r="T163" s="56"/>
      <c r="U163" s="15"/>
      <c r="V163" s="15"/>
      <c r="W163" s="15"/>
      <c r="X163" s="15"/>
      <c r="Y163" s="15"/>
      <c r="Z163" s="15"/>
      <c r="AA163" s="15"/>
      <c r="AB163" s="15"/>
      <c r="AC163" s="15"/>
      <c r="AD163" s="15"/>
      <c r="AE163" s="15"/>
      <c r="AT163" s="2" t="s">
        <v>121</v>
      </c>
      <c r="AU163" s="2" t="s">
        <v>75</v>
      </c>
    </row>
    <row r="164" spans="1:65" s="218" customFormat="1" ht="11.25">
      <c r="B164" s="219"/>
      <c r="C164" s="220"/>
      <c r="D164" s="192" t="s">
        <v>123</v>
      </c>
      <c r="E164" s="221" t="s">
        <v>1</v>
      </c>
      <c r="F164" s="222" t="s">
        <v>333</v>
      </c>
      <c r="G164" s="220"/>
      <c r="H164" s="221" t="s">
        <v>1</v>
      </c>
      <c r="I164" s="220"/>
      <c r="J164" s="220"/>
      <c r="K164" s="220"/>
      <c r="L164" s="223"/>
      <c r="M164" s="224"/>
      <c r="N164" s="225"/>
      <c r="O164" s="225"/>
      <c r="P164" s="225"/>
      <c r="Q164" s="225"/>
      <c r="R164" s="225"/>
      <c r="S164" s="225"/>
      <c r="T164" s="226"/>
      <c r="AT164" s="227" t="s">
        <v>123</v>
      </c>
      <c r="AU164" s="227" t="s">
        <v>75</v>
      </c>
      <c r="AV164" s="218" t="s">
        <v>75</v>
      </c>
      <c r="AW164" s="218" t="s">
        <v>26</v>
      </c>
      <c r="AX164" s="218" t="s">
        <v>67</v>
      </c>
      <c r="AY164" s="227" t="s">
        <v>113</v>
      </c>
    </row>
    <row r="165" spans="1:65" s="196" customFormat="1" ht="11.25">
      <c r="B165" s="197"/>
      <c r="C165" s="198"/>
      <c r="D165" s="192" t="s">
        <v>123</v>
      </c>
      <c r="E165" s="199" t="s">
        <v>1</v>
      </c>
      <c r="F165" s="200" t="s">
        <v>334</v>
      </c>
      <c r="G165" s="198"/>
      <c r="H165" s="201">
        <v>13.5</v>
      </c>
      <c r="I165" s="198"/>
      <c r="J165" s="198"/>
      <c r="K165" s="198"/>
      <c r="L165" s="202"/>
      <c r="M165" s="203"/>
      <c r="N165" s="204"/>
      <c r="O165" s="204"/>
      <c r="P165" s="204"/>
      <c r="Q165" s="204"/>
      <c r="R165" s="204"/>
      <c r="S165" s="204"/>
      <c r="T165" s="205"/>
      <c r="AT165" s="206" t="s">
        <v>123</v>
      </c>
      <c r="AU165" s="206" t="s">
        <v>75</v>
      </c>
      <c r="AV165" s="196" t="s">
        <v>77</v>
      </c>
      <c r="AW165" s="196" t="s">
        <v>26</v>
      </c>
      <c r="AX165" s="196" t="s">
        <v>67</v>
      </c>
      <c r="AY165" s="206" t="s">
        <v>113</v>
      </c>
    </row>
    <row r="166" spans="1:65" s="218" customFormat="1" ht="11.25">
      <c r="B166" s="219"/>
      <c r="C166" s="220"/>
      <c r="D166" s="192" t="s">
        <v>123</v>
      </c>
      <c r="E166" s="221" t="s">
        <v>1</v>
      </c>
      <c r="F166" s="222" t="s">
        <v>335</v>
      </c>
      <c r="G166" s="220"/>
      <c r="H166" s="221" t="s">
        <v>1</v>
      </c>
      <c r="I166" s="220"/>
      <c r="J166" s="220"/>
      <c r="K166" s="220"/>
      <c r="L166" s="223"/>
      <c r="M166" s="224"/>
      <c r="N166" s="225"/>
      <c r="O166" s="225"/>
      <c r="P166" s="225"/>
      <c r="Q166" s="225"/>
      <c r="R166" s="225"/>
      <c r="S166" s="225"/>
      <c r="T166" s="226"/>
      <c r="AT166" s="227" t="s">
        <v>123</v>
      </c>
      <c r="AU166" s="227" t="s">
        <v>75</v>
      </c>
      <c r="AV166" s="218" t="s">
        <v>75</v>
      </c>
      <c r="AW166" s="218" t="s">
        <v>26</v>
      </c>
      <c r="AX166" s="218" t="s">
        <v>67</v>
      </c>
      <c r="AY166" s="227" t="s">
        <v>113</v>
      </c>
    </row>
    <row r="167" spans="1:65" s="196" customFormat="1" ht="11.25">
      <c r="B167" s="197"/>
      <c r="C167" s="198"/>
      <c r="D167" s="192" t="s">
        <v>123</v>
      </c>
      <c r="E167" s="199" t="s">
        <v>1</v>
      </c>
      <c r="F167" s="200" t="s">
        <v>336</v>
      </c>
      <c r="G167" s="198"/>
      <c r="H167" s="201">
        <v>0.32</v>
      </c>
      <c r="I167" s="198"/>
      <c r="J167" s="198"/>
      <c r="K167" s="198"/>
      <c r="L167" s="202"/>
      <c r="M167" s="203"/>
      <c r="N167" s="204"/>
      <c r="O167" s="204"/>
      <c r="P167" s="204"/>
      <c r="Q167" s="204"/>
      <c r="R167" s="204"/>
      <c r="S167" s="204"/>
      <c r="T167" s="205"/>
      <c r="AT167" s="206" t="s">
        <v>123</v>
      </c>
      <c r="AU167" s="206" t="s">
        <v>75</v>
      </c>
      <c r="AV167" s="196" t="s">
        <v>77</v>
      </c>
      <c r="AW167" s="196" t="s">
        <v>26</v>
      </c>
      <c r="AX167" s="196" t="s">
        <v>67</v>
      </c>
      <c r="AY167" s="206" t="s">
        <v>113</v>
      </c>
    </row>
    <row r="168" spans="1:65" s="207" customFormat="1" ht="11.25">
      <c r="B168" s="208"/>
      <c r="C168" s="209"/>
      <c r="D168" s="192" t="s">
        <v>123</v>
      </c>
      <c r="E168" s="210" t="s">
        <v>1</v>
      </c>
      <c r="F168" s="211" t="s">
        <v>125</v>
      </c>
      <c r="G168" s="209"/>
      <c r="H168" s="212">
        <v>13.82</v>
      </c>
      <c r="I168" s="209"/>
      <c r="J168" s="209"/>
      <c r="K168" s="209"/>
      <c r="L168" s="213"/>
      <c r="M168" s="214"/>
      <c r="N168" s="215"/>
      <c r="O168" s="215"/>
      <c r="P168" s="215"/>
      <c r="Q168" s="215"/>
      <c r="R168" s="215"/>
      <c r="S168" s="215"/>
      <c r="T168" s="216"/>
      <c r="AT168" s="217" t="s">
        <v>123</v>
      </c>
      <c r="AU168" s="217" t="s">
        <v>75</v>
      </c>
      <c r="AV168" s="207" t="s">
        <v>119</v>
      </c>
      <c r="AW168" s="207" t="s">
        <v>26</v>
      </c>
      <c r="AX168" s="207" t="s">
        <v>75</v>
      </c>
      <c r="AY168" s="217" t="s">
        <v>113</v>
      </c>
    </row>
    <row r="169" spans="1:65" s="21" customFormat="1" ht="16.5" customHeight="1">
      <c r="A169" s="15"/>
      <c r="B169" s="16"/>
      <c r="C169" s="179" t="s">
        <v>165</v>
      </c>
      <c r="D169" s="179" t="s">
        <v>115</v>
      </c>
      <c r="E169" s="180" t="s">
        <v>337</v>
      </c>
      <c r="F169" s="181" t="s">
        <v>338</v>
      </c>
      <c r="G169" s="182" t="s">
        <v>118</v>
      </c>
      <c r="H169" s="183">
        <v>534</v>
      </c>
      <c r="I169" s="184"/>
      <c r="J169" s="184">
        <f>ROUND(I169*H169,2)</f>
        <v>0</v>
      </c>
      <c r="K169" s="185"/>
      <c r="L169" s="20"/>
      <c r="M169" s="186" t="s">
        <v>1</v>
      </c>
      <c r="N169" s="187" t="s">
        <v>34</v>
      </c>
      <c r="O169" s="188">
        <v>7.0000000000000001E-3</v>
      </c>
      <c r="P169" s="188">
        <f>O169*H169</f>
        <v>3.738</v>
      </c>
      <c r="Q169" s="188">
        <v>0</v>
      </c>
      <c r="R169" s="188">
        <f>Q169*H169</f>
        <v>0</v>
      </c>
      <c r="S169" s="188">
        <v>0</v>
      </c>
      <c r="T169" s="189">
        <f>S169*H169</f>
        <v>0</v>
      </c>
      <c r="U169" s="15"/>
      <c r="V169" s="15"/>
      <c r="W169" s="15"/>
      <c r="X169" s="15"/>
      <c r="Y169" s="15"/>
      <c r="Z169" s="15"/>
      <c r="AA169" s="15"/>
      <c r="AB169" s="15"/>
      <c r="AC169" s="15"/>
      <c r="AD169" s="15"/>
      <c r="AE169" s="15"/>
      <c r="AR169" s="190" t="s">
        <v>119</v>
      </c>
      <c r="AT169" s="190" t="s">
        <v>115</v>
      </c>
      <c r="AU169" s="190" t="s">
        <v>75</v>
      </c>
      <c r="AY169" s="2" t="s">
        <v>113</v>
      </c>
      <c r="BE169" s="191">
        <f>IF(N169="základní",J169,0)</f>
        <v>0</v>
      </c>
      <c r="BF169" s="191">
        <f>IF(N169="snížená",J169,0)</f>
        <v>0</v>
      </c>
      <c r="BG169" s="191">
        <f>IF(N169="zákl. přenesená",J169,0)</f>
        <v>0</v>
      </c>
      <c r="BH169" s="191">
        <f>IF(N169="sníž. přenesená",J169,0)</f>
        <v>0</v>
      </c>
      <c r="BI169" s="191">
        <f>IF(N169="nulová",J169,0)</f>
        <v>0</v>
      </c>
      <c r="BJ169" s="2" t="s">
        <v>75</v>
      </c>
      <c r="BK169" s="191">
        <f>ROUND(I169*H169,2)</f>
        <v>0</v>
      </c>
      <c r="BL169" s="2" t="s">
        <v>119</v>
      </c>
      <c r="BM169" s="190" t="s">
        <v>339</v>
      </c>
    </row>
    <row r="170" spans="1:65" s="218" customFormat="1" ht="11.25">
      <c r="B170" s="219"/>
      <c r="C170" s="220"/>
      <c r="D170" s="192" t="s">
        <v>123</v>
      </c>
      <c r="E170" s="221" t="s">
        <v>1</v>
      </c>
      <c r="F170" s="222" t="s">
        <v>328</v>
      </c>
      <c r="G170" s="220"/>
      <c r="H170" s="221" t="s">
        <v>1</v>
      </c>
      <c r="I170" s="220"/>
      <c r="J170" s="220"/>
      <c r="K170" s="220"/>
      <c r="L170" s="223"/>
      <c r="M170" s="224"/>
      <c r="N170" s="225"/>
      <c r="O170" s="225"/>
      <c r="P170" s="225"/>
      <c r="Q170" s="225"/>
      <c r="R170" s="225"/>
      <c r="S170" s="225"/>
      <c r="T170" s="226"/>
      <c r="AT170" s="227" t="s">
        <v>123</v>
      </c>
      <c r="AU170" s="227" t="s">
        <v>75</v>
      </c>
      <c r="AV170" s="218" t="s">
        <v>75</v>
      </c>
      <c r="AW170" s="218" t="s">
        <v>26</v>
      </c>
      <c r="AX170" s="218" t="s">
        <v>67</v>
      </c>
      <c r="AY170" s="227" t="s">
        <v>113</v>
      </c>
    </row>
    <row r="171" spans="1:65" s="196" customFormat="1" ht="11.25">
      <c r="B171" s="197"/>
      <c r="C171" s="198"/>
      <c r="D171" s="192" t="s">
        <v>123</v>
      </c>
      <c r="E171" s="199" t="s">
        <v>1</v>
      </c>
      <c r="F171" s="200" t="s">
        <v>340</v>
      </c>
      <c r="G171" s="198"/>
      <c r="H171" s="201">
        <v>534</v>
      </c>
      <c r="I171" s="198"/>
      <c r="J171" s="198"/>
      <c r="K171" s="198"/>
      <c r="L171" s="202"/>
      <c r="M171" s="203"/>
      <c r="N171" s="204"/>
      <c r="O171" s="204"/>
      <c r="P171" s="204"/>
      <c r="Q171" s="204"/>
      <c r="R171" s="204"/>
      <c r="S171" s="204"/>
      <c r="T171" s="205"/>
      <c r="AT171" s="206" t="s">
        <v>123</v>
      </c>
      <c r="AU171" s="206" t="s">
        <v>75</v>
      </c>
      <c r="AV171" s="196" t="s">
        <v>77</v>
      </c>
      <c r="AW171" s="196" t="s">
        <v>26</v>
      </c>
      <c r="AX171" s="196" t="s">
        <v>67</v>
      </c>
      <c r="AY171" s="206" t="s">
        <v>113</v>
      </c>
    </row>
    <row r="172" spans="1:65" s="207" customFormat="1" ht="11.25">
      <c r="B172" s="208"/>
      <c r="C172" s="209"/>
      <c r="D172" s="192" t="s">
        <v>123</v>
      </c>
      <c r="E172" s="210" t="s">
        <v>1</v>
      </c>
      <c r="F172" s="211" t="s">
        <v>125</v>
      </c>
      <c r="G172" s="209"/>
      <c r="H172" s="212">
        <v>534</v>
      </c>
      <c r="I172" s="209"/>
      <c r="J172" s="209"/>
      <c r="K172" s="209"/>
      <c r="L172" s="213"/>
      <c r="M172" s="214"/>
      <c r="N172" s="215"/>
      <c r="O172" s="215"/>
      <c r="P172" s="215"/>
      <c r="Q172" s="215"/>
      <c r="R172" s="215"/>
      <c r="S172" s="215"/>
      <c r="T172" s="216"/>
      <c r="AT172" s="217" t="s">
        <v>123</v>
      </c>
      <c r="AU172" s="217" t="s">
        <v>75</v>
      </c>
      <c r="AV172" s="207" t="s">
        <v>119</v>
      </c>
      <c r="AW172" s="207" t="s">
        <v>26</v>
      </c>
      <c r="AX172" s="207" t="s">
        <v>75</v>
      </c>
      <c r="AY172" s="217" t="s">
        <v>113</v>
      </c>
    </row>
    <row r="173" spans="1:65" s="21" customFormat="1" ht="16.5" customHeight="1">
      <c r="A173" s="15"/>
      <c r="B173" s="16"/>
      <c r="C173" s="231" t="s">
        <v>170</v>
      </c>
      <c r="D173" s="231" t="s">
        <v>210</v>
      </c>
      <c r="E173" s="232" t="s">
        <v>341</v>
      </c>
      <c r="F173" s="233" t="s">
        <v>455</v>
      </c>
      <c r="G173" s="234" t="s">
        <v>309</v>
      </c>
      <c r="H173" s="235">
        <v>2.323</v>
      </c>
      <c r="I173" s="236"/>
      <c r="J173" s="236">
        <f>ROUND(I173*H173,2)</f>
        <v>0</v>
      </c>
      <c r="K173" s="237"/>
      <c r="L173" s="238"/>
      <c r="M173" s="239" t="s">
        <v>1</v>
      </c>
      <c r="N173" s="240" t="s">
        <v>34</v>
      </c>
      <c r="O173" s="188">
        <v>0</v>
      </c>
      <c r="P173" s="188">
        <f>O173*H173</f>
        <v>0</v>
      </c>
      <c r="Q173" s="188">
        <v>5.0000000000000002E-5</v>
      </c>
      <c r="R173" s="188">
        <f>Q173*H173</f>
        <v>1.1615E-4</v>
      </c>
      <c r="S173" s="188">
        <v>0</v>
      </c>
      <c r="T173" s="189">
        <f>S173*H173</f>
        <v>0</v>
      </c>
      <c r="U173" s="15"/>
      <c r="V173" s="15"/>
      <c r="W173" s="15"/>
      <c r="X173" s="15"/>
      <c r="Y173" s="15"/>
      <c r="Z173" s="15"/>
      <c r="AA173" s="15"/>
      <c r="AB173" s="15"/>
      <c r="AC173" s="15"/>
      <c r="AD173" s="15"/>
      <c r="AE173" s="15"/>
      <c r="AR173" s="190" t="s">
        <v>213</v>
      </c>
      <c r="AT173" s="190" t="s">
        <v>210</v>
      </c>
      <c r="AU173" s="190" t="s">
        <v>75</v>
      </c>
      <c r="AY173" s="2" t="s">
        <v>113</v>
      </c>
      <c r="BE173" s="191">
        <f>IF(N173="základní",J173,0)</f>
        <v>0</v>
      </c>
      <c r="BF173" s="191">
        <f>IF(N173="snížená",J173,0)</f>
        <v>0</v>
      </c>
      <c r="BG173" s="191">
        <f>IF(N173="zákl. přenesená",J173,0)</f>
        <v>0</v>
      </c>
      <c r="BH173" s="191">
        <f>IF(N173="sníž. přenesená",J173,0)</f>
        <v>0</v>
      </c>
      <c r="BI173" s="191">
        <f>IF(N173="nulová",J173,0)</f>
        <v>0</v>
      </c>
      <c r="BJ173" s="2" t="s">
        <v>75</v>
      </c>
      <c r="BK173" s="191">
        <f>ROUND(I173*H173,2)</f>
        <v>0</v>
      </c>
      <c r="BL173" s="2" t="s">
        <v>119</v>
      </c>
      <c r="BM173" s="190" t="s">
        <v>342</v>
      </c>
    </row>
    <row r="174" spans="1:65" s="196" customFormat="1" ht="11.25">
      <c r="B174" s="197"/>
      <c r="C174" s="198"/>
      <c r="D174" s="192" t="s">
        <v>123</v>
      </c>
      <c r="E174" s="199" t="s">
        <v>1</v>
      </c>
      <c r="F174" s="200" t="s">
        <v>454</v>
      </c>
      <c r="G174" s="198"/>
      <c r="H174" s="201">
        <v>2.323</v>
      </c>
      <c r="I174" s="198"/>
      <c r="J174" s="198"/>
      <c r="K174" s="198"/>
      <c r="L174" s="202"/>
      <c r="M174" s="203"/>
      <c r="N174" s="204"/>
      <c r="O174" s="204"/>
      <c r="P174" s="204"/>
      <c r="Q174" s="204"/>
      <c r="R174" s="204"/>
      <c r="S174" s="204"/>
      <c r="T174" s="205"/>
      <c r="AT174" s="206" t="s">
        <v>123</v>
      </c>
      <c r="AU174" s="206" t="s">
        <v>75</v>
      </c>
      <c r="AV174" s="196" t="s">
        <v>77</v>
      </c>
      <c r="AW174" s="196" t="s">
        <v>26</v>
      </c>
      <c r="AX174" s="196" t="s">
        <v>67</v>
      </c>
      <c r="AY174" s="206" t="s">
        <v>113</v>
      </c>
    </row>
    <row r="175" spans="1:65" s="207" customFormat="1" ht="11.25">
      <c r="B175" s="208"/>
      <c r="C175" s="209"/>
      <c r="D175" s="192" t="s">
        <v>123</v>
      </c>
      <c r="E175" s="210" t="s">
        <v>1</v>
      </c>
      <c r="F175" s="211" t="s">
        <v>125</v>
      </c>
      <c r="G175" s="209"/>
      <c r="H175" s="212">
        <v>2.323</v>
      </c>
      <c r="I175" s="209"/>
      <c r="J175" s="209"/>
      <c r="K175" s="209"/>
      <c r="L175" s="213"/>
      <c r="M175" s="214"/>
      <c r="N175" s="215"/>
      <c r="O175" s="215"/>
      <c r="P175" s="215"/>
      <c r="Q175" s="215"/>
      <c r="R175" s="215"/>
      <c r="S175" s="215"/>
      <c r="T175" s="216"/>
      <c r="AT175" s="217" t="s">
        <v>123</v>
      </c>
      <c r="AU175" s="217" t="s">
        <v>75</v>
      </c>
      <c r="AV175" s="207" t="s">
        <v>119</v>
      </c>
      <c r="AW175" s="207" t="s">
        <v>26</v>
      </c>
      <c r="AX175" s="207" t="s">
        <v>75</v>
      </c>
      <c r="AY175" s="217" t="s">
        <v>113</v>
      </c>
    </row>
    <row r="176" spans="1:65" s="21" customFormat="1" ht="16.5" customHeight="1">
      <c r="A176" s="15"/>
      <c r="B176" s="16"/>
      <c r="C176" s="179" t="s">
        <v>174</v>
      </c>
      <c r="D176" s="179" t="s">
        <v>115</v>
      </c>
      <c r="E176" s="180" t="s">
        <v>343</v>
      </c>
      <c r="F176" s="181" t="s">
        <v>344</v>
      </c>
      <c r="G176" s="182" t="s">
        <v>157</v>
      </c>
      <c r="H176" s="183">
        <v>61.8</v>
      </c>
      <c r="I176" s="184"/>
      <c r="J176" s="184">
        <f>ROUND(I176*H176,2)</f>
        <v>0</v>
      </c>
      <c r="K176" s="185"/>
      <c r="L176" s="20"/>
      <c r="M176" s="186" t="s">
        <v>1</v>
      </c>
      <c r="N176" s="187" t="s">
        <v>34</v>
      </c>
      <c r="O176" s="188">
        <v>9.7000000000000003E-2</v>
      </c>
      <c r="P176" s="188">
        <f>O176*H176</f>
        <v>5.9946000000000002</v>
      </c>
      <c r="Q176" s="188">
        <v>0</v>
      </c>
      <c r="R176" s="188">
        <f>Q176*H176</f>
        <v>0</v>
      </c>
      <c r="S176" s="188">
        <v>0</v>
      </c>
      <c r="T176" s="189">
        <f>S176*H176</f>
        <v>0</v>
      </c>
      <c r="U176" s="15"/>
      <c r="V176" s="15"/>
      <c r="W176" s="15"/>
      <c r="X176" s="15"/>
      <c r="Y176" s="15"/>
      <c r="Z176" s="15"/>
      <c r="AA176" s="15"/>
      <c r="AB176" s="15"/>
      <c r="AC176" s="15"/>
      <c r="AD176" s="15"/>
      <c r="AE176" s="15"/>
      <c r="AR176" s="190" t="s">
        <v>119</v>
      </c>
      <c r="AT176" s="190" t="s">
        <v>115</v>
      </c>
      <c r="AU176" s="190" t="s">
        <v>75</v>
      </c>
      <c r="AY176" s="2" t="s">
        <v>113</v>
      </c>
      <c r="BE176" s="191">
        <f>IF(N176="základní",J176,0)</f>
        <v>0</v>
      </c>
      <c r="BF176" s="191">
        <f>IF(N176="snížená",J176,0)</f>
        <v>0</v>
      </c>
      <c r="BG176" s="191">
        <f>IF(N176="zákl. přenesená",J176,0)</f>
        <v>0</v>
      </c>
      <c r="BH176" s="191">
        <f>IF(N176="sníž. přenesená",J176,0)</f>
        <v>0</v>
      </c>
      <c r="BI176" s="191">
        <f>IF(N176="nulová",J176,0)</f>
        <v>0</v>
      </c>
      <c r="BJ176" s="2" t="s">
        <v>75</v>
      </c>
      <c r="BK176" s="191">
        <f>ROUND(I176*H176,2)</f>
        <v>0</v>
      </c>
      <c r="BL176" s="2" t="s">
        <v>119</v>
      </c>
      <c r="BM176" s="190" t="s">
        <v>345</v>
      </c>
    </row>
    <row r="177" spans="1:65" s="218" customFormat="1" ht="11.25">
      <c r="B177" s="219"/>
      <c r="C177" s="220"/>
      <c r="D177" s="192" t="s">
        <v>123</v>
      </c>
      <c r="E177" s="221" t="s">
        <v>1</v>
      </c>
      <c r="F177" s="222" t="s">
        <v>346</v>
      </c>
      <c r="G177" s="220"/>
      <c r="H177" s="221" t="s">
        <v>1</v>
      </c>
      <c r="I177" s="220"/>
      <c r="J177" s="220"/>
      <c r="K177" s="220"/>
      <c r="L177" s="223"/>
      <c r="M177" s="224"/>
      <c r="N177" s="225"/>
      <c r="O177" s="225"/>
      <c r="P177" s="225"/>
      <c r="Q177" s="225"/>
      <c r="R177" s="225"/>
      <c r="S177" s="225"/>
      <c r="T177" s="226"/>
      <c r="AT177" s="227" t="s">
        <v>123</v>
      </c>
      <c r="AU177" s="227" t="s">
        <v>75</v>
      </c>
      <c r="AV177" s="218" t="s">
        <v>75</v>
      </c>
      <c r="AW177" s="218" t="s">
        <v>26</v>
      </c>
      <c r="AX177" s="218" t="s">
        <v>67</v>
      </c>
      <c r="AY177" s="227" t="s">
        <v>113</v>
      </c>
    </row>
    <row r="178" spans="1:65" s="196" customFormat="1" ht="11.25">
      <c r="B178" s="197"/>
      <c r="C178" s="198"/>
      <c r="D178" s="192" t="s">
        <v>123</v>
      </c>
      <c r="E178" s="199" t="s">
        <v>1</v>
      </c>
      <c r="F178" s="200" t="s">
        <v>347</v>
      </c>
      <c r="G178" s="198"/>
      <c r="H178" s="201">
        <v>16.8</v>
      </c>
      <c r="I178" s="198"/>
      <c r="J178" s="198"/>
      <c r="K178" s="198"/>
      <c r="L178" s="202"/>
      <c r="M178" s="203"/>
      <c r="N178" s="204"/>
      <c r="O178" s="204"/>
      <c r="P178" s="204"/>
      <c r="Q178" s="204"/>
      <c r="R178" s="204"/>
      <c r="S178" s="204"/>
      <c r="T178" s="205"/>
      <c r="AT178" s="206" t="s">
        <v>123</v>
      </c>
      <c r="AU178" s="206" t="s">
        <v>75</v>
      </c>
      <c r="AV178" s="196" t="s">
        <v>77</v>
      </c>
      <c r="AW178" s="196" t="s">
        <v>26</v>
      </c>
      <c r="AX178" s="196" t="s">
        <v>67</v>
      </c>
      <c r="AY178" s="206" t="s">
        <v>113</v>
      </c>
    </row>
    <row r="179" spans="1:65" s="218" customFormat="1" ht="11.25">
      <c r="B179" s="219"/>
      <c r="C179" s="220"/>
      <c r="D179" s="192" t="s">
        <v>123</v>
      </c>
      <c r="E179" s="221" t="s">
        <v>1</v>
      </c>
      <c r="F179" s="222" t="s">
        <v>348</v>
      </c>
      <c r="G179" s="220"/>
      <c r="H179" s="221" t="s">
        <v>1</v>
      </c>
      <c r="I179" s="220"/>
      <c r="J179" s="220"/>
      <c r="K179" s="220"/>
      <c r="L179" s="223"/>
      <c r="M179" s="224"/>
      <c r="N179" s="225"/>
      <c r="O179" s="225"/>
      <c r="P179" s="225"/>
      <c r="Q179" s="225"/>
      <c r="R179" s="225"/>
      <c r="S179" s="225"/>
      <c r="T179" s="226"/>
      <c r="AT179" s="227" t="s">
        <v>123</v>
      </c>
      <c r="AU179" s="227" t="s">
        <v>75</v>
      </c>
      <c r="AV179" s="218" t="s">
        <v>75</v>
      </c>
      <c r="AW179" s="218" t="s">
        <v>26</v>
      </c>
      <c r="AX179" s="218" t="s">
        <v>67</v>
      </c>
      <c r="AY179" s="227" t="s">
        <v>113</v>
      </c>
    </row>
    <row r="180" spans="1:65" s="196" customFormat="1" ht="11.25">
      <c r="B180" s="197"/>
      <c r="C180" s="198"/>
      <c r="D180" s="192" t="s">
        <v>123</v>
      </c>
      <c r="E180" s="199" t="s">
        <v>1</v>
      </c>
      <c r="F180" s="200" t="s">
        <v>349</v>
      </c>
      <c r="G180" s="198"/>
      <c r="H180" s="201">
        <v>3.5</v>
      </c>
      <c r="I180" s="198"/>
      <c r="J180" s="198"/>
      <c r="K180" s="198"/>
      <c r="L180" s="202"/>
      <c r="M180" s="203"/>
      <c r="N180" s="204"/>
      <c r="O180" s="204"/>
      <c r="P180" s="204"/>
      <c r="Q180" s="204"/>
      <c r="R180" s="204"/>
      <c r="S180" s="204"/>
      <c r="T180" s="205"/>
      <c r="AT180" s="206" t="s">
        <v>123</v>
      </c>
      <c r="AU180" s="206" t="s">
        <v>75</v>
      </c>
      <c r="AV180" s="196" t="s">
        <v>77</v>
      </c>
      <c r="AW180" s="196" t="s">
        <v>26</v>
      </c>
      <c r="AX180" s="196" t="s">
        <v>67</v>
      </c>
      <c r="AY180" s="206" t="s">
        <v>113</v>
      </c>
    </row>
    <row r="181" spans="1:65" s="218" customFormat="1" ht="11.25">
      <c r="B181" s="219"/>
      <c r="C181" s="220"/>
      <c r="D181" s="192" t="s">
        <v>123</v>
      </c>
      <c r="E181" s="221" t="s">
        <v>1</v>
      </c>
      <c r="F181" s="222" t="s">
        <v>350</v>
      </c>
      <c r="G181" s="220"/>
      <c r="H181" s="221" t="s">
        <v>1</v>
      </c>
      <c r="I181" s="220"/>
      <c r="J181" s="220"/>
      <c r="K181" s="220"/>
      <c r="L181" s="223"/>
      <c r="M181" s="224"/>
      <c r="N181" s="225"/>
      <c r="O181" s="225"/>
      <c r="P181" s="225"/>
      <c r="Q181" s="225"/>
      <c r="R181" s="225"/>
      <c r="S181" s="225"/>
      <c r="T181" s="226"/>
      <c r="AT181" s="227" t="s">
        <v>123</v>
      </c>
      <c r="AU181" s="227" t="s">
        <v>75</v>
      </c>
      <c r="AV181" s="218" t="s">
        <v>75</v>
      </c>
      <c r="AW181" s="218" t="s">
        <v>26</v>
      </c>
      <c r="AX181" s="218" t="s">
        <v>67</v>
      </c>
      <c r="AY181" s="227" t="s">
        <v>113</v>
      </c>
    </row>
    <row r="182" spans="1:65" s="196" customFormat="1" ht="11.25">
      <c r="B182" s="197"/>
      <c r="C182" s="198"/>
      <c r="D182" s="192" t="s">
        <v>123</v>
      </c>
      <c r="E182" s="199" t="s">
        <v>1</v>
      </c>
      <c r="F182" s="200" t="s">
        <v>351</v>
      </c>
      <c r="G182" s="198"/>
      <c r="H182" s="201">
        <v>21.5</v>
      </c>
      <c r="I182" s="198"/>
      <c r="J182" s="198"/>
      <c r="K182" s="198"/>
      <c r="L182" s="202"/>
      <c r="M182" s="203"/>
      <c r="N182" s="204"/>
      <c r="O182" s="204"/>
      <c r="P182" s="204"/>
      <c r="Q182" s="204"/>
      <c r="R182" s="204"/>
      <c r="S182" s="204"/>
      <c r="T182" s="205"/>
      <c r="AT182" s="206" t="s">
        <v>123</v>
      </c>
      <c r="AU182" s="206" t="s">
        <v>75</v>
      </c>
      <c r="AV182" s="196" t="s">
        <v>77</v>
      </c>
      <c r="AW182" s="196" t="s">
        <v>26</v>
      </c>
      <c r="AX182" s="196" t="s">
        <v>67</v>
      </c>
      <c r="AY182" s="206" t="s">
        <v>113</v>
      </c>
    </row>
    <row r="183" spans="1:65" s="218" customFormat="1" ht="11.25">
      <c r="B183" s="219"/>
      <c r="C183" s="220"/>
      <c r="D183" s="192" t="s">
        <v>123</v>
      </c>
      <c r="E183" s="221" t="s">
        <v>1</v>
      </c>
      <c r="F183" s="222" t="s">
        <v>352</v>
      </c>
      <c r="G183" s="220"/>
      <c r="H183" s="221" t="s">
        <v>1</v>
      </c>
      <c r="I183" s="220"/>
      <c r="J183" s="220"/>
      <c r="K183" s="220"/>
      <c r="L183" s="223"/>
      <c r="M183" s="224"/>
      <c r="N183" s="225"/>
      <c r="O183" s="225"/>
      <c r="P183" s="225"/>
      <c r="Q183" s="225"/>
      <c r="R183" s="225"/>
      <c r="S183" s="225"/>
      <c r="T183" s="226"/>
      <c r="AT183" s="227" t="s">
        <v>123</v>
      </c>
      <c r="AU183" s="227" t="s">
        <v>75</v>
      </c>
      <c r="AV183" s="218" t="s">
        <v>75</v>
      </c>
      <c r="AW183" s="218" t="s">
        <v>26</v>
      </c>
      <c r="AX183" s="218" t="s">
        <v>67</v>
      </c>
      <c r="AY183" s="227" t="s">
        <v>113</v>
      </c>
    </row>
    <row r="184" spans="1:65" s="196" customFormat="1" ht="11.25">
      <c r="B184" s="197"/>
      <c r="C184" s="198"/>
      <c r="D184" s="192" t="s">
        <v>123</v>
      </c>
      <c r="E184" s="199" t="s">
        <v>1</v>
      </c>
      <c r="F184" s="200" t="s">
        <v>353</v>
      </c>
      <c r="G184" s="198"/>
      <c r="H184" s="201">
        <v>20</v>
      </c>
      <c r="I184" s="198"/>
      <c r="J184" s="198"/>
      <c r="K184" s="198"/>
      <c r="L184" s="202"/>
      <c r="M184" s="203"/>
      <c r="N184" s="204"/>
      <c r="O184" s="204"/>
      <c r="P184" s="204"/>
      <c r="Q184" s="204"/>
      <c r="R184" s="204"/>
      <c r="S184" s="204"/>
      <c r="T184" s="205"/>
      <c r="AT184" s="206" t="s">
        <v>123</v>
      </c>
      <c r="AU184" s="206" t="s">
        <v>75</v>
      </c>
      <c r="AV184" s="196" t="s">
        <v>77</v>
      </c>
      <c r="AW184" s="196" t="s">
        <v>26</v>
      </c>
      <c r="AX184" s="196" t="s">
        <v>67</v>
      </c>
      <c r="AY184" s="206" t="s">
        <v>113</v>
      </c>
    </row>
    <row r="185" spans="1:65" s="207" customFormat="1" ht="11.25">
      <c r="B185" s="208"/>
      <c r="C185" s="209"/>
      <c r="D185" s="192" t="s">
        <v>123</v>
      </c>
      <c r="E185" s="210" t="s">
        <v>1</v>
      </c>
      <c r="F185" s="211" t="s">
        <v>125</v>
      </c>
      <c r="G185" s="209"/>
      <c r="H185" s="212">
        <v>61.8</v>
      </c>
      <c r="I185" s="209"/>
      <c r="J185" s="209"/>
      <c r="K185" s="209"/>
      <c r="L185" s="213"/>
      <c r="M185" s="214"/>
      <c r="N185" s="215"/>
      <c r="O185" s="215"/>
      <c r="P185" s="215"/>
      <c r="Q185" s="215"/>
      <c r="R185" s="215"/>
      <c r="S185" s="215"/>
      <c r="T185" s="216"/>
      <c r="AT185" s="217" t="s">
        <v>123</v>
      </c>
      <c r="AU185" s="217" t="s">
        <v>75</v>
      </c>
      <c r="AV185" s="207" t="s">
        <v>119</v>
      </c>
      <c r="AW185" s="207" t="s">
        <v>26</v>
      </c>
      <c r="AX185" s="207" t="s">
        <v>75</v>
      </c>
      <c r="AY185" s="217" t="s">
        <v>113</v>
      </c>
    </row>
    <row r="186" spans="1:65" s="163" customFormat="1" ht="25.9" customHeight="1">
      <c r="B186" s="164"/>
      <c r="C186" s="165"/>
      <c r="D186" s="166" t="s">
        <v>66</v>
      </c>
      <c r="E186" s="167" t="s">
        <v>141</v>
      </c>
      <c r="F186" s="167" t="s">
        <v>354</v>
      </c>
      <c r="G186" s="165"/>
      <c r="H186" s="165"/>
      <c r="I186" s="165"/>
      <c r="J186" s="168">
        <f>BK186</f>
        <v>0</v>
      </c>
      <c r="K186" s="165"/>
      <c r="L186" s="169"/>
      <c r="M186" s="170"/>
      <c r="N186" s="171"/>
      <c r="O186" s="171"/>
      <c r="P186" s="172">
        <f>SUM(P187:P197)</f>
        <v>77.099999999999994</v>
      </c>
      <c r="Q186" s="171"/>
      <c r="R186" s="172">
        <f>SUM(R187:R197)</f>
        <v>52.6</v>
      </c>
      <c r="S186" s="171"/>
      <c r="T186" s="173">
        <f>SUM(T187:T197)</f>
        <v>0</v>
      </c>
      <c r="AR186" s="174" t="s">
        <v>75</v>
      </c>
      <c r="AT186" s="175" t="s">
        <v>66</v>
      </c>
      <c r="AU186" s="175" t="s">
        <v>67</v>
      </c>
      <c r="AY186" s="174" t="s">
        <v>113</v>
      </c>
      <c r="BK186" s="176">
        <f>SUM(BK187:BK197)</f>
        <v>0</v>
      </c>
    </row>
    <row r="187" spans="1:65" s="21" customFormat="1" ht="16.5" customHeight="1">
      <c r="A187" s="15"/>
      <c r="B187" s="16"/>
      <c r="C187" s="179" t="s">
        <v>355</v>
      </c>
      <c r="D187" s="179" t="s">
        <v>115</v>
      </c>
      <c r="E187" s="180" t="s">
        <v>356</v>
      </c>
      <c r="F187" s="181" t="s">
        <v>357</v>
      </c>
      <c r="G187" s="182" t="s">
        <v>118</v>
      </c>
      <c r="H187" s="183">
        <v>215</v>
      </c>
      <c r="I187" s="184"/>
      <c r="J187" s="184">
        <f>ROUND(I187*H187,2)</f>
        <v>0</v>
      </c>
      <c r="K187" s="185"/>
      <c r="L187" s="20"/>
      <c r="M187" s="186" t="s">
        <v>1</v>
      </c>
      <c r="N187" s="187" t="s">
        <v>34</v>
      </c>
      <c r="O187" s="188">
        <v>0.24</v>
      </c>
      <c r="P187" s="188">
        <f>O187*H187</f>
        <v>51.6</v>
      </c>
      <c r="Q187" s="188">
        <v>0</v>
      </c>
      <c r="R187" s="188">
        <f>Q187*H187</f>
        <v>0</v>
      </c>
      <c r="S187" s="188">
        <v>0</v>
      </c>
      <c r="T187" s="189">
        <f>S187*H187</f>
        <v>0</v>
      </c>
      <c r="U187" s="15"/>
      <c r="V187" s="15"/>
      <c r="W187" s="15"/>
      <c r="X187" s="15"/>
      <c r="Y187" s="15"/>
      <c r="Z187" s="15"/>
      <c r="AA187" s="15"/>
      <c r="AB187" s="15"/>
      <c r="AC187" s="15"/>
      <c r="AD187" s="15"/>
      <c r="AE187" s="15"/>
      <c r="AR187" s="190" t="s">
        <v>119</v>
      </c>
      <c r="AT187" s="190" t="s">
        <v>115</v>
      </c>
      <c r="AU187" s="190" t="s">
        <v>75</v>
      </c>
      <c r="AY187" s="2" t="s">
        <v>113</v>
      </c>
      <c r="BE187" s="191">
        <f>IF(N187="základní",J187,0)</f>
        <v>0</v>
      </c>
      <c r="BF187" s="191">
        <f>IF(N187="snížená",J187,0)</f>
        <v>0</v>
      </c>
      <c r="BG187" s="191">
        <f>IF(N187="zákl. přenesená",J187,0)</f>
        <v>0</v>
      </c>
      <c r="BH187" s="191">
        <f>IF(N187="sníž. přenesená",J187,0)</f>
        <v>0</v>
      </c>
      <c r="BI187" s="191">
        <f>IF(N187="nulová",J187,0)</f>
        <v>0</v>
      </c>
      <c r="BJ187" s="2" t="s">
        <v>75</v>
      </c>
      <c r="BK187" s="191">
        <f>ROUND(I187*H187,2)</f>
        <v>0</v>
      </c>
      <c r="BL187" s="2" t="s">
        <v>119</v>
      </c>
      <c r="BM187" s="190" t="s">
        <v>358</v>
      </c>
    </row>
    <row r="188" spans="1:65" s="21" customFormat="1" ht="19.5">
      <c r="A188" s="15"/>
      <c r="B188" s="16"/>
      <c r="C188" s="17"/>
      <c r="D188" s="192" t="s">
        <v>121</v>
      </c>
      <c r="E188" s="17"/>
      <c r="F188" s="193" t="s">
        <v>359</v>
      </c>
      <c r="G188" s="17"/>
      <c r="H188" s="17"/>
      <c r="I188" s="17"/>
      <c r="J188" s="17"/>
      <c r="K188" s="17"/>
      <c r="L188" s="20"/>
      <c r="M188" s="194"/>
      <c r="N188" s="195"/>
      <c r="O188" s="55"/>
      <c r="P188" s="55"/>
      <c r="Q188" s="55"/>
      <c r="R188" s="55"/>
      <c r="S188" s="55"/>
      <c r="T188" s="56"/>
      <c r="U188" s="15"/>
      <c r="V188" s="15"/>
      <c r="W188" s="15"/>
      <c r="X188" s="15"/>
      <c r="Y188" s="15"/>
      <c r="Z188" s="15"/>
      <c r="AA188" s="15"/>
      <c r="AB188" s="15"/>
      <c r="AC188" s="15"/>
      <c r="AD188" s="15"/>
      <c r="AE188" s="15"/>
      <c r="AT188" s="2" t="s">
        <v>121</v>
      </c>
      <c r="AU188" s="2" t="s">
        <v>75</v>
      </c>
    </row>
    <row r="189" spans="1:65" s="21" customFormat="1" ht="16.5" customHeight="1">
      <c r="A189" s="15"/>
      <c r="B189" s="16"/>
      <c r="C189" s="231" t="s">
        <v>360</v>
      </c>
      <c r="D189" s="231" t="s">
        <v>210</v>
      </c>
      <c r="E189" s="232" t="s">
        <v>361</v>
      </c>
      <c r="F189" s="233" t="s">
        <v>362</v>
      </c>
      <c r="G189" s="234" t="s">
        <v>187</v>
      </c>
      <c r="H189" s="235">
        <v>43</v>
      </c>
      <c r="I189" s="236"/>
      <c r="J189" s="236">
        <f>ROUND(I189*H189,2)</f>
        <v>0</v>
      </c>
      <c r="K189" s="237"/>
      <c r="L189" s="238"/>
      <c r="M189" s="239" t="s">
        <v>1</v>
      </c>
      <c r="N189" s="240" t="s">
        <v>34</v>
      </c>
      <c r="O189" s="188">
        <v>0</v>
      </c>
      <c r="P189" s="188">
        <f>O189*H189</f>
        <v>0</v>
      </c>
      <c r="Q189" s="188">
        <v>1</v>
      </c>
      <c r="R189" s="188">
        <f>Q189*H189</f>
        <v>43</v>
      </c>
      <c r="S189" s="188">
        <v>0</v>
      </c>
      <c r="T189" s="189">
        <f>S189*H189</f>
        <v>0</v>
      </c>
      <c r="U189" s="15"/>
      <c r="V189" s="15"/>
      <c r="W189" s="15"/>
      <c r="X189" s="15"/>
      <c r="Y189" s="15"/>
      <c r="Z189" s="15"/>
      <c r="AA189" s="15"/>
      <c r="AB189" s="15"/>
      <c r="AC189" s="15"/>
      <c r="AD189" s="15"/>
      <c r="AE189" s="15"/>
      <c r="AR189" s="190" t="s">
        <v>213</v>
      </c>
      <c r="AT189" s="190" t="s">
        <v>210</v>
      </c>
      <c r="AU189" s="190" t="s">
        <v>75</v>
      </c>
      <c r="AY189" s="2" t="s">
        <v>113</v>
      </c>
      <c r="BE189" s="191">
        <f>IF(N189="základní",J189,0)</f>
        <v>0</v>
      </c>
      <c r="BF189" s="191">
        <f>IF(N189="snížená",J189,0)</f>
        <v>0</v>
      </c>
      <c r="BG189" s="191">
        <f>IF(N189="zákl. přenesená",J189,0)</f>
        <v>0</v>
      </c>
      <c r="BH189" s="191">
        <f>IF(N189="sníž. přenesená",J189,0)</f>
        <v>0</v>
      </c>
      <c r="BI189" s="191">
        <f>IF(N189="nulová",J189,0)</f>
        <v>0</v>
      </c>
      <c r="BJ189" s="2" t="s">
        <v>75</v>
      </c>
      <c r="BK189" s="191">
        <f>ROUND(I189*H189,2)</f>
        <v>0</v>
      </c>
      <c r="BL189" s="2" t="s">
        <v>119</v>
      </c>
      <c r="BM189" s="190" t="s">
        <v>363</v>
      </c>
    </row>
    <row r="190" spans="1:65" s="196" customFormat="1" ht="11.25">
      <c r="B190" s="197"/>
      <c r="C190" s="198"/>
      <c r="D190" s="192" t="s">
        <v>123</v>
      </c>
      <c r="E190" s="198"/>
      <c r="F190" s="200" t="s">
        <v>364</v>
      </c>
      <c r="G190" s="198"/>
      <c r="H190" s="201">
        <v>43</v>
      </c>
      <c r="I190" s="198"/>
      <c r="J190" s="198"/>
      <c r="K190" s="198"/>
      <c r="L190" s="202"/>
      <c r="M190" s="203"/>
      <c r="N190" s="204"/>
      <c r="O190" s="204"/>
      <c r="P190" s="204"/>
      <c r="Q190" s="204"/>
      <c r="R190" s="204"/>
      <c r="S190" s="204"/>
      <c r="T190" s="205"/>
      <c r="AT190" s="206" t="s">
        <v>123</v>
      </c>
      <c r="AU190" s="206" t="s">
        <v>75</v>
      </c>
      <c r="AV190" s="196" t="s">
        <v>77</v>
      </c>
      <c r="AW190" s="196" t="s">
        <v>4</v>
      </c>
      <c r="AX190" s="196" t="s">
        <v>75</v>
      </c>
      <c r="AY190" s="206" t="s">
        <v>113</v>
      </c>
    </row>
    <row r="191" spans="1:65" s="21" customFormat="1" ht="16.5" customHeight="1">
      <c r="A191" s="15"/>
      <c r="B191" s="16"/>
      <c r="C191" s="179" t="s">
        <v>365</v>
      </c>
      <c r="D191" s="179" t="s">
        <v>115</v>
      </c>
      <c r="E191" s="180" t="s">
        <v>366</v>
      </c>
      <c r="F191" s="181" t="s">
        <v>367</v>
      </c>
      <c r="G191" s="182" t="s">
        <v>118</v>
      </c>
      <c r="H191" s="183">
        <v>100</v>
      </c>
      <c r="I191" s="184"/>
      <c r="J191" s="184">
        <f>ROUND(I191*H191,2)</f>
        <v>0</v>
      </c>
      <c r="K191" s="185"/>
      <c r="L191" s="20"/>
      <c r="M191" s="186" t="s">
        <v>1</v>
      </c>
      <c r="N191" s="187" t="s">
        <v>34</v>
      </c>
      <c r="O191" s="188">
        <v>0.255</v>
      </c>
      <c r="P191" s="188">
        <f>O191*H191</f>
        <v>25.5</v>
      </c>
      <c r="Q191" s="188">
        <v>0</v>
      </c>
      <c r="R191" s="188">
        <f>Q191*H191</f>
        <v>0</v>
      </c>
      <c r="S191" s="188">
        <v>0</v>
      </c>
      <c r="T191" s="189">
        <f>S191*H191</f>
        <v>0</v>
      </c>
      <c r="U191" s="15"/>
      <c r="V191" s="15"/>
      <c r="W191" s="15"/>
      <c r="X191" s="15"/>
      <c r="Y191" s="15"/>
      <c r="Z191" s="15"/>
      <c r="AA191" s="15"/>
      <c r="AB191" s="15"/>
      <c r="AC191" s="15"/>
      <c r="AD191" s="15"/>
      <c r="AE191" s="15"/>
      <c r="AR191" s="190" t="s">
        <v>119</v>
      </c>
      <c r="AT191" s="190" t="s">
        <v>115</v>
      </c>
      <c r="AU191" s="190" t="s">
        <v>75</v>
      </c>
      <c r="AY191" s="2" t="s">
        <v>113</v>
      </c>
      <c r="BE191" s="191">
        <f>IF(N191="základní",J191,0)</f>
        <v>0</v>
      </c>
      <c r="BF191" s="191">
        <f>IF(N191="snížená",J191,0)</f>
        <v>0</v>
      </c>
      <c r="BG191" s="191">
        <f>IF(N191="zákl. přenesená",J191,0)</f>
        <v>0</v>
      </c>
      <c r="BH191" s="191">
        <f>IF(N191="sníž. přenesená",J191,0)</f>
        <v>0</v>
      </c>
      <c r="BI191" s="191">
        <f>IF(N191="nulová",J191,0)</f>
        <v>0</v>
      </c>
      <c r="BJ191" s="2" t="s">
        <v>75</v>
      </c>
      <c r="BK191" s="191">
        <f>ROUND(I191*H191,2)</f>
        <v>0</v>
      </c>
      <c r="BL191" s="2" t="s">
        <v>119</v>
      </c>
      <c r="BM191" s="190" t="s">
        <v>368</v>
      </c>
    </row>
    <row r="192" spans="1:65" s="21" customFormat="1" ht="16.5" customHeight="1">
      <c r="A192" s="15"/>
      <c r="B192" s="16"/>
      <c r="C192" s="231" t="s">
        <v>369</v>
      </c>
      <c r="D192" s="231" t="s">
        <v>210</v>
      </c>
      <c r="E192" s="232" t="s">
        <v>370</v>
      </c>
      <c r="F192" s="233" t="s">
        <v>371</v>
      </c>
      <c r="G192" s="234" t="s">
        <v>187</v>
      </c>
      <c r="H192" s="235">
        <v>9.6</v>
      </c>
      <c r="I192" s="236"/>
      <c r="J192" s="236">
        <f>ROUND(I192*H192,2)</f>
        <v>0</v>
      </c>
      <c r="K192" s="237"/>
      <c r="L192" s="238"/>
      <c r="M192" s="239" t="s">
        <v>1</v>
      </c>
      <c r="N192" s="240" t="s">
        <v>34</v>
      </c>
      <c r="O192" s="188">
        <v>0</v>
      </c>
      <c r="P192" s="188">
        <f>O192*H192</f>
        <v>0</v>
      </c>
      <c r="Q192" s="188">
        <v>1</v>
      </c>
      <c r="R192" s="188">
        <f>Q192*H192</f>
        <v>9.6</v>
      </c>
      <c r="S192" s="188">
        <v>0</v>
      </c>
      <c r="T192" s="189">
        <f>S192*H192</f>
        <v>0</v>
      </c>
      <c r="U192" s="15"/>
      <c r="V192" s="15"/>
      <c r="W192" s="15"/>
      <c r="X192" s="15"/>
      <c r="Y192" s="15"/>
      <c r="Z192" s="15"/>
      <c r="AA192" s="15"/>
      <c r="AB192" s="15"/>
      <c r="AC192" s="15"/>
      <c r="AD192" s="15"/>
      <c r="AE192" s="15"/>
      <c r="AR192" s="190" t="s">
        <v>213</v>
      </c>
      <c r="AT192" s="190" t="s">
        <v>210</v>
      </c>
      <c r="AU192" s="190" t="s">
        <v>75</v>
      </c>
      <c r="AY192" s="2" t="s">
        <v>113</v>
      </c>
      <c r="BE192" s="191">
        <f>IF(N192="základní",J192,0)</f>
        <v>0</v>
      </c>
      <c r="BF192" s="191">
        <f>IF(N192="snížená",J192,0)</f>
        <v>0</v>
      </c>
      <c r="BG192" s="191">
        <f>IF(N192="zákl. přenesená",J192,0)</f>
        <v>0</v>
      </c>
      <c r="BH192" s="191">
        <f>IF(N192="sníž. přenesená",J192,0)</f>
        <v>0</v>
      </c>
      <c r="BI192" s="191">
        <f>IF(N192="nulová",J192,0)</f>
        <v>0</v>
      </c>
      <c r="BJ192" s="2" t="s">
        <v>75</v>
      </c>
      <c r="BK192" s="191">
        <f>ROUND(I192*H192,2)</f>
        <v>0</v>
      </c>
      <c r="BL192" s="2" t="s">
        <v>119</v>
      </c>
      <c r="BM192" s="190" t="s">
        <v>372</v>
      </c>
    </row>
    <row r="193" spans="1:65" s="21" customFormat="1" ht="19.5">
      <c r="A193" s="15"/>
      <c r="B193" s="16"/>
      <c r="C193" s="17"/>
      <c r="D193" s="192" t="s">
        <v>121</v>
      </c>
      <c r="E193" s="17"/>
      <c r="F193" s="193" t="s">
        <v>373</v>
      </c>
      <c r="G193" s="17"/>
      <c r="H193" s="17"/>
      <c r="I193" s="17"/>
      <c r="J193" s="17"/>
      <c r="K193" s="17"/>
      <c r="L193" s="20"/>
      <c r="M193" s="194"/>
      <c r="N193" s="195"/>
      <c r="O193" s="55"/>
      <c r="P193" s="55"/>
      <c r="Q193" s="55"/>
      <c r="R193" s="55"/>
      <c r="S193" s="55"/>
      <c r="T193" s="56"/>
      <c r="U193" s="15"/>
      <c r="V193" s="15"/>
      <c r="W193" s="15"/>
      <c r="X193" s="15"/>
      <c r="Y193" s="15"/>
      <c r="Z193" s="15"/>
      <c r="AA193" s="15"/>
      <c r="AB193" s="15"/>
      <c r="AC193" s="15"/>
      <c r="AD193" s="15"/>
      <c r="AE193" s="15"/>
      <c r="AT193" s="2" t="s">
        <v>121</v>
      </c>
      <c r="AU193" s="2" t="s">
        <v>75</v>
      </c>
    </row>
    <row r="194" spans="1:65" s="218" customFormat="1" ht="11.25">
      <c r="B194" s="219"/>
      <c r="C194" s="220"/>
      <c r="D194" s="192" t="s">
        <v>123</v>
      </c>
      <c r="E194" s="221" t="s">
        <v>1</v>
      </c>
      <c r="F194" s="222" t="s">
        <v>374</v>
      </c>
      <c r="G194" s="220"/>
      <c r="H194" s="221" t="s">
        <v>1</v>
      </c>
      <c r="I194" s="220"/>
      <c r="J194" s="220"/>
      <c r="K194" s="220"/>
      <c r="L194" s="223"/>
      <c r="M194" s="224"/>
      <c r="N194" s="225"/>
      <c r="O194" s="225"/>
      <c r="P194" s="225"/>
      <c r="Q194" s="225"/>
      <c r="R194" s="225"/>
      <c r="S194" s="225"/>
      <c r="T194" s="226"/>
      <c r="AT194" s="227" t="s">
        <v>123</v>
      </c>
      <c r="AU194" s="227" t="s">
        <v>75</v>
      </c>
      <c r="AV194" s="218" t="s">
        <v>75</v>
      </c>
      <c r="AW194" s="218" t="s">
        <v>26</v>
      </c>
      <c r="AX194" s="218" t="s">
        <v>67</v>
      </c>
      <c r="AY194" s="227" t="s">
        <v>113</v>
      </c>
    </row>
    <row r="195" spans="1:65" s="196" customFormat="1" ht="11.25">
      <c r="B195" s="197"/>
      <c r="C195" s="198"/>
      <c r="D195" s="192" t="s">
        <v>123</v>
      </c>
      <c r="E195" s="199" t="s">
        <v>1</v>
      </c>
      <c r="F195" s="200" t="s">
        <v>375</v>
      </c>
      <c r="G195" s="198"/>
      <c r="H195" s="201">
        <v>40</v>
      </c>
      <c r="I195" s="198"/>
      <c r="J195" s="198"/>
      <c r="K195" s="198"/>
      <c r="L195" s="202"/>
      <c r="M195" s="203"/>
      <c r="N195" s="204"/>
      <c r="O195" s="204"/>
      <c r="P195" s="204"/>
      <c r="Q195" s="204"/>
      <c r="R195" s="204"/>
      <c r="S195" s="204"/>
      <c r="T195" s="205"/>
      <c r="AT195" s="206" t="s">
        <v>123</v>
      </c>
      <c r="AU195" s="206" t="s">
        <v>75</v>
      </c>
      <c r="AV195" s="196" t="s">
        <v>77</v>
      </c>
      <c r="AW195" s="196" t="s">
        <v>26</v>
      </c>
      <c r="AX195" s="196" t="s">
        <v>67</v>
      </c>
      <c r="AY195" s="206" t="s">
        <v>113</v>
      </c>
    </row>
    <row r="196" spans="1:65" s="207" customFormat="1" ht="11.25">
      <c r="B196" s="208"/>
      <c r="C196" s="209"/>
      <c r="D196" s="192" t="s">
        <v>123</v>
      </c>
      <c r="E196" s="210" t="s">
        <v>1</v>
      </c>
      <c r="F196" s="211" t="s">
        <v>125</v>
      </c>
      <c r="G196" s="209"/>
      <c r="H196" s="212">
        <v>40</v>
      </c>
      <c r="I196" s="209"/>
      <c r="J196" s="209"/>
      <c r="K196" s="209"/>
      <c r="L196" s="213"/>
      <c r="M196" s="214"/>
      <c r="N196" s="215"/>
      <c r="O196" s="215"/>
      <c r="P196" s="215"/>
      <c r="Q196" s="215"/>
      <c r="R196" s="215"/>
      <c r="S196" s="215"/>
      <c r="T196" s="216"/>
      <c r="AT196" s="217" t="s">
        <v>123</v>
      </c>
      <c r="AU196" s="217" t="s">
        <v>75</v>
      </c>
      <c r="AV196" s="207" t="s">
        <v>119</v>
      </c>
      <c r="AW196" s="207" t="s">
        <v>26</v>
      </c>
      <c r="AX196" s="207" t="s">
        <v>75</v>
      </c>
      <c r="AY196" s="217" t="s">
        <v>113</v>
      </c>
    </row>
    <row r="197" spans="1:65" s="196" customFormat="1" ht="11.25">
      <c r="B197" s="197"/>
      <c r="C197" s="198"/>
      <c r="D197" s="192" t="s">
        <v>123</v>
      </c>
      <c r="E197" s="198"/>
      <c r="F197" s="200" t="s">
        <v>376</v>
      </c>
      <c r="G197" s="198"/>
      <c r="H197" s="201">
        <v>9.6</v>
      </c>
      <c r="I197" s="198"/>
      <c r="J197" s="198"/>
      <c r="K197" s="198"/>
      <c r="L197" s="202"/>
      <c r="M197" s="203"/>
      <c r="N197" s="204"/>
      <c r="O197" s="204"/>
      <c r="P197" s="204"/>
      <c r="Q197" s="204"/>
      <c r="R197" s="204"/>
      <c r="S197" s="204"/>
      <c r="T197" s="205"/>
      <c r="AT197" s="206" t="s">
        <v>123</v>
      </c>
      <c r="AU197" s="206" t="s">
        <v>75</v>
      </c>
      <c r="AV197" s="196" t="s">
        <v>77</v>
      </c>
      <c r="AW197" s="196" t="s">
        <v>4</v>
      </c>
      <c r="AX197" s="196" t="s">
        <v>75</v>
      </c>
      <c r="AY197" s="206" t="s">
        <v>113</v>
      </c>
    </row>
    <row r="198" spans="1:65" s="163" customFormat="1" ht="25.9" customHeight="1">
      <c r="B198" s="164"/>
      <c r="C198" s="165"/>
      <c r="D198" s="166" t="s">
        <v>66</v>
      </c>
      <c r="E198" s="167" t="s">
        <v>146</v>
      </c>
      <c r="F198" s="167" t="s">
        <v>377</v>
      </c>
      <c r="G198" s="165"/>
      <c r="H198" s="165"/>
      <c r="I198" s="165"/>
      <c r="J198" s="168">
        <f>BK198</f>
        <v>0</v>
      </c>
      <c r="K198" s="165"/>
      <c r="L198" s="169"/>
      <c r="M198" s="170"/>
      <c r="N198" s="171"/>
      <c r="O198" s="171"/>
      <c r="P198" s="172">
        <f>SUM(P199:P213)</f>
        <v>2.43065</v>
      </c>
      <c r="Q198" s="171"/>
      <c r="R198" s="172">
        <f>SUM(R199:R213)</f>
        <v>1.3209089999999999</v>
      </c>
      <c r="S198" s="171"/>
      <c r="T198" s="173">
        <f>SUM(T199:T213)</f>
        <v>0</v>
      </c>
      <c r="AR198" s="174" t="s">
        <v>75</v>
      </c>
      <c r="AT198" s="175" t="s">
        <v>66</v>
      </c>
      <c r="AU198" s="175" t="s">
        <v>67</v>
      </c>
      <c r="AY198" s="174" t="s">
        <v>113</v>
      </c>
      <c r="BK198" s="176">
        <f>SUM(BK199:BK213)</f>
        <v>0</v>
      </c>
    </row>
    <row r="199" spans="1:65" s="21" customFormat="1" ht="16.5" customHeight="1">
      <c r="A199" s="15"/>
      <c r="B199" s="16"/>
      <c r="C199" s="179" t="s">
        <v>378</v>
      </c>
      <c r="D199" s="179" t="s">
        <v>115</v>
      </c>
      <c r="E199" s="180" t="s">
        <v>379</v>
      </c>
      <c r="F199" s="181" t="s">
        <v>380</v>
      </c>
      <c r="G199" s="182" t="s">
        <v>157</v>
      </c>
      <c r="H199" s="183">
        <v>0.6</v>
      </c>
      <c r="I199" s="184"/>
      <c r="J199" s="184">
        <f>ROUND(I199*H199,2)</f>
        <v>0</v>
      </c>
      <c r="K199" s="185"/>
      <c r="L199" s="20"/>
      <c r="M199" s="186" t="s">
        <v>1</v>
      </c>
      <c r="N199" s="187" t="s">
        <v>34</v>
      </c>
      <c r="O199" s="188">
        <v>2.222</v>
      </c>
      <c r="P199" s="188">
        <f>O199*H199</f>
        <v>1.3331999999999999</v>
      </c>
      <c r="Q199" s="188">
        <v>0</v>
      </c>
      <c r="R199" s="188">
        <f>Q199*H199</f>
        <v>0</v>
      </c>
      <c r="S199" s="188">
        <v>0</v>
      </c>
      <c r="T199" s="189">
        <f>S199*H199</f>
        <v>0</v>
      </c>
      <c r="U199" s="15"/>
      <c r="V199" s="15"/>
      <c r="W199" s="15"/>
      <c r="X199" s="15"/>
      <c r="Y199" s="15"/>
      <c r="Z199" s="15"/>
      <c r="AA199" s="15"/>
      <c r="AB199" s="15"/>
      <c r="AC199" s="15"/>
      <c r="AD199" s="15"/>
      <c r="AE199" s="15"/>
      <c r="AR199" s="190" t="s">
        <v>119</v>
      </c>
      <c r="AT199" s="190" t="s">
        <v>115</v>
      </c>
      <c r="AU199" s="190" t="s">
        <v>75</v>
      </c>
      <c r="AY199" s="2" t="s">
        <v>113</v>
      </c>
      <c r="BE199" s="191">
        <f>IF(N199="základní",J199,0)</f>
        <v>0</v>
      </c>
      <c r="BF199" s="191">
        <f>IF(N199="snížená",J199,0)</f>
        <v>0</v>
      </c>
      <c r="BG199" s="191">
        <f>IF(N199="zákl. přenesená",J199,0)</f>
        <v>0</v>
      </c>
      <c r="BH199" s="191">
        <f>IF(N199="sníž. přenesená",J199,0)</f>
        <v>0</v>
      </c>
      <c r="BI199" s="191">
        <f>IF(N199="nulová",J199,0)</f>
        <v>0</v>
      </c>
      <c r="BJ199" s="2" t="s">
        <v>75</v>
      </c>
      <c r="BK199" s="191">
        <f>ROUND(I199*H199,2)</f>
        <v>0</v>
      </c>
      <c r="BL199" s="2" t="s">
        <v>119</v>
      </c>
      <c r="BM199" s="190" t="s">
        <v>381</v>
      </c>
    </row>
    <row r="200" spans="1:65" s="218" customFormat="1" ht="11.25">
      <c r="B200" s="219"/>
      <c r="C200" s="220"/>
      <c r="D200" s="192" t="s">
        <v>123</v>
      </c>
      <c r="E200" s="221" t="s">
        <v>1</v>
      </c>
      <c r="F200" s="222" t="s">
        <v>382</v>
      </c>
      <c r="G200" s="220"/>
      <c r="H200" s="221" t="s">
        <v>1</v>
      </c>
      <c r="I200" s="220"/>
      <c r="J200" s="220"/>
      <c r="K200" s="220"/>
      <c r="L200" s="223"/>
      <c r="M200" s="224"/>
      <c r="N200" s="225"/>
      <c r="O200" s="225"/>
      <c r="P200" s="225"/>
      <c r="Q200" s="225"/>
      <c r="R200" s="225"/>
      <c r="S200" s="225"/>
      <c r="T200" s="226"/>
      <c r="AT200" s="227" t="s">
        <v>123</v>
      </c>
      <c r="AU200" s="227" t="s">
        <v>75</v>
      </c>
      <c r="AV200" s="218" t="s">
        <v>75</v>
      </c>
      <c r="AW200" s="218" t="s">
        <v>26</v>
      </c>
      <c r="AX200" s="218" t="s">
        <v>67</v>
      </c>
      <c r="AY200" s="227" t="s">
        <v>113</v>
      </c>
    </row>
    <row r="201" spans="1:65" s="196" customFormat="1" ht="11.25">
      <c r="B201" s="197"/>
      <c r="C201" s="198"/>
      <c r="D201" s="192" t="s">
        <v>123</v>
      </c>
      <c r="E201" s="199" t="s">
        <v>1</v>
      </c>
      <c r="F201" s="200" t="s">
        <v>383</v>
      </c>
      <c r="G201" s="198"/>
      <c r="H201" s="201">
        <v>0.6</v>
      </c>
      <c r="I201" s="198"/>
      <c r="J201" s="198"/>
      <c r="K201" s="198"/>
      <c r="L201" s="202"/>
      <c r="M201" s="203"/>
      <c r="N201" s="204"/>
      <c r="O201" s="204"/>
      <c r="P201" s="204"/>
      <c r="Q201" s="204"/>
      <c r="R201" s="204"/>
      <c r="S201" s="204"/>
      <c r="T201" s="205"/>
      <c r="AT201" s="206" t="s">
        <v>123</v>
      </c>
      <c r="AU201" s="206" t="s">
        <v>75</v>
      </c>
      <c r="AV201" s="196" t="s">
        <v>77</v>
      </c>
      <c r="AW201" s="196" t="s">
        <v>26</v>
      </c>
      <c r="AX201" s="196" t="s">
        <v>67</v>
      </c>
      <c r="AY201" s="206" t="s">
        <v>113</v>
      </c>
    </row>
    <row r="202" spans="1:65" s="207" customFormat="1" ht="11.25">
      <c r="B202" s="208"/>
      <c r="C202" s="209"/>
      <c r="D202" s="192" t="s">
        <v>123</v>
      </c>
      <c r="E202" s="210" t="s">
        <v>1</v>
      </c>
      <c r="F202" s="211" t="s">
        <v>125</v>
      </c>
      <c r="G202" s="209"/>
      <c r="H202" s="212">
        <v>0.6</v>
      </c>
      <c r="I202" s="209"/>
      <c r="J202" s="209"/>
      <c r="K202" s="209"/>
      <c r="L202" s="213"/>
      <c r="M202" s="214"/>
      <c r="N202" s="215"/>
      <c r="O202" s="215"/>
      <c r="P202" s="215"/>
      <c r="Q202" s="215"/>
      <c r="R202" s="215"/>
      <c r="S202" s="215"/>
      <c r="T202" s="216"/>
      <c r="AT202" s="217" t="s">
        <v>123</v>
      </c>
      <c r="AU202" s="217" t="s">
        <v>75</v>
      </c>
      <c r="AV202" s="207" t="s">
        <v>119</v>
      </c>
      <c r="AW202" s="207" t="s">
        <v>26</v>
      </c>
      <c r="AX202" s="207" t="s">
        <v>75</v>
      </c>
      <c r="AY202" s="217" t="s">
        <v>113</v>
      </c>
    </row>
    <row r="203" spans="1:65" s="21" customFormat="1" ht="16.5" customHeight="1">
      <c r="A203" s="15"/>
      <c r="B203" s="16"/>
      <c r="C203" s="179" t="s">
        <v>384</v>
      </c>
      <c r="D203" s="179" t="s">
        <v>115</v>
      </c>
      <c r="E203" s="180" t="s">
        <v>385</v>
      </c>
      <c r="F203" s="181" t="s">
        <v>386</v>
      </c>
      <c r="G203" s="182" t="s">
        <v>118</v>
      </c>
      <c r="H203" s="183">
        <v>2</v>
      </c>
      <c r="I203" s="184"/>
      <c r="J203" s="184">
        <f>ROUND(I203*H203,2)</f>
        <v>0</v>
      </c>
      <c r="K203" s="185"/>
      <c r="L203" s="20"/>
      <c r="M203" s="186" t="s">
        <v>1</v>
      </c>
      <c r="N203" s="187" t="s">
        <v>34</v>
      </c>
      <c r="O203" s="188">
        <v>3.1E-2</v>
      </c>
      <c r="P203" s="188">
        <f>O203*H203</f>
        <v>6.2E-2</v>
      </c>
      <c r="Q203" s="188">
        <v>0</v>
      </c>
      <c r="R203" s="188">
        <f>Q203*H203</f>
        <v>0</v>
      </c>
      <c r="S203" s="188">
        <v>0</v>
      </c>
      <c r="T203" s="189">
        <f>S203*H203</f>
        <v>0</v>
      </c>
      <c r="U203" s="15"/>
      <c r="V203" s="15"/>
      <c r="W203" s="15"/>
      <c r="X203" s="15"/>
      <c r="Y203" s="15"/>
      <c r="Z203" s="15"/>
      <c r="AA203" s="15"/>
      <c r="AB203" s="15"/>
      <c r="AC203" s="15"/>
      <c r="AD203" s="15"/>
      <c r="AE203" s="15"/>
      <c r="AR203" s="190" t="s">
        <v>119</v>
      </c>
      <c r="AT203" s="190" t="s">
        <v>115</v>
      </c>
      <c r="AU203" s="190" t="s">
        <v>75</v>
      </c>
      <c r="AY203" s="2" t="s">
        <v>113</v>
      </c>
      <c r="BE203" s="191">
        <f>IF(N203="základní",J203,0)</f>
        <v>0</v>
      </c>
      <c r="BF203" s="191">
        <f>IF(N203="snížená",J203,0)</f>
        <v>0</v>
      </c>
      <c r="BG203" s="191">
        <f>IF(N203="zákl. přenesená",J203,0)</f>
        <v>0</v>
      </c>
      <c r="BH203" s="191">
        <f>IF(N203="sníž. přenesená",J203,0)</f>
        <v>0</v>
      </c>
      <c r="BI203" s="191">
        <f>IF(N203="nulová",J203,0)</f>
        <v>0</v>
      </c>
      <c r="BJ203" s="2" t="s">
        <v>75</v>
      </c>
      <c r="BK203" s="191">
        <f>ROUND(I203*H203,2)</f>
        <v>0</v>
      </c>
      <c r="BL203" s="2" t="s">
        <v>119</v>
      </c>
      <c r="BM203" s="190" t="s">
        <v>387</v>
      </c>
    </row>
    <row r="204" spans="1:65" s="21" customFormat="1" ht="16.5" customHeight="1">
      <c r="A204" s="15"/>
      <c r="B204" s="16"/>
      <c r="C204" s="179" t="s">
        <v>388</v>
      </c>
      <c r="D204" s="179" t="s">
        <v>115</v>
      </c>
      <c r="E204" s="180" t="s">
        <v>389</v>
      </c>
      <c r="F204" s="181" t="s">
        <v>390</v>
      </c>
      <c r="G204" s="182" t="s">
        <v>118</v>
      </c>
      <c r="H204" s="183">
        <v>1.95</v>
      </c>
      <c r="I204" s="184"/>
      <c r="J204" s="184">
        <f>ROUND(I204*H204,2)</f>
        <v>0</v>
      </c>
      <c r="K204" s="185"/>
      <c r="L204" s="20"/>
      <c r="M204" s="186" t="s">
        <v>1</v>
      </c>
      <c r="N204" s="187" t="s">
        <v>34</v>
      </c>
      <c r="O204" s="188">
        <v>0.53100000000000003</v>
      </c>
      <c r="P204" s="188">
        <f>O204*H204</f>
        <v>1.03545</v>
      </c>
      <c r="Q204" s="188">
        <v>0.34661999999999998</v>
      </c>
      <c r="R204" s="188">
        <f>Q204*H204</f>
        <v>0.67590899999999998</v>
      </c>
      <c r="S204" s="188">
        <v>0</v>
      </c>
      <c r="T204" s="189">
        <f>S204*H204</f>
        <v>0</v>
      </c>
      <c r="U204" s="15"/>
      <c r="V204" s="15"/>
      <c r="W204" s="15"/>
      <c r="X204" s="15"/>
      <c r="Y204" s="15"/>
      <c r="Z204" s="15"/>
      <c r="AA204" s="15"/>
      <c r="AB204" s="15"/>
      <c r="AC204" s="15"/>
      <c r="AD204" s="15"/>
      <c r="AE204" s="15"/>
      <c r="AR204" s="190" t="s">
        <v>119</v>
      </c>
      <c r="AT204" s="190" t="s">
        <v>115</v>
      </c>
      <c r="AU204" s="190" t="s">
        <v>75</v>
      </c>
      <c r="AY204" s="2" t="s">
        <v>113</v>
      </c>
      <c r="BE204" s="191">
        <f>IF(N204="základní",J204,0)</f>
        <v>0</v>
      </c>
      <c r="BF204" s="191">
        <f>IF(N204="snížená",J204,0)</f>
        <v>0</v>
      </c>
      <c r="BG204" s="191">
        <f>IF(N204="zákl. přenesená",J204,0)</f>
        <v>0</v>
      </c>
      <c r="BH204" s="191">
        <f>IF(N204="sníž. přenesená",J204,0)</f>
        <v>0</v>
      </c>
      <c r="BI204" s="191">
        <f>IF(N204="nulová",J204,0)</f>
        <v>0</v>
      </c>
      <c r="BJ204" s="2" t="s">
        <v>75</v>
      </c>
      <c r="BK204" s="191">
        <f>ROUND(I204*H204,2)</f>
        <v>0</v>
      </c>
      <c r="BL204" s="2" t="s">
        <v>119</v>
      </c>
      <c r="BM204" s="190" t="s">
        <v>391</v>
      </c>
    </row>
    <row r="205" spans="1:65" s="218" customFormat="1" ht="11.25">
      <c r="B205" s="219"/>
      <c r="C205" s="220"/>
      <c r="D205" s="192" t="s">
        <v>123</v>
      </c>
      <c r="E205" s="221" t="s">
        <v>1</v>
      </c>
      <c r="F205" s="222" t="s">
        <v>392</v>
      </c>
      <c r="G205" s="220"/>
      <c r="H205" s="221" t="s">
        <v>1</v>
      </c>
      <c r="I205" s="220"/>
      <c r="J205" s="220"/>
      <c r="K205" s="220"/>
      <c r="L205" s="223"/>
      <c r="M205" s="224"/>
      <c r="N205" s="225"/>
      <c r="O205" s="225"/>
      <c r="P205" s="225"/>
      <c r="Q205" s="225"/>
      <c r="R205" s="225"/>
      <c r="S205" s="225"/>
      <c r="T205" s="226"/>
      <c r="AT205" s="227" t="s">
        <v>123</v>
      </c>
      <c r="AU205" s="227" t="s">
        <v>75</v>
      </c>
      <c r="AV205" s="218" t="s">
        <v>75</v>
      </c>
      <c r="AW205" s="218" t="s">
        <v>26</v>
      </c>
      <c r="AX205" s="218" t="s">
        <v>67</v>
      </c>
      <c r="AY205" s="227" t="s">
        <v>113</v>
      </c>
    </row>
    <row r="206" spans="1:65" s="196" customFormat="1" ht="11.25">
      <c r="B206" s="197"/>
      <c r="C206" s="198"/>
      <c r="D206" s="192" t="s">
        <v>123</v>
      </c>
      <c r="E206" s="199" t="s">
        <v>1</v>
      </c>
      <c r="F206" s="200" t="s">
        <v>393</v>
      </c>
      <c r="G206" s="198"/>
      <c r="H206" s="201">
        <v>1.95</v>
      </c>
      <c r="I206" s="198"/>
      <c r="J206" s="198"/>
      <c r="K206" s="198"/>
      <c r="L206" s="202"/>
      <c r="M206" s="203"/>
      <c r="N206" s="204"/>
      <c r="O206" s="204"/>
      <c r="P206" s="204"/>
      <c r="Q206" s="204"/>
      <c r="R206" s="204"/>
      <c r="S206" s="204"/>
      <c r="T206" s="205"/>
      <c r="AT206" s="206" t="s">
        <v>123</v>
      </c>
      <c r="AU206" s="206" t="s">
        <v>75</v>
      </c>
      <c r="AV206" s="196" t="s">
        <v>77</v>
      </c>
      <c r="AW206" s="196" t="s">
        <v>26</v>
      </c>
      <c r="AX206" s="196" t="s">
        <v>67</v>
      </c>
      <c r="AY206" s="206" t="s">
        <v>113</v>
      </c>
    </row>
    <row r="207" spans="1:65" s="207" customFormat="1" ht="11.25">
      <c r="B207" s="208"/>
      <c r="C207" s="209"/>
      <c r="D207" s="192" t="s">
        <v>123</v>
      </c>
      <c r="E207" s="210" t="s">
        <v>1</v>
      </c>
      <c r="F207" s="211" t="s">
        <v>125</v>
      </c>
      <c r="G207" s="209"/>
      <c r="H207" s="212">
        <v>1.95</v>
      </c>
      <c r="I207" s="209"/>
      <c r="J207" s="209"/>
      <c r="K207" s="209"/>
      <c r="L207" s="213"/>
      <c r="M207" s="214"/>
      <c r="N207" s="215"/>
      <c r="O207" s="215"/>
      <c r="P207" s="215"/>
      <c r="Q207" s="215"/>
      <c r="R207" s="215"/>
      <c r="S207" s="215"/>
      <c r="T207" s="216"/>
      <c r="AT207" s="217" t="s">
        <v>123</v>
      </c>
      <c r="AU207" s="217" t="s">
        <v>75</v>
      </c>
      <c r="AV207" s="207" t="s">
        <v>119</v>
      </c>
      <c r="AW207" s="207" t="s">
        <v>26</v>
      </c>
      <c r="AX207" s="207" t="s">
        <v>75</v>
      </c>
      <c r="AY207" s="217" t="s">
        <v>113</v>
      </c>
    </row>
    <row r="208" spans="1:65" s="21" customFormat="1" ht="16.5" customHeight="1">
      <c r="A208" s="15"/>
      <c r="B208" s="16"/>
      <c r="C208" s="231" t="s">
        <v>394</v>
      </c>
      <c r="D208" s="231" t="s">
        <v>210</v>
      </c>
      <c r="E208" s="232" t="s">
        <v>395</v>
      </c>
      <c r="F208" s="233" t="s">
        <v>396</v>
      </c>
      <c r="G208" s="234" t="s">
        <v>255</v>
      </c>
      <c r="H208" s="235">
        <v>30</v>
      </c>
      <c r="I208" s="236"/>
      <c r="J208" s="236">
        <f>ROUND(I208*H208,2)</f>
        <v>0</v>
      </c>
      <c r="K208" s="237"/>
      <c r="L208" s="238"/>
      <c r="M208" s="239" t="s">
        <v>1</v>
      </c>
      <c r="N208" s="240" t="s">
        <v>34</v>
      </c>
      <c r="O208" s="188">
        <v>0</v>
      </c>
      <c r="P208" s="188">
        <f>O208*H208</f>
        <v>0</v>
      </c>
      <c r="Q208" s="188">
        <v>2.1499999999999998E-2</v>
      </c>
      <c r="R208" s="188">
        <f>Q208*H208</f>
        <v>0.64499999999999991</v>
      </c>
      <c r="S208" s="188">
        <v>0</v>
      </c>
      <c r="T208" s="189">
        <f>S208*H208</f>
        <v>0</v>
      </c>
      <c r="U208" s="15"/>
      <c r="V208" s="15"/>
      <c r="W208" s="15"/>
      <c r="X208" s="15"/>
      <c r="Y208" s="15"/>
      <c r="Z208" s="15"/>
      <c r="AA208" s="15"/>
      <c r="AB208" s="15"/>
      <c r="AC208" s="15"/>
      <c r="AD208" s="15"/>
      <c r="AE208" s="15"/>
      <c r="AR208" s="190" t="s">
        <v>213</v>
      </c>
      <c r="AT208" s="190" t="s">
        <v>210</v>
      </c>
      <c r="AU208" s="190" t="s">
        <v>75</v>
      </c>
      <c r="AY208" s="2" t="s">
        <v>113</v>
      </c>
      <c r="BE208" s="191">
        <f>IF(N208="základní",J208,0)</f>
        <v>0</v>
      </c>
      <c r="BF208" s="191">
        <f>IF(N208="snížená",J208,0)</f>
        <v>0</v>
      </c>
      <c r="BG208" s="191">
        <f>IF(N208="zákl. přenesená",J208,0)</f>
        <v>0</v>
      </c>
      <c r="BH208" s="191">
        <f>IF(N208="sníž. přenesená",J208,0)</f>
        <v>0</v>
      </c>
      <c r="BI208" s="191">
        <f>IF(N208="nulová",J208,0)</f>
        <v>0</v>
      </c>
      <c r="BJ208" s="2" t="s">
        <v>75</v>
      </c>
      <c r="BK208" s="191">
        <f>ROUND(I208*H208,2)</f>
        <v>0</v>
      </c>
      <c r="BL208" s="2" t="s">
        <v>119</v>
      </c>
      <c r="BM208" s="190" t="s">
        <v>397</v>
      </c>
    </row>
    <row r="209" spans="1:65" s="218" customFormat="1" ht="11.25">
      <c r="B209" s="219"/>
      <c r="C209" s="220"/>
      <c r="D209" s="192" t="s">
        <v>123</v>
      </c>
      <c r="E209" s="221" t="s">
        <v>1</v>
      </c>
      <c r="F209" s="222" t="s">
        <v>398</v>
      </c>
      <c r="G209" s="220"/>
      <c r="H209" s="221" t="s">
        <v>1</v>
      </c>
      <c r="I209" s="220"/>
      <c r="J209" s="220"/>
      <c r="K209" s="220"/>
      <c r="L209" s="223"/>
      <c r="M209" s="224"/>
      <c r="N209" s="225"/>
      <c r="O209" s="225"/>
      <c r="P209" s="225"/>
      <c r="Q209" s="225"/>
      <c r="R209" s="225"/>
      <c r="S209" s="225"/>
      <c r="T209" s="226"/>
      <c r="AT209" s="227" t="s">
        <v>123</v>
      </c>
      <c r="AU209" s="227" t="s">
        <v>75</v>
      </c>
      <c r="AV209" s="218" t="s">
        <v>75</v>
      </c>
      <c r="AW209" s="218" t="s">
        <v>26</v>
      </c>
      <c r="AX209" s="218" t="s">
        <v>67</v>
      </c>
      <c r="AY209" s="227" t="s">
        <v>113</v>
      </c>
    </row>
    <row r="210" spans="1:65" s="196" customFormat="1" ht="11.25">
      <c r="B210" s="197"/>
      <c r="C210" s="198"/>
      <c r="D210" s="192" t="s">
        <v>123</v>
      </c>
      <c r="E210" s="199" t="s">
        <v>1</v>
      </c>
      <c r="F210" s="200" t="s">
        <v>384</v>
      </c>
      <c r="G210" s="198"/>
      <c r="H210" s="201">
        <v>30</v>
      </c>
      <c r="I210" s="198"/>
      <c r="J210" s="198"/>
      <c r="K210" s="198"/>
      <c r="L210" s="202"/>
      <c r="M210" s="203"/>
      <c r="N210" s="204"/>
      <c r="O210" s="204"/>
      <c r="P210" s="204"/>
      <c r="Q210" s="204"/>
      <c r="R210" s="204"/>
      <c r="S210" s="204"/>
      <c r="T210" s="205"/>
      <c r="AT210" s="206" t="s">
        <v>123</v>
      </c>
      <c r="AU210" s="206" t="s">
        <v>75</v>
      </c>
      <c r="AV210" s="196" t="s">
        <v>77</v>
      </c>
      <c r="AW210" s="196" t="s">
        <v>26</v>
      </c>
      <c r="AX210" s="196" t="s">
        <v>67</v>
      </c>
      <c r="AY210" s="206" t="s">
        <v>113</v>
      </c>
    </row>
    <row r="211" spans="1:65" s="207" customFormat="1" ht="11.25">
      <c r="B211" s="208"/>
      <c r="C211" s="209"/>
      <c r="D211" s="192" t="s">
        <v>123</v>
      </c>
      <c r="E211" s="210" t="s">
        <v>1</v>
      </c>
      <c r="F211" s="211" t="s">
        <v>125</v>
      </c>
      <c r="G211" s="209"/>
      <c r="H211" s="212">
        <v>30</v>
      </c>
      <c r="I211" s="209"/>
      <c r="J211" s="209"/>
      <c r="K211" s="209"/>
      <c r="L211" s="213"/>
      <c r="M211" s="214"/>
      <c r="N211" s="215"/>
      <c r="O211" s="215"/>
      <c r="P211" s="215"/>
      <c r="Q211" s="215"/>
      <c r="R211" s="215"/>
      <c r="S211" s="215"/>
      <c r="T211" s="216"/>
      <c r="AT211" s="217" t="s">
        <v>123</v>
      </c>
      <c r="AU211" s="217" t="s">
        <v>75</v>
      </c>
      <c r="AV211" s="207" t="s">
        <v>119</v>
      </c>
      <c r="AW211" s="207" t="s">
        <v>26</v>
      </c>
      <c r="AX211" s="207" t="s">
        <v>75</v>
      </c>
      <c r="AY211" s="217" t="s">
        <v>113</v>
      </c>
    </row>
    <row r="212" spans="1:65" s="21" customFormat="1" ht="16.5" customHeight="1">
      <c r="A212" s="15"/>
      <c r="B212" s="16"/>
      <c r="C212" s="231" t="s">
        <v>399</v>
      </c>
      <c r="D212" s="231" t="s">
        <v>210</v>
      </c>
      <c r="E212" s="232" t="s">
        <v>400</v>
      </c>
      <c r="F212" s="233" t="s">
        <v>401</v>
      </c>
      <c r="G212" s="234" t="s">
        <v>251</v>
      </c>
      <c r="H212" s="235">
        <v>1</v>
      </c>
      <c r="I212" s="236"/>
      <c r="J212" s="236">
        <f>ROUND(I212*H212,2)</f>
        <v>0</v>
      </c>
      <c r="K212" s="237"/>
      <c r="L212" s="238"/>
      <c r="M212" s="239" t="s">
        <v>1</v>
      </c>
      <c r="N212" s="240" t="s">
        <v>34</v>
      </c>
      <c r="O212" s="188">
        <v>0</v>
      </c>
      <c r="P212" s="188">
        <f>O212*H212</f>
        <v>0</v>
      </c>
      <c r="Q212" s="188">
        <v>0</v>
      </c>
      <c r="R212" s="188">
        <f>Q212*H212</f>
        <v>0</v>
      </c>
      <c r="S212" s="188">
        <v>0</v>
      </c>
      <c r="T212" s="189">
        <f>S212*H212</f>
        <v>0</v>
      </c>
      <c r="U212" s="15"/>
      <c r="V212" s="15"/>
      <c r="W212" s="15"/>
      <c r="X212" s="15"/>
      <c r="Y212" s="15"/>
      <c r="Z212" s="15"/>
      <c r="AA212" s="15"/>
      <c r="AB212" s="15"/>
      <c r="AC212" s="15"/>
      <c r="AD212" s="15"/>
      <c r="AE212" s="15"/>
      <c r="AR212" s="190" t="s">
        <v>213</v>
      </c>
      <c r="AT212" s="190" t="s">
        <v>210</v>
      </c>
      <c r="AU212" s="190" t="s">
        <v>75</v>
      </c>
      <c r="AY212" s="2" t="s">
        <v>113</v>
      </c>
      <c r="BE212" s="191">
        <f>IF(N212="základní",J212,0)</f>
        <v>0</v>
      </c>
      <c r="BF212" s="191">
        <f>IF(N212="snížená",J212,0)</f>
        <v>0</v>
      </c>
      <c r="BG212" s="191">
        <f>IF(N212="zákl. přenesená",J212,0)</f>
        <v>0</v>
      </c>
      <c r="BH212" s="191">
        <f>IF(N212="sníž. přenesená",J212,0)</f>
        <v>0</v>
      </c>
      <c r="BI212" s="191">
        <f>IF(N212="nulová",J212,0)</f>
        <v>0</v>
      </c>
      <c r="BJ212" s="2" t="s">
        <v>75</v>
      </c>
      <c r="BK212" s="191">
        <f>ROUND(I212*H212,2)</f>
        <v>0</v>
      </c>
      <c r="BL212" s="2" t="s">
        <v>119</v>
      </c>
      <c r="BM212" s="190" t="s">
        <v>402</v>
      </c>
    </row>
    <row r="213" spans="1:65" s="21" customFormat="1" ht="19.5">
      <c r="A213" s="15"/>
      <c r="B213" s="16"/>
      <c r="C213" s="17"/>
      <c r="D213" s="192" t="s">
        <v>121</v>
      </c>
      <c r="E213" s="17"/>
      <c r="F213" s="193" t="s">
        <v>403</v>
      </c>
      <c r="G213" s="17"/>
      <c r="H213" s="17"/>
      <c r="I213" s="17"/>
      <c r="J213" s="17"/>
      <c r="K213" s="17"/>
      <c r="L213" s="20"/>
      <c r="M213" s="194"/>
      <c r="N213" s="195"/>
      <c r="O213" s="55"/>
      <c r="P213" s="55"/>
      <c r="Q213" s="55"/>
      <c r="R213" s="55"/>
      <c r="S213" s="55"/>
      <c r="T213" s="56"/>
      <c r="U213" s="15"/>
      <c r="V213" s="15"/>
      <c r="W213" s="15"/>
      <c r="X213" s="15"/>
      <c r="Y213" s="15"/>
      <c r="Z213" s="15"/>
      <c r="AA213" s="15"/>
      <c r="AB213" s="15"/>
      <c r="AC213" s="15"/>
      <c r="AD213" s="15"/>
      <c r="AE213" s="15"/>
      <c r="AT213" s="2" t="s">
        <v>121</v>
      </c>
      <c r="AU213" s="2" t="s">
        <v>75</v>
      </c>
    </row>
    <row r="214" spans="1:65" s="163" customFormat="1" ht="25.9" customHeight="1">
      <c r="B214" s="164"/>
      <c r="C214" s="165"/>
      <c r="D214" s="166" t="s">
        <v>66</v>
      </c>
      <c r="E214" s="167" t="s">
        <v>111</v>
      </c>
      <c r="F214" s="167" t="s">
        <v>112</v>
      </c>
      <c r="G214" s="165"/>
      <c r="H214" s="165"/>
      <c r="I214" s="165"/>
      <c r="J214" s="168">
        <f>BK214</f>
        <v>0</v>
      </c>
      <c r="K214" s="165"/>
      <c r="L214" s="169"/>
      <c r="M214" s="170"/>
      <c r="N214" s="171"/>
      <c r="O214" s="171"/>
      <c r="P214" s="172">
        <f>P215</f>
        <v>132.50045299999999</v>
      </c>
      <c r="Q214" s="171"/>
      <c r="R214" s="172">
        <f>R215</f>
        <v>0</v>
      </c>
      <c r="S214" s="171"/>
      <c r="T214" s="173">
        <f>T215</f>
        <v>0</v>
      </c>
      <c r="AR214" s="174" t="s">
        <v>75</v>
      </c>
      <c r="AT214" s="175" t="s">
        <v>66</v>
      </c>
      <c r="AU214" s="175" t="s">
        <v>67</v>
      </c>
      <c r="AY214" s="174" t="s">
        <v>113</v>
      </c>
      <c r="BK214" s="176">
        <f>BK215</f>
        <v>0</v>
      </c>
    </row>
    <row r="215" spans="1:65" s="163" customFormat="1" ht="22.9" customHeight="1">
      <c r="B215" s="164"/>
      <c r="C215" s="165"/>
      <c r="D215" s="166" t="s">
        <v>66</v>
      </c>
      <c r="E215" s="177" t="s">
        <v>232</v>
      </c>
      <c r="F215" s="177" t="s">
        <v>233</v>
      </c>
      <c r="G215" s="165"/>
      <c r="H215" s="165"/>
      <c r="I215" s="165"/>
      <c r="J215" s="178">
        <f>BK215</f>
        <v>0</v>
      </c>
      <c r="K215" s="165"/>
      <c r="L215" s="169"/>
      <c r="M215" s="170"/>
      <c r="N215" s="171"/>
      <c r="O215" s="171"/>
      <c r="P215" s="172">
        <f>P216</f>
        <v>132.50045299999999</v>
      </c>
      <c r="Q215" s="171"/>
      <c r="R215" s="172">
        <f>R216</f>
        <v>0</v>
      </c>
      <c r="S215" s="171"/>
      <c r="T215" s="173">
        <f>T216</f>
        <v>0</v>
      </c>
      <c r="AR215" s="174" t="s">
        <v>75</v>
      </c>
      <c r="AT215" s="175" t="s">
        <v>66</v>
      </c>
      <c r="AU215" s="175" t="s">
        <v>75</v>
      </c>
      <c r="AY215" s="174" t="s">
        <v>113</v>
      </c>
      <c r="BK215" s="176">
        <f>BK216</f>
        <v>0</v>
      </c>
    </row>
    <row r="216" spans="1:65" s="21" customFormat="1" ht="16.5" customHeight="1">
      <c r="A216" s="15"/>
      <c r="B216" s="16"/>
      <c r="C216" s="179" t="s">
        <v>404</v>
      </c>
      <c r="D216" s="179" t="s">
        <v>115</v>
      </c>
      <c r="E216" s="180" t="s">
        <v>234</v>
      </c>
      <c r="F216" s="181" t="s">
        <v>235</v>
      </c>
      <c r="G216" s="182" t="s">
        <v>187</v>
      </c>
      <c r="H216" s="183">
        <v>66.150999999999996</v>
      </c>
      <c r="I216" s="184"/>
      <c r="J216" s="184">
        <f>ROUND(I216*H216,2)</f>
        <v>0</v>
      </c>
      <c r="K216" s="185"/>
      <c r="L216" s="20"/>
      <c r="M216" s="241" t="s">
        <v>1</v>
      </c>
      <c r="N216" s="242" t="s">
        <v>34</v>
      </c>
      <c r="O216" s="243">
        <v>2.0030000000000001</v>
      </c>
      <c r="P216" s="243">
        <f>O216*H216</f>
        <v>132.50045299999999</v>
      </c>
      <c r="Q216" s="243">
        <v>0</v>
      </c>
      <c r="R216" s="243">
        <f>Q216*H216</f>
        <v>0</v>
      </c>
      <c r="S216" s="243">
        <v>0</v>
      </c>
      <c r="T216" s="244">
        <f>S216*H216</f>
        <v>0</v>
      </c>
      <c r="U216" s="15"/>
      <c r="V216" s="15"/>
      <c r="W216" s="15"/>
      <c r="X216" s="15"/>
      <c r="Y216" s="15"/>
      <c r="Z216" s="15"/>
      <c r="AA216" s="15"/>
      <c r="AB216" s="15"/>
      <c r="AC216" s="15"/>
      <c r="AD216" s="15"/>
      <c r="AE216" s="15"/>
      <c r="AR216" s="190" t="s">
        <v>119</v>
      </c>
      <c r="AT216" s="190" t="s">
        <v>115</v>
      </c>
      <c r="AU216" s="190" t="s">
        <v>77</v>
      </c>
      <c r="AY216" s="2" t="s">
        <v>113</v>
      </c>
      <c r="BE216" s="191">
        <f>IF(N216="základní",J216,0)</f>
        <v>0</v>
      </c>
      <c r="BF216" s="191">
        <f>IF(N216="snížená",J216,0)</f>
        <v>0</v>
      </c>
      <c r="BG216" s="191">
        <f>IF(N216="zákl. přenesená",J216,0)</f>
        <v>0</v>
      </c>
      <c r="BH216" s="191">
        <f>IF(N216="sníž. přenesená",J216,0)</f>
        <v>0</v>
      </c>
      <c r="BI216" s="191">
        <f>IF(N216="nulová",J216,0)</f>
        <v>0</v>
      </c>
      <c r="BJ216" s="2" t="s">
        <v>75</v>
      </c>
      <c r="BK216" s="191">
        <f>ROUND(I216*H216,2)</f>
        <v>0</v>
      </c>
      <c r="BL216" s="2" t="s">
        <v>119</v>
      </c>
      <c r="BM216" s="190" t="s">
        <v>405</v>
      </c>
    </row>
    <row r="217" spans="1:65" s="21" customFormat="1" ht="6.95" customHeight="1">
      <c r="A217" s="15"/>
      <c r="B217" s="37"/>
      <c r="C217" s="38"/>
      <c r="D217" s="38"/>
      <c r="E217" s="38"/>
      <c r="F217" s="38"/>
      <c r="G217" s="38"/>
      <c r="H217" s="38"/>
      <c r="I217" s="38"/>
      <c r="J217" s="38"/>
      <c r="K217" s="38"/>
      <c r="L217" s="20"/>
      <c r="M217" s="15"/>
      <c r="O217" s="15"/>
      <c r="P217" s="15"/>
      <c r="Q217" s="15"/>
      <c r="R217" s="15"/>
      <c r="S217" s="15"/>
      <c r="T217" s="15"/>
      <c r="U217" s="15"/>
      <c r="V217" s="15"/>
      <c r="W217" s="15"/>
      <c r="X217" s="15"/>
      <c r="Y217" s="15"/>
      <c r="Z217" s="15"/>
      <c r="AA217" s="15"/>
      <c r="AB217" s="15"/>
      <c r="AC217" s="15"/>
      <c r="AD217" s="15"/>
      <c r="AE217" s="15"/>
    </row>
  </sheetData>
  <sheetProtection password="DBE3" sheet="1" objects="1" scenarios="1"/>
  <protectedRanges>
    <protectedRange sqref="E11:J34 E40:J76 E116:J119 I124 I126 I127 I128 I129 I131 I132 I133 I134 I135 I136 I137 I138 I140 I142 I143 I144 I150 I156 I162 I169 I173 I176 I187 I189 I191 I192 I199 I203 I204 I208 I212 I216" name="Oblast1"/>
  </protectedRanges>
  <mergeCells count="9">
    <mergeCell ref="E87:H87"/>
    <mergeCell ref="E112:H112"/>
    <mergeCell ref="E114:H114"/>
    <mergeCell ref="L2:V2"/>
    <mergeCell ref="E7:H7"/>
    <mergeCell ref="E9:H9"/>
    <mergeCell ref="E18:H18"/>
    <mergeCell ref="E27:H27"/>
    <mergeCell ref="E85:H8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42"/>
  <sheetViews>
    <sheetView topLeftCell="A119" workbookViewId="0">
      <selection activeCell="I141" sqref="I141"/>
    </sheetView>
  </sheetViews>
  <sheetFormatPr defaultRowHeight="15"/>
  <cols>
    <col min="1" max="1" width="7.140625" customWidth="1"/>
    <col min="2" max="2" width="1.42578125" customWidth="1"/>
    <col min="3" max="3" width="3.5703125" customWidth="1"/>
    <col min="4" max="4" width="3.7109375" customWidth="1"/>
    <col min="5" max="5" width="14.7109375" customWidth="1"/>
    <col min="6" max="6" width="86.42578125" customWidth="1"/>
    <col min="7" max="7" width="6" customWidth="1"/>
    <col min="8" max="8" width="9.85546875" customWidth="1"/>
    <col min="9" max="10" width="17.28515625" customWidth="1"/>
    <col min="11" max="11" width="17.28515625" hidden="1" customWidth="1"/>
    <col min="12" max="12" width="8" customWidth="1"/>
    <col min="13" max="13" width="9.28515625" hidden="1" customWidth="1"/>
    <col min="15" max="20" width="12.140625" hidden="1" customWidth="1"/>
    <col min="21" max="21" width="14" hidden="1" customWidth="1"/>
    <col min="22" max="22" width="10.5703125" customWidth="1"/>
    <col min="23" max="23" width="14" customWidth="1"/>
    <col min="24" max="24" width="10.5703125" customWidth="1"/>
    <col min="25" max="25" width="12.85546875" customWidth="1"/>
    <col min="26" max="26" width="9.42578125" customWidth="1"/>
    <col min="27" max="27" width="12.85546875" customWidth="1"/>
    <col min="28" max="28" width="14" customWidth="1"/>
    <col min="29" max="29" width="9.42578125" customWidth="1"/>
    <col min="30" max="30" width="12.85546875" customWidth="1"/>
    <col min="31" max="31" width="14" customWidth="1"/>
  </cols>
  <sheetData>
    <row r="1" spans="1:46">
      <c r="A1" s="7"/>
    </row>
    <row r="2" spans="1:46" ht="36.950000000000003" customHeight="1">
      <c r="L2" s="282"/>
      <c r="M2" s="282"/>
      <c r="N2" s="282"/>
      <c r="O2" s="282"/>
      <c r="P2" s="282"/>
      <c r="Q2" s="282"/>
      <c r="R2" s="282"/>
      <c r="S2" s="282"/>
      <c r="T2" s="282"/>
      <c r="U2" s="282"/>
      <c r="V2" s="282"/>
      <c r="AT2" s="2" t="s">
        <v>86</v>
      </c>
    </row>
    <row r="3" spans="1:46" ht="6.95" customHeight="1">
      <c r="B3" s="93"/>
      <c r="C3" s="94"/>
      <c r="D3" s="94"/>
      <c r="E3" s="94"/>
      <c r="F3" s="94"/>
      <c r="G3" s="94"/>
      <c r="H3" s="94"/>
      <c r="I3" s="94"/>
      <c r="J3" s="94"/>
      <c r="K3" s="94"/>
      <c r="L3" s="5"/>
      <c r="AT3" s="2" t="s">
        <v>77</v>
      </c>
    </row>
    <row r="4" spans="1:46" ht="24.95" customHeight="1">
      <c r="B4" s="5"/>
      <c r="D4" s="95" t="s">
        <v>87</v>
      </c>
      <c r="L4" s="5"/>
      <c r="M4" s="96" t="s">
        <v>10</v>
      </c>
      <c r="AT4" s="2" t="s">
        <v>4</v>
      </c>
    </row>
    <row r="5" spans="1:46" ht="6.95" customHeight="1">
      <c r="B5" s="5"/>
      <c r="L5" s="5"/>
    </row>
    <row r="6" spans="1:46" ht="12" customHeight="1">
      <c r="B6" s="5"/>
      <c r="D6" s="97" t="s">
        <v>13</v>
      </c>
      <c r="L6" s="5"/>
    </row>
    <row r="7" spans="1:46" ht="16.5" customHeight="1">
      <c r="B7" s="5"/>
      <c r="E7" s="320" t="str">
        <f>'[1]Rekapitulace stavby'!K6</f>
        <v>Sadové úpravy na okružní křižovatce Střekov I. varianta</v>
      </c>
      <c r="F7" s="321"/>
      <c r="G7" s="321"/>
      <c r="H7" s="321"/>
      <c r="L7" s="5"/>
    </row>
    <row r="8" spans="1:46" s="21" customFormat="1" ht="12" customHeight="1">
      <c r="A8" s="15"/>
      <c r="B8" s="20"/>
      <c r="C8" s="15"/>
      <c r="D8" s="97" t="s">
        <v>88</v>
      </c>
      <c r="E8" s="15"/>
      <c r="F8" s="15"/>
      <c r="G8" s="15"/>
      <c r="H8" s="15"/>
      <c r="I8" s="15"/>
      <c r="J8" s="15"/>
      <c r="K8" s="15"/>
      <c r="L8" s="34"/>
      <c r="S8" s="15"/>
      <c r="T8" s="15"/>
      <c r="U8" s="15"/>
      <c r="V8" s="15"/>
      <c r="W8" s="15"/>
      <c r="X8" s="15"/>
      <c r="Y8" s="15"/>
      <c r="Z8" s="15"/>
      <c r="AA8" s="15"/>
      <c r="AB8" s="15"/>
      <c r="AC8" s="15"/>
      <c r="AD8" s="15"/>
      <c r="AE8" s="15"/>
    </row>
    <row r="9" spans="1:46" s="21" customFormat="1" ht="16.5" customHeight="1">
      <c r="A9" s="15"/>
      <c r="B9" s="20"/>
      <c r="C9" s="15"/>
      <c r="D9" s="15"/>
      <c r="E9" s="322" t="s">
        <v>406</v>
      </c>
      <c r="F9" s="323"/>
      <c r="G9" s="323"/>
      <c r="H9" s="323"/>
      <c r="I9" s="15"/>
      <c r="J9" s="15"/>
      <c r="K9" s="15"/>
      <c r="L9" s="34"/>
      <c r="S9" s="15"/>
      <c r="T9" s="15"/>
      <c r="U9" s="15"/>
      <c r="V9" s="15"/>
      <c r="W9" s="15"/>
      <c r="X9" s="15"/>
      <c r="Y9" s="15"/>
      <c r="Z9" s="15"/>
      <c r="AA9" s="15"/>
      <c r="AB9" s="15"/>
      <c r="AC9" s="15"/>
      <c r="AD9" s="15"/>
      <c r="AE9" s="15"/>
    </row>
    <row r="10" spans="1:46" s="21" customFormat="1">
      <c r="A10" s="15"/>
      <c r="B10" s="20"/>
      <c r="C10" s="15"/>
      <c r="D10" s="15"/>
      <c r="E10" s="15"/>
      <c r="F10" s="15"/>
      <c r="G10" s="15"/>
      <c r="H10" s="15"/>
      <c r="I10" s="15"/>
      <c r="J10" s="15"/>
      <c r="K10" s="15"/>
      <c r="L10" s="34"/>
      <c r="S10" s="15"/>
      <c r="T10" s="15"/>
      <c r="U10" s="15"/>
      <c r="V10" s="15"/>
      <c r="W10" s="15"/>
      <c r="X10" s="15"/>
      <c r="Y10" s="15"/>
      <c r="Z10" s="15"/>
      <c r="AA10" s="15"/>
      <c r="AB10" s="15"/>
      <c r="AC10" s="15"/>
      <c r="AD10" s="15"/>
      <c r="AE10" s="15"/>
    </row>
    <row r="11" spans="1:46" s="21" customFormat="1" ht="12" customHeight="1">
      <c r="A11" s="15"/>
      <c r="B11" s="20"/>
      <c r="C11" s="15"/>
      <c r="D11" s="97" t="s">
        <v>15</v>
      </c>
      <c r="E11" s="15"/>
      <c r="F11" s="98" t="s">
        <v>1</v>
      </c>
      <c r="G11" s="15"/>
      <c r="H11" s="15"/>
      <c r="I11" s="97" t="s">
        <v>16</v>
      </c>
      <c r="J11" s="98" t="s">
        <v>1</v>
      </c>
      <c r="K11" s="15"/>
      <c r="L11" s="34"/>
      <c r="S11" s="15"/>
      <c r="T11" s="15"/>
      <c r="U11" s="15"/>
      <c r="V11" s="15"/>
      <c r="W11" s="15"/>
      <c r="X11" s="15"/>
      <c r="Y11" s="15"/>
      <c r="Z11" s="15"/>
      <c r="AA11" s="15"/>
      <c r="AB11" s="15"/>
      <c r="AC11" s="15"/>
      <c r="AD11" s="15"/>
      <c r="AE11" s="15"/>
    </row>
    <row r="12" spans="1:46" s="21" customFormat="1" ht="12" customHeight="1">
      <c r="A12" s="15"/>
      <c r="B12" s="20"/>
      <c r="C12" s="15"/>
      <c r="D12" s="97" t="s">
        <v>17</v>
      </c>
      <c r="E12" s="15"/>
      <c r="F12" s="98"/>
      <c r="G12" s="15"/>
      <c r="H12" s="15"/>
      <c r="I12" s="97" t="s">
        <v>19</v>
      </c>
      <c r="J12" s="99"/>
      <c r="K12" s="15"/>
      <c r="L12" s="34"/>
      <c r="S12" s="15"/>
      <c r="T12" s="15"/>
      <c r="U12" s="15"/>
      <c r="V12" s="15"/>
      <c r="W12" s="15"/>
      <c r="X12" s="15"/>
      <c r="Y12" s="15"/>
      <c r="Z12" s="15"/>
      <c r="AA12" s="15"/>
      <c r="AB12" s="15"/>
      <c r="AC12" s="15"/>
      <c r="AD12" s="15"/>
      <c r="AE12" s="15"/>
    </row>
    <row r="13" spans="1:46" s="21" customFormat="1" ht="10.9" customHeight="1">
      <c r="A13" s="15"/>
      <c r="B13" s="20"/>
      <c r="C13" s="15"/>
      <c r="D13" s="15"/>
      <c r="E13" s="15"/>
      <c r="F13" s="15"/>
      <c r="G13" s="15"/>
      <c r="H13" s="15"/>
      <c r="I13" s="15"/>
      <c r="J13" s="15"/>
      <c r="K13" s="15"/>
      <c r="L13" s="34"/>
      <c r="S13" s="15"/>
      <c r="T13" s="15"/>
      <c r="U13" s="15"/>
      <c r="V13" s="15"/>
      <c r="W13" s="15"/>
      <c r="X13" s="15"/>
      <c r="Y13" s="15"/>
      <c r="Z13" s="15"/>
      <c r="AA13" s="15"/>
      <c r="AB13" s="15"/>
      <c r="AC13" s="15"/>
      <c r="AD13" s="15"/>
      <c r="AE13" s="15"/>
    </row>
    <row r="14" spans="1:46" s="21" customFormat="1" ht="12" customHeight="1">
      <c r="A14" s="15"/>
      <c r="B14" s="20"/>
      <c r="C14" s="15"/>
      <c r="D14" s="97" t="s">
        <v>20</v>
      </c>
      <c r="E14" s="15"/>
      <c r="F14" s="15"/>
      <c r="G14" s="15"/>
      <c r="H14" s="15"/>
      <c r="I14" s="97" t="s">
        <v>21</v>
      </c>
      <c r="J14" s="98" t="str">
        <f>IF('[1]Rekapitulace stavby'!AN10="","",'[1]Rekapitulace stavby'!AN10)</f>
        <v/>
      </c>
      <c r="K14" s="15"/>
      <c r="L14" s="34"/>
      <c r="S14" s="15"/>
      <c r="T14" s="15"/>
      <c r="U14" s="15"/>
      <c r="V14" s="15"/>
      <c r="W14" s="15"/>
      <c r="X14" s="15"/>
      <c r="Y14" s="15"/>
      <c r="Z14" s="15"/>
      <c r="AA14" s="15"/>
      <c r="AB14" s="15"/>
      <c r="AC14" s="15"/>
      <c r="AD14" s="15"/>
      <c r="AE14" s="15"/>
    </row>
    <row r="15" spans="1:46" s="21" customFormat="1" ht="18" customHeight="1">
      <c r="A15" s="15"/>
      <c r="B15" s="20"/>
      <c r="C15" s="15"/>
      <c r="D15" s="15"/>
      <c r="E15" s="98" t="str">
        <f>IF('[1]Rekapitulace stavby'!E11="","",'[1]Rekapitulace stavby'!E11)</f>
        <v xml:space="preserve"> </v>
      </c>
      <c r="F15" s="15"/>
      <c r="G15" s="15"/>
      <c r="H15" s="15"/>
      <c r="I15" s="97" t="s">
        <v>23</v>
      </c>
      <c r="J15" s="98" t="str">
        <f>IF('[1]Rekapitulace stavby'!AN11="","",'[1]Rekapitulace stavby'!AN11)</f>
        <v/>
      </c>
      <c r="K15" s="15"/>
      <c r="L15" s="34"/>
      <c r="S15" s="15"/>
      <c r="T15" s="15"/>
      <c r="U15" s="15"/>
      <c r="V15" s="15"/>
      <c r="W15" s="15"/>
      <c r="X15" s="15"/>
      <c r="Y15" s="15"/>
      <c r="Z15" s="15"/>
      <c r="AA15" s="15"/>
      <c r="AB15" s="15"/>
      <c r="AC15" s="15"/>
      <c r="AD15" s="15"/>
      <c r="AE15" s="15"/>
    </row>
    <row r="16" spans="1:46" s="21" customFormat="1" ht="6.95" customHeight="1">
      <c r="A16" s="15"/>
      <c r="B16" s="20"/>
      <c r="C16" s="15"/>
      <c r="D16" s="15"/>
      <c r="E16" s="15"/>
      <c r="F16" s="15"/>
      <c r="G16" s="15"/>
      <c r="H16" s="15"/>
      <c r="I16" s="15"/>
      <c r="J16" s="15"/>
      <c r="K16" s="15"/>
      <c r="L16" s="34"/>
      <c r="S16" s="15"/>
      <c r="T16" s="15"/>
      <c r="U16" s="15"/>
      <c r="V16" s="15"/>
      <c r="W16" s="15"/>
      <c r="X16" s="15"/>
      <c r="Y16" s="15"/>
      <c r="Z16" s="15"/>
      <c r="AA16" s="15"/>
      <c r="AB16" s="15"/>
      <c r="AC16" s="15"/>
      <c r="AD16" s="15"/>
      <c r="AE16" s="15"/>
    </row>
    <row r="17" spans="1:31" s="21" customFormat="1" ht="12" customHeight="1">
      <c r="A17" s="15"/>
      <c r="B17" s="20"/>
      <c r="C17" s="15"/>
      <c r="D17" s="97" t="s">
        <v>24</v>
      </c>
      <c r="E17" s="15"/>
      <c r="F17" s="15"/>
      <c r="G17" s="15"/>
      <c r="H17" s="15"/>
      <c r="I17" s="97" t="s">
        <v>21</v>
      </c>
      <c r="J17" s="98" t="str">
        <f>'[1]Rekapitulace stavby'!AN13</f>
        <v/>
      </c>
      <c r="K17" s="15"/>
      <c r="L17" s="34"/>
      <c r="S17" s="15"/>
      <c r="T17" s="15"/>
      <c r="U17" s="15"/>
      <c r="V17" s="15"/>
      <c r="W17" s="15"/>
      <c r="X17" s="15"/>
      <c r="Y17" s="15"/>
      <c r="Z17" s="15"/>
      <c r="AA17" s="15"/>
      <c r="AB17" s="15"/>
      <c r="AC17" s="15"/>
      <c r="AD17" s="15"/>
      <c r="AE17" s="15"/>
    </row>
    <row r="18" spans="1:31" s="21" customFormat="1" ht="18" customHeight="1">
      <c r="A18" s="15"/>
      <c r="B18" s="20"/>
      <c r="C18" s="15"/>
      <c r="D18" s="15"/>
      <c r="E18" s="324" t="str">
        <f>'[1]Rekapitulace stavby'!E14</f>
        <v xml:space="preserve"> </v>
      </c>
      <c r="F18" s="324"/>
      <c r="G18" s="324"/>
      <c r="H18" s="324"/>
      <c r="I18" s="97" t="s">
        <v>23</v>
      </c>
      <c r="J18" s="98" t="str">
        <f>'[1]Rekapitulace stavby'!AN14</f>
        <v/>
      </c>
      <c r="K18" s="15"/>
      <c r="L18" s="34"/>
      <c r="S18" s="15"/>
      <c r="T18" s="15"/>
      <c r="U18" s="15"/>
      <c r="V18" s="15"/>
      <c r="W18" s="15"/>
      <c r="X18" s="15"/>
      <c r="Y18" s="15"/>
      <c r="Z18" s="15"/>
      <c r="AA18" s="15"/>
      <c r="AB18" s="15"/>
      <c r="AC18" s="15"/>
      <c r="AD18" s="15"/>
      <c r="AE18" s="15"/>
    </row>
    <row r="19" spans="1:31" s="21" customFormat="1" ht="6.95" customHeight="1">
      <c r="A19" s="15"/>
      <c r="B19" s="20"/>
      <c r="C19" s="15"/>
      <c r="D19" s="15"/>
      <c r="E19" s="15"/>
      <c r="F19" s="15"/>
      <c r="G19" s="15"/>
      <c r="H19" s="15"/>
      <c r="I19" s="15"/>
      <c r="J19" s="15"/>
      <c r="K19" s="15"/>
      <c r="L19" s="34"/>
      <c r="S19" s="15"/>
      <c r="T19" s="15"/>
      <c r="U19" s="15"/>
      <c r="V19" s="15"/>
      <c r="W19" s="15"/>
      <c r="X19" s="15"/>
      <c r="Y19" s="15"/>
      <c r="Z19" s="15"/>
      <c r="AA19" s="15"/>
      <c r="AB19" s="15"/>
      <c r="AC19" s="15"/>
      <c r="AD19" s="15"/>
      <c r="AE19" s="15"/>
    </row>
    <row r="20" spans="1:31" s="21" customFormat="1" ht="12" customHeight="1">
      <c r="A20" s="15"/>
      <c r="B20" s="20"/>
      <c r="C20" s="15"/>
      <c r="D20" s="97" t="s">
        <v>25</v>
      </c>
      <c r="E20" s="15"/>
      <c r="F20" s="15"/>
      <c r="G20" s="15"/>
      <c r="H20" s="15"/>
      <c r="I20" s="97" t="s">
        <v>21</v>
      </c>
      <c r="J20" s="98" t="str">
        <f>IF('[1]Rekapitulace stavby'!AN16="","",'[1]Rekapitulace stavby'!AN16)</f>
        <v/>
      </c>
      <c r="K20" s="15"/>
      <c r="L20" s="34"/>
      <c r="S20" s="15"/>
      <c r="T20" s="15"/>
      <c r="U20" s="15"/>
      <c r="V20" s="15"/>
      <c r="W20" s="15"/>
      <c r="X20" s="15"/>
      <c r="Y20" s="15"/>
      <c r="Z20" s="15"/>
      <c r="AA20" s="15"/>
      <c r="AB20" s="15"/>
      <c r="AC20" s="15"/>
      <c r="AD20" s="15"/>
      <c r="AE20" s="15"/>
    </row>
    <row r="21" spans="1:31" s="21" customFormat="1" ht="18" customHeight="1">
      <c r="A21" s="15"/>
      <c r="B21" s="20"/>
      <c r="C21" s="15"/>
      <c r="D21" s="15"/>
      <c r="E21" s="98" t="str">
        <f>IF('[1]Rekapitulace stavby'!E17="","",'[1]Rekapitulace stavby'!E17)</f>
        <v xml:space="preserve"> </v>
      </c>
      <c r="F21" s="15"/>
      <c r="G21" s="15"/>
      <c r="H21" s="15"/>
      <c r="I21" s="97" t="s">
        <v>23</v>
      </c>
      <c r="J21" s="98" t="str">
        <f>IF('[1]Rekapitulace stavby'!AN17="","",'[1]Rekapitulace stavby'!AN17)</f>
        <v/>
      </c>
      <c r="K21" s="15"/>
      <c r="L21" s="34"/>
      <c r="S21" s="15"/>
      <c r="T21" s="15"/>
      <c r="U21" s="15"/>
      <c r="V21" s="15"/>
      <c r="W21" s="15"/>
      <c r="X21" s="15"/>
      <c r="Y21" s="15"/>
      <c r="Z21" s="15"/>
      <c r="AA21" s="15"/>
      <c r="AB21" s="15"/>
      <c r="AC21" s="15"/>
      <c r="AD21" s="15"/>
      <c r="AE21" s="15"/>
    </row>
    <row r="22" spans="1:31" s="21" customFormat="1" ht="6.95" customHeight="1">
      <c r="A22" s="15"/>
      <c r="B22" s="20"/>
      <c r="C22" s="15"/>
      <c r="D22" s="15"/>
      <c r="E22" s="15"/>
      <c r="F22" s="15"/>
      <c r="G22" s="15"/>
      <c r="H22" s="15"/>
      <c r="I22" s="15"/>
      <c r="J22" s="15"/>
      <c r="K22" s="15"/>
      <c r="L22" s="34"/>
      <c r="S22" s="15"/>
      <c r="T22" s="15"/>
      <c r="U22" s="15"/>
      <c r="V22" s="15"/>
      <c r="W22" s="15"/>
      <c r="X22" s="15"/>
      <c r="Y22" s="15"/>
      <c r="Z22" s="15"/>
      <c r="AA22" s="15"/>
      <c r="AB22" s="15"/>
      <c r="AC22" s="15"/>
      <c r="AD22" s="15"/>
      <c r="AE22" s="15"/>
    </row>
    <row r="23" spans="1:31" s="21" customFormat="1" ht="12" customHeight="1">
      <c r="A23" s="15"/>
      <c r="B23" s="20"/>
      <c r="C23" s="15"/>
      <c r="D23" s="97" t="s">
        <v>27</v>
      </c>
      <c r="E23" s="15"/>
      <c r="F23" s="15"/>
      <c r="G23" s="15"/>
      <c r="H23" s="15"/>
      <c r="I23" s="97" t="s">
        <v>21</v>
      </c>
      <c r="J23" s="98"/>
      <c r="K23" s="15"/>
      <c r="L23" s="34"/>
      <c r="S23" s="15"/>
      <c r="T23" s="15"/>
      <c r="U23" s="15"/>
      <c r="V23" s="15"/>
      <c r="W23" s="15"/>
      <c r="X23" s="15"/>
      <c r="Y23" s="15"/>
      <c r="Z23" s="15"/>
      <c r="AA23" s="15"/>
      <c r="AB23" s="15"/>
      <c r="AC23" s="15"/>
      <c r="AD23" s="15"/>
      <c r="AE23" s="15"/>
    </row>
    <row r="24" spans="1:31" s="21" customFormat="1" ht="18" customHeight="1">
      <c r="A24" s="15"/>
      <c r="B24" s="20"/>
      <c r="C24" s="15"/>
      <c r="D24" s="15"/>
      <c r="E24" s="98"/>
      <c r="F24" s="15"/>
      <c r="G24" s="15"/>
      <c r="H24" s="15"/>
      <c r="I24" s="97" t="s">
        <v>23</v>
      </c>
      <c r="J24" s="98" t="s">
        <v>1</v>
      </c>
      <c r="K24" s="15"/>
      <c r="L24" s="34"/>
      <c r="S24" s="15"/>
      <c r="T24" s="15"/>
      <c r="U24" s="15"/>
      <c r="V24" s="15"/>
      <c r="W24" s="15"/>
      <c r="X24" s="15"/>
      <c r="Y24" s="15"/>
      <c r="Z24" s="15"/>
      <c r="AA24" s="15"/>
      <c r="AB24" s="15"/>
      <c r="AC24" s="15"/>
      <c r="AD24" s="15"/>
      <c r="AE24" s="15"/>
    </row>
    <row r="25" spans="1:31" s="21" customFormat="1" ht="6.95" customHeight="1">
      <c r="A25" s="15"/>
      <c r="B25" s="20"/>
      <c r="C25" s="15"/>
      <c r="D25" s="15"/>
      <c r="E25" s="15"/>
      <c r="F25" s="15"/>
      <c r="G25" s="15"/>
      <c r="H25" s="15"/>
      <c r="I25" s="15"/>
      <c r="J25" s="15"/>
      <c r="K25" s="15"/>
      <c r="L25" s="34"/>
      <c r="S25" s="15"/>
      <c r="T25" s="15"/>
      <c r="U25" s="15"/>
      <c r="V25" s="15"/>
      <c r="W25" s="15"/>
      <c r="X25" s="15"/>
      <c r="Y25" s="15"/>
      <c r="Z25" s="15"/>
      <c r="AA25" s="15"/>
      <c r="AB25" s="15"/>
      <c r="AC25" s="15"/>
      <c r="AD25" s="15"/>
      <c r="AE25" s="15"/>
    </row>
    <row r="26" spans="1:31" s="21" customFormat="1" ht="12" customHeight="1">
      <c r="A26" s="15"/>
      <c r="B26" s="20"/>
      <c r="C26" s="15"/>
      <c r="D26" s="97" t="s">
        <v>28</v>
      </c>
      <c r="E26" s="15"/>
      <c r="F26" s="15"/>
      <c r="G26" s="15"/>
      <c r="H26" s="15"/>
      <c r="I26" s="15"/>
      <c r="J26" s="15"/>
      <c r="K26" s="15"/>
      <c r="L26" s="34"/>
      <c r="S26" s="15"/>
      <c r="T26" s="15"/>
      <c r="U26" s="15"/>
      <c r="V26" s="15"/>
      <c r="W26" s="15"/>
      <c r="X26" s="15"/>
      <c r="Y26" s="15"/>
      <c r="Z26" s="15"/>
      <c r="AA26" s="15"/>
      <c r="AB26" s="15"/>
      <c r="AC26" s="15"/>
      <c r="AD26" s="15"/>
      <c r="AE26" s="15"/>
    </row>
    <row r="27" spans="1:31" s="103" customFormat="1" ht="16.5" customHeight="1">
      <c r="A27" s="100"/>
      <c r="B27" s="101"/>
      <c r="C27" s="100"/>
      <c r="D27" s="100"/>
      <c r="E27" s="325" t="s">
        <v>1</v>
      </c>
      <c r="F27" s="325"/>
      <c r="G27" s="325"/>
      <c r="H27" s="325"/>
      <c r="I27" s="100"/>
      <c r="J27" s="100"/>
      <c r="K27" s="100"/>
      <c r="L27" s="102"/>
      <c r="S27" s="100"/>
      <c r="T27" s="100"/>
      <c r="U27" s="100"/>
      <c r="V27" s="100"/>
      <c r="W27" s="100"/>
      <c r="X27" s="100"/>
      <c r="Y27" s="100"/>
      <c r="Z27" s="100"/>
      <c r="AA27" s="100"/>
      <c r="AB27" s="100"/>
      <c r="AC27" s="100"/>
      <c r="AD27" s="100"/>
      <c r="AE27" s="100"/>
    </row>
    <row r="28" spans="1:31" s="21" customFormat="1" ht="6.95" customHeight="1">
      <c r="A28" s="15"/>
      <c r="B28" s="20"/>
      <c r="C28" s="15"/>
      <c r="D28" s="15"/>
      <c r="E28" s="15"/>
      <c r="F28" s="15"/>
      <c r="G28" s="15"/>
      <c r="H28" s="15"/>
      <c r="I28" s="15"/>
      <c r="J28" s="15"/>
      <c r="K28" s="15"/>
      <c r="L28" s="34"/>
      <c r="S28" s="15"/>
      <c r="T28" s="15"/>
      <c r="U28" s="15"/>
      <c r="V28" s="15"/>
      <c r="W28" s="15"/>
      <c r="X28" s="15"/>
      <c r="Y28" s="15"/>
      <c r="Z28" s="15"/>
      <c r="AA28" s="15"/>
      <c r="AB28" s="15"/>
      <c r="AC28" s="15"/>
      <c r="AD28" s="15"/>
      <c r="AE28" s="15"/>
    </row>
    <row r="29" spans="1:31" s="21" customFormat="1" ht="6.95" customHeight="1">
      <c r="A29" s="15"/>
      <c r="B29" s="20"/>
      <c r="C29" s="15"/>
      <c r="D29" s="104"/>
      <c r="E29" s="104"/>
      <c r="F29" s="104"/>
      <c r="G29" s="104"/>
      <c r="H29" s="104"/>
      <c r="I29" s="104"/>
      <c r="J29" s="104"/>
      <c r="K29" s="104"/>
      <c r="L29" s="34"/>
      <c r="S29" s="15"/>
      <c r="T29" s="15"/>
      <c r="U29" s="15"/>
      <c r="V29" s="15"/>
      <c r="W29" s="15"/>
      <c r="X29" s="15"/>
      <c r="Y29" s="15"/>
      <c r="Z29" s="15"/>
      <c r="AA29" s="15"/>
      <c r="AB29" s="15"/>
      <c r="AC29" s="15"/>
      <c r="AD29" s="15"/>
      <c r="AE29" s="15"/>
    </row>
    <row r="30" spans="1:31" s="21" customFormat="1" ht="25.35" customHeight="1">
      <c r="A30" s="15"/>
      <c r="B30" s="20"/>
      <c r="C30" s="15"/>
      <c r="D30" s="105" t="s">
        <v>29</v>
      </c>
      <c r="E30" s="15"/>
      <c r="F30" s="15"/>
      <c r="G30" s="15"/>
      <c r="H30" s="15"/>
      <c r="I30" s="15"/>
      <c r="J30" s="106">
        <f>ROUND(J124, 2)</f>
        <v>0</v>
      </c>
      <c r="K30" s="15"/>
      <c r="L30" s="34"/>
      <c r="S30" s="15"/>
      <c r="T30" s="15"/>
      <c r="U30" s="15"/>
      <c r="V30" s="15"/>
      <c r="W30" s="15"/>
      <c r="X30" s="15"/>
      <c r="Y30" s="15"/>
      <c r="Z30" s="15"/>
      <c r="AA30" s="15"/>
      <c r="AB30" s="15"/>
      <c r="AC30" s="15"/>
      <c r="AD30" s="15"/>
      <c r="AE30" s="15"/>
    </row>
    <row r="31" spans="1:31" s="21" customFormat="1" ht="6.95" customHeight="1">
      <c r="A31" s="15"/>
      <c r="B31" s="20"/>
      <c r="C31" s="15"/>
      <c r="D31" s="104"/>
      <c r="E31" s="104"/>
      <c r="F31" s="104"/>
      <c r="G31" s="104"/>
      <c r="H31" s="104"/>
      <c r="I31" s="104"/>
      <c r="J31" s="104"/>
      <c r="K31" s="104"/>
      <c r="L31" s="34"/>
      <c r="S31" s="15"/>
      <c r="T31" s="15"/>
      <c r="U31" s="15"/>
      <c r="V31" s="15"/>
      <c r="W31" s="15"/>
      <c r="X31" s="15"/>
      <c r="Y31" s="15"/>
      <c r="Z31" s="15"/>
      <c r="AA31" s="15"/>
      <c r="AB31" s="15"/>
      <c r="AC31" s="15"/>
      <c r="AD31" s="15"/>
      <c r="AE31" s="15"/>
    </row>
    <row r="32" spans="1:31" s="21" customFormat="1" ht="14.45" customHeight="1">
      <c r="A32" s="15"/>
      <c r="B32" s="20"/>
      <c r="C32" s="15"/>
      <c r="D32" s="15"/>
      <c r="E32" s="15"/>
      <c r="F32" s="107" t="s">
        <v>31</v>
      </c>
      <c r="G32" s="15"/>
      <c r="H32" s="15"/>
      <c r="I32" s="107" t="s">
        <v>30</v>
      </c>
      <c r="J32" s="107" t="s">
        <v>32</v>
      </c>
      <c r="K32" s="15"/>
      <c r="L32" s="34"/>
      <c r="S32" s="15"/>
      <c r="T32" s="15"/>
      <c r="U32" s="15"/>
      <c r="V32" s="15"/>
      <c r="W32" s="15"/>
      <c r="X32" s="15"/>
      <c r="Y32" s="15"/>
      <c r="Z32" s="15"/>
      <c r="AA32" s="15"/>
      <c r="AB32" s="15"/>
      <c r="AC32" s="15"/>
      <c r="AD32" s="15"/>
      <c r="AE32" s="15"/>
    </row>
    <row r="33" spans="1:31" s="21" customFormat="1" ht="14.45" customHeight="1">
      <c r="A33" s="15"/>
      <c r="B33" s="20"/>
      <c r="C33" s="15"/>
      <c r="D33" s="108" t="s">
        <v>33</v>
      </c>
      <c r="E33" s="97" t="s">
        <v>34</v>
      </c>
      <c r="F33" s="109">
        <f>ROUND((SUM(BE124:BE141)),  2)</f>
        <v>0</v>
      </c>
      <c r="G33" s="15"/>
      <c r="H33" s="15"/>
      <c r="I33" s="110">
        <v>0.21</v>
      </c>
      <c r="J33" s="109">
        <f>ROUND(((SUM(BE124:BE141))*I33),  2)</f>
        <v>0</v>
      </c>
      <c r="K33" s="15"/>
      <c r="L33" s="34"/>
      <c r="S33" s="15"/>
      <c r="T33" s="15"/>
      <c r="U33" s="15"/>
      <c r="V33" s="15"/>
      <c r="W33" s="15"/>
      <c r="X33" s="15"/>
      <c r="Y33" s="15"/>
      <c r="Z33" s="15"/>
      <c r="AA33" s="15"/>
      <c r="AB33" s="15"/>
      <c r="AC33" s="15"/>
      <c r="AD33" s="15"/>
      <c r="AE33" s="15"/>
    </row>
    <row r="34" spans="1:31" s="21" customFormat="1" ht="14.45" customHeight="1">
      <c r="A34" s="15"/>
      <c r="B34" s="20"/>
      <c r="C34" s="15"/>
      <c r="D34" s="15"/>
      <c r="E34" s="97" t="s">
        <v>35</v>
      </c>
      <c r="F34" s="109">
        <f>ROUND((SUM(BF124:BF141)),  2)</f>
        <v>0</v>
      </c>
      <c r="G34" s="15"/>
      <c r="H34" s="15"/>
      <c r="I34" s="110">
        <v>0.15</v>
      </c>
      <c r="J34" s="109">
        <f>ROUND(((SUM(BF124:BF141))*I34),  2)</f>
        <v>0</v>
      </c>
      <c r="K34" s="15"/>
      <c r="L34" s="34"/>
      <c r="S34" s="15"/>
      <c r="T34" s="15"/>
      <c r="U34" s="15"/>
      <c r="V34" s="15"/>
      <c r="W34" s="15"/>
      <c r="X34" s="15"/>
      <c r="Y34" s="15"/>
      <c r="Z34" s="15"/>
      <c r="AA34" s="15"/>
      <c r="AB34" s="15"/>
      <c r="AC34" s="15"/>
      <c r="AD34" s="15"/>
      <c r="AE34" s="15"/>
    </row>
    <row r="35" spans="1:31" s="21" customFormat="1" ht="14.45" hidden="1" customHeight="1">
      <c r="A35" s="15"/>
      <c r="B35" s="20"/>
      <c r="C35" s="15"/>
      <c r="D35" s="15"/>
      <c r="E35" s="97" t="s">
        <v>36</v>
      </c>
      <c r="F35" s="109">
        <f>ROUND((SUM(BG124:BG141)),  2)</f>
        <v>0</v>
      </c>
      <c r="G35" s="15"/>
      <c r="H35" s="15"/>
      <c r="I35" s="110">
        <v>0.21</v>
      </c>
      <c r="J35" s="109">
        <f>0</f>
        <v>0</v>
      </c>
      <c r="K35" s="15"/>
      <c r="L35" s="34"/>
      <c r="S35" s="15"/>
      <c r="T35" s="15"/>
      <c r="U35" s="15"/>
      <c r="V35" s="15"/>
      <c r="W35" s="15"/>
      <c r="X35" s="15"/>
      <c r="Y35" s="15"/>
      <c r="Z35" s="15"/>
      <c r="AA35" s="15"/>
      <c r="AB35" s="15"/>
      <c r="AC35" s="15"/>
      <c r="AD35" s="15"/>
      <c r="AE35" s="15"/>
    </row>
    <row r="36" spans="1:31" s="21" customFormat="1" ht="14.45" hidden="1" customHeight="1">
      <c r="A36" s="15"/>
      <c r="B36" s="20"/>
      <c r="C36" s="15"/>
      <c r="D36" s="15"/>
      <c r="E36" s="97" t="s">
        <v>37</v>
      </c>
      <c r="F36" s="109">
        <f>ROUND((SUM(BH124:BH141)),  2)</f>
        <v>0</v>
      </c>
      <c r="G36" s="15"/>
      <c r="H36" s="15"/>
      <c r="I36" s="110">
        <v>0.15</v>
      </c>
      <c r="J36" s="109">
        <f>0</f>
        <v>0</v>
      </c>
      <c r="K36" s="15"/>
      <c r="L36" s="34"/>
      <c r="S36" s="15"/>
      <c r="T36" s="15"/>
      <c r="U36" s="15"/>
      <c r="V36" s="15"/>
      <c r="W36" s="15"/>
      <c r="X36" s="15"/>
      <c r="Y36" s="15"/>
      <c r="Z36" s="15"/>
      <c r="AA36" s="15"/>
      <c r="AB36" s="15"/>
      <c r="AC36" s="15"/>
      <c r="AD36" s="15"/>
      <c r="AE36" s="15"/>
    </row>
    <row r="37" spans="1:31" s="21" customFormat="1" ht="14.45" hidden="1" customHeight="1">
      <c r="A37" s="15"/>
      <c r="B37" s="20"/>
      <c r="C37" s="15"/>
      <c r="D37" s="15"/>
      <c r="E37" s="97" t="s">
        <v>38</v>
      </c>
      <c r="F37" s="109">
        <f>ROUND((SUM(BI124:BI141)),  2)</f>
        <v>0</v>
      </c>
      <c r="G37" s="15"/>
      <c r="H37" s="15"/>
      <c r="I37" s="110">
        <v>0</v>
      </c>
      <c r="J37" s="109">
        <f>0</f>
        <v>0</v>
      </c>
      <c r="K37" s="15"/>
      <c r="L37" s="34"/>
      <c r="S37" s="15"/>
      <c r="T37" s="15"/>
      <c r="U37" s="15"/>
      <c r="V37" s="15"/>
      <c r="W37" s="15"/>
      <c r="X37" s="15"/>
      <c r="Y37" s="15"/>
      <c r="Z37" s="15"/>
      <c r="AA37" s="15"/>
      <c r="AB37" s="15"/>
      <c r="AC37" s="15"/>
      <c r="AD37" s="15"/>
      <c r="AE37" s="15"/>
    </row>
    <row r="38" spans="1:31" s="21" customFormat="1" ht="6.95" customHeight="1">
      <c r="A38" s="15"/>
      <c r="B38" s="20"/>
      <c r="C38" s="15"/>
      <c r="D38" s="15"/>
      <c r="E38" s="15"/>
      <c r="F38" s="15"/>
      <c r="G38" s="15"/>
      <c r="H38" s="15"/>
      <c r="I38" s="15"/>
      <c r="J38" s="15"/>
      <c r="K38" s="15"/>
      <c r="L38" s="34"/>
      <c r="S38" s="15"/>
      <c r="T38" s="15"/>
      <c r="U38" s="15"/>
      <c r="V38" s="15"/>
      <c r="W38" s="15"/>
      <c r="X38" s="15"/>
      <c r="Y38" s="15"/>
      <c r="Z38" s="15"/>
      <c r="AA38" s="15"/>
      <c r="AB38" s="15"/>
      <c r="AC38" s="15"/>
      <c r="AD38" s="15"/>
      <c r="AE38" s="15"/>
    </row>
    <row r="39" spans="1:31" s="21" customFormat="1" ht="25.35" customHeight="1">
      <c r="A39" s="15"/>
      <c r="B39" s="20"/>
      <c r="C39" s="111"/>
      <c r="D39" s="112" t="s">
        <v>39</v>
      </c>
      <c r="E39" s="113"/>
      <c r="F39" s="113"/>
      <c r="G39" s="114" t="s">
        <v>40</v>
      </c>
      <c r="H39" s="115" t="s">
        <v>41</v>
      </c>
      <c r="I39" s="113"/>
      <c r="J39" s="116">
        <f>SUM(J30:J37)</f>
        <v>0</v>
      </c>
      <c r="K39" s="117"/>
      <c r="L39" s="34"/>
      <c r="S39" s="15"/>
      <c r="T39" s="15"/>
      <c r="U39" s="15"/>
      <c r="V39" s="15"/>
      <c r="W39" s="15"/>
      <c r="X39" s="15"/>
      <c r="Y39" s="15"/>
      <c r="Z39" s="15"/>
      <c r="AA39" s="15"/>
      <c r="AB39" s="15"/>
      <c r="AC39" s="15"/>
      <c r="AD39" s="15"/>
      <c r="AE39" s="15"/>
    </row>
    <row r="40" spans="1:31" s="21" customFormat="1" ht="14.45" customHeight="1">
      <c r="A40" s="15"/>
      <c r="B40" s="20"/>
      <c r="C40" s="15"/>
      <c r="D40" s="15"/>
      <c r="E40" s="15"/>
      <c r="F40" s="15"/>
      <c r="G40" s="15"/>
      <c r="H40" s="15"/>
      <c r="I40" s="15"/>
      <c r="J40" s="15"/>
      <c r="K40" s="15"/>
      <c r="L40" s="34"/>
      <c r="S40" s="15"/>
      <c r="T40" s="15"/>
      <c r="U40" s="15"/>
      <c r="V40" s="15"/>
      <c r="W40" s="15"/>
      <c r="X40" s="15"/>
      <c r="Y40" s="15"/>
      <c r="Z40" s="15"/>
      <c r="AA40" s="15"/>
      <c r="AB40" s="15"/>
      <c r="AC40" s="15"/>
      <c r="AD40" s="15"/>
      <c r="AE40" s="15"/>
    </row>
    <row r="41" spans="1:31" ht="14.45" customHeight="1">
      <c r="B41" s="5"/>
      <c r="L41" s="5"/>
    </row>
    <row r="42" spans="1:31" ht="14.45" customHeight="1">
      <c r="B42" s="5"/>
      <c r="L42" s="5"/>
    </row>
    <row r="43" spans="1:31" ht="14.45" customHeight="1">
      <c r="B43" s="5"/>
      <c r="L43" s="5"/>
    </row>
    <row r="44" spans="1:31" ht="14.45" customHeight="1">
      <c r="B44" s="5"/>
      <c r="L44" s="5"/>
    </row>
    <row r="45" spans="1:31" ht="14.45" customHeight="1">
      <c r="B45" s="5"/>
      <c r="L45" s="5"/>
    </row>
    <row r="46" spans="1:31" ht="14.45" customHeight="1">
      <c r="B46" s="5"/>
      <c r="L46" s="5"/>
    </row>
    <row r="47" spans="1:31" ht="14.45" customHeight="1">
      <c r="B47" s="5"/>
      <c r="L47" s="5"/>
    </row>
    <row r="48" spans="1:31" ht="14.45" customHeight="1">
      <c r="B48" s="5"/>
      <c r="L48" s="5"/>
    </row>
    <row r="49" spans="1:31" ht="14.45" customHeight="1">
      <c r="B49" s="5"/>
      <c r="L49" s="5"/>
    </row>
    <row r="50" spans="1:31" s="21" customFormat="1" ht="14.45" customHeight="1">
      <c r="B50" s="34"/>
      <c r="D50" s="118" t="s">
        <v>42</v>
      </c>
      <c r="E50" s="119"/>
      <c r="F50" s="119"/>
      <c r="G50" s="118" t="s">
        <v>43</v>
      </c>
      <c r="H50" s="119"/>
      <c r="I50" s="119"/>
      <c r="J50" s="119"/>
      <c r="K50" s="119"/>
      <c r="L50" s="34"/>
    </row>
    <row r="51" spans="1:31">
      <c r="B51" s="5"/>
      <c r="L51" s="5"/>
    </row>
    <row r="52" spans="1:31">
      <c r="B52" s="5"/>
      <c r="L52" s="5"/>
    </row>
    <row r="53" spans="1:31">
      <c r="B53" s="5"/>
      <c r="L53" s="5"/>
    </row>
    <row r="54" spans="1:31">
      <c r="B54" s="5"/>
      <c r="L54" s="5"/>
    </row>
    <row r="55" spans="1:31">
      <c r="B55" s="5"/>
      <c r="L55" s="5"/>
    </row>
    <row r="56" spans="1:31">
      <c r="B56" s="5"/>
      <c r="L56" s="5"/>
    </row>
    <row r="57" spans="1:31">
      <c r="B57" s="5"/>
      <c r="L57" s="5"/>
    </row>
    <row r="58" spans="1:31">
      <c r="B58" s="5"/>
      <c r="L58" s="5"/>
    </row>
    <row r="59" spans="1:31">
      <c r="B59" s="5"/>
      <c r="L59" s="5"/>
    </row>
    <row r="60" spans="1:31">
      <c r="B60" s="5"/>
      <c r="L60" s="5"/>
    </row>
    <row r="61" spans="1:31" s="21" customFormat="1">
      <c r="A61" s="15"/>
      <c r="B61" s="20"/>
      <c r="C61" s="15"/>
      <c r="D61" s="120" t="s">
        <v>44</v>
      </c>
      <c r="E61" s="121"/>
      <c r="F61" s="122" t="s">
        <v>45</v>
      </c>
      <c r="G61" s="120" t="s">
        <v>44</v>
      </c>
      <c r="H61" s="121"/>
      <c r="I61" s="121"/>
      <c r="J61" s="123" t="s">
        <v>45</v>
      </c>
      <c r="K61" s="121"/>
      <c r="L61" s="34"/>
      <c r="S61" s="15"/>
      <c r="T61" s="15"/>
      <c r="U61" s="15"/>
      <c r="V61" s="15"/>
      <c r="W61" s="15"/>
      <c r="X61" s="15"/>
      <c r="Y61" s="15"/>
      <c r="Z61" s="15"/>
      <c r="AA61" s="15"/>
      <c r="AB61" s="15"/>
      <c r="AC61" s="15"/>
      <c r="AD61" s="15"/>
      <c r="AE61" s="15"/>
    </row>
    <row r="62" spans="1:31">
      <c r="B62" s="5"/>
      <c r="L62" s="5"/>
    </row>
    <row r="63" spans="1:31">
      <c r="B63" s="5"/>
      <c r="L63" s="5"/>
    </row>
    <row r="64" spans="1:31">
      <c r="B64" s="5"/>
      <c r="L64" s="5"/>
    </row>
    <row r="65" spans="1:31" s="21" customFormat="1">
      <c r="A65" s="15"/>
      <c r="B65" s="20"/>
      <c r="C65" s="15"/>
      <c r="D65" s="118" t="s">
        <v>46</v>
      </c>
      <c r="E65" s="124"/>
      <c r="F65" s="124"/>
      <c r="G65" s="118" t="s">
        <v>47</v>
      </c>
      <c r="H65" s="124"/>
      <c r="I65" s="124"/>
      <c r="J65" s="124"/>
      <c r="K65" s="124"/>
      <c r="L65" s="34"/>
      <c r="S65" s="15"/>
      <c r="T65" s="15"/>
      <c r="U65" s="15"/>
      <c r="V65" s="15"/>
      <c r="W65" s="15"/>
      <c r="X65" s="15"/>
      <c r="Y65" s="15"/>
      <c r="Z65" s="15"/>
      <c r="AA65" s="15"/>
      <c r="AB65" s="15"/>
      <c r="AC65" s="15"/>
      <c r="AD65" s="15"/>
      <c r="AE65" s="15"/>
    </row>
    <row r="66" spans="1:31">
      <c r="B66" s="5"/>
      <c r="L66" s="5"/>
    </row>
    <row r="67" spans="1:31">
      <c r="B67" s="5"/>
      <c r="L67" s="5"/>
    </row>
    <row r="68" spans="1:31">
      <c r="B68" s="5"/>
      <c r="L68" s="5"/>
    </row>
    <row r="69" spans="1:31">
      <c r="B69" s="5"/>
      <c r="L69" s="5"/>
    </row>
    <row r="70" spans="1:31">
      <c r="B70" s="5"/>
      <c r="L70" s="5"/>
    </row>
    <row r="71" spans="1:31">
      <c r="B71" s="5"/>
      <c r="L71" s="5"/>
    </row>
    <row r="72" spans="1:31">
      <c r="B72" s="5"/>
      <c r="L72" s="5"/>
    </row>
    <row r="73" spans="1:31">
      <c r="B73" s="5"/>
      <c r="L73" s="5"/>
    </row>
    <row r="74" spans="1:31">
      <c r="B74" s="5"/>
      <c r="L74" s="5"/>
    </row>
    <row r="75" spans="1:31">
      <c r="B75" s="5"/>
      <c r="L75" s="5"/>
    </row>
    <row r="76" spans="1:31" s="21" customFormat="1">
      <c r="A76" s="15"/>
      <c r="B76" s="20"/>
      <c r="C76" s="15"/>
      <c r="D76" s="120" t="s">
        <v>44</v>
      </c>
      <c r="E76" s="121"/>
      <c r="F76" s="122" t="s">
        <v>45</v>
      </c>
      <c r="G76" s="120" t="s">
        <v>44</v>
      </c>
      <c r="H76" s="121"/>
      <c r="I76" s="121"/>
      <c r="J76" s="123" t="s">
        <v>45</v>
      </c>
      <c r="K76" s="121"/>
      <c r="L76" s="34"/>
      <c r="S76" s="15"/>
      <c r="T76" s="15"/>
      <c r="U76" s="15"/>
      <c r="V76" s="15"/>
      <c r="W76" s="15"/>
      <c r="X76" s="15"/>
      <c r="Y76" s="15"/>
      <c r="Z76" s="15"/>
      <c r="AA76" s="15"/>
      <c r="AB76" s="15"/>
      <c r="AC76" s="15"/>
      <c r="AD76" s="15"/>
      <c r="AE76" s="15"/>
    </row>
    <row r="77" spans="1:31" s="21" customFormat="1" ht="14.45" customHeight="1">
      <c r="A77" s="15"/>
      <c r="B77" s="125"/>
      <c r="C77" s="126"/>
      <c r="D77" s="126"/>
      <c r="E77" s="126"/>
      <c r="F77" s="126"/>
      <c r="G77" s="126"/>
      <c r="H77" s="126"/>
      <c r="I77" s="126"/>
      <c r="J77" s="126"/>
      <c r="K77" s="126"/>
      <c r="L77" s="34"/>
      <c r="S77" s="15"/>
      <c r="T77" s="15"/>
      <c r="U77" s="15"/>
      <c r="V77" s="15"/>
      <c r="W77" s="15"/>
      <c r="X77" s="15"/>
      <c r="Y77" s="15"/>
      <c r="Z77" s="15"/>
      <c r="AA77" s="15"/>
      <c r="AB77" s="15"/>
      <c r="AC77" s="15"/>
      <c r="AD77" s="15"/>
      <c r="AE77" s="15"/>
    </row>
    <row r="81" spans="1:47" s="21" customFormat="1" ht="6.95" hidden="1" customHeight="1">
      <c r="A81" s="15"/>
      <c r="B81" s="127"/>
      <c r="C81" s="128"/>
      <c r="D81" s="128"/>
      <c r="E81" s="128"/>
      <c r="F81" s="128"/>
      <c r="G81" s="128"/>
      <c r="H81" s="128"/>
      <c r="I81" s="128"/>
      <c r="J81" s="128"/>
      <c r="K81" s="128"/>
      <c r="L81" s="34"/>
      <c r="S81" s="15"/>
      <c r="T81" s="15"/>
      <c r="U81" s="15"/>
      <c r="V81" s="15"/>
      <c r="W81" s="15"/>
      <c r="X81" s="15"/>
      <c r="Y81" s="15"/>
      <c r="Z81" s="15"/>
      <c r="AA81" s="15"/>
      <c r="AB81" s="15"/>
      <c r="AC81" s="15"/>
      <c r="AD81" s="15"/>
      <c r="AE81" s="15"/>
    </row>
    <row r="82" spans="1:47" s="21" customFormat="1" ht="24.95" hidden="1" customHeight="1">
      <c r="A82" s="15"/>
      <c r="B82" s="16"/>
      <c r="C82" s="8" t="s">
        <v>90</v>
      </c>
      <c r="D82" s="17"/>
      <c r="E82" s="17"/>
      <c r="F82" s="17"/>
      <c r="G82" s="17"/>
      <c r="H82" s="17"/>
      <c r="I82" s="17"/>
      <c r="J82" s="17"/>
      <c r="K82" s="17"/>
      <c r="L82" s="34"/>
      <c r="S82" s="15"/>
      <c r="T82" s="15"/>
      <c r="U82" s="15"/>
      <c r="V82" s="15"/>
      <c r="W82" s="15"/>
      <c r="X82" s="15"/>
      <c r="Y82" s="15"/>
      <c r="Z82" s="15"/>
      <c r="AA82" s="15"/>
      <c r="AB82" s="15"/>
      <c r="AC82" s="15"/>
      <c r="AD82" s="15"/>
      <c r="AE82" s="15"/>
    </row>
    <row r="83" spans="1:47" s="21" customFormat="1" ht="6.95" hidden="1" customHeight="1">
      <c r="A83" s="15"/>
      <c r="B83" s="16"/>
      <c r="C83" s="17"/>
      <c r="D83" s="17"/>
      <c r="E83" s="17"/>
      <c r="F83" s="17"/>
      <c r="G83" s="17"/>
      <c r="H83" s="17"/>
      <c r="I83" s="17"/>
      <c r="J83" s="17"/>
      <c r="K83" s="17"/>
      <c r="L83" s="34"/>
      <c r="S83" s="15"/>
      <c r="T83" s="15"/>
      <c r="U83" s="15"/>
      <c r="V83" s="15"/>
      <c r="W83" s="15"/>
      <c r="X83" s="15"/>
      <c r="Y83" s="15"/>
      <c r="Z83" s="15"/>
      <c r="AA83" s="15"/>
      <c r="AB83" s="15"/>
      <c r="AC83" s="15"/>
      <c r="AD83" s="15"/>
      <c r="AE83" s="15"/>
    </row>
    <row r="84" spans="1:47" s="21" customFormat="1" ht="12" hidden="1" customHeight="1">
      <c r="A84" s="15"/>
      <c r="B84" s="16"/>
      <c r="C84" s="12" t="s">
        <v>13</v>
      </c>
      <c r="D84" s="17"/>
      <c r="E84" s="17"/>
      <c r="F84" s="17"/>
      <c r="G84" s="17"/>
      <c r="H84" s="17"/>
      <c r="I84" s="17"/>
      <c r="J84" s="17"/>
      <c r="K84" s="17"/>
      <c r="L84" s="34"/>
      <c r="S84" s="15"/>
      <c r="T84" s="15"/>
      <c r="U84" s="15"/>
      <c r="V84" s="15"/>
      <c r="W84" s="15"/>
      <c r="X84" s="15"/>
      <c r="Y84" s="15"/>
      <c r="Z84" s="15"/>
      <c r="AA84" s="15"/>
      <c r="AB84" s="15"/>
      <c r="AC84" s="15"/>
      <c r="AD84" s="15"/>
      <c r="AE84" s="15"/>
    </row>
    <row r="85" spans="1:47" s="21" customFormat="1" ht="16.5" hidden="1" customHeight="1">
      <c r="A85" s="15"/>
      <c r="B85" s="16"/>
      <c r="C85" s="17"/>
      <c r="D85" s="17"/>
      <c r="E85" s="318" t="str">
        <f>E7</f>
        <v>Sadové úpravy na okružní křižovatce Střekov I. varianta</v>
      </c>
      <c r="F85" s="319"/>
      <c r="G85" s="319"/>
      <c r="H85" s="319"/>
      <c r="I85" s="17"/>
      <c r="J85" s="17"/>
      <c r="K85" s="17"/>
      <c r="L85" s="34"/>
      <c r="S85" s="15"/>
      <c r="T85" s="15"/>
      <c r="U85" s="15"/>
      <c r="V85" s="15"/>
      <c r="W85" s="15"/>
      <c r="X85" s="15"/>
      <c r="Y85" s="15"/>
      <c r="Z85" s="15"/>
      <c r="AA85" s="15"/>
      <c r="AB85" s="15"/>
      <c r="AC85" s="15"/>
      <c r="AD85" s="15"/>
      <c r="AE85" s="15"/>
    </row>
    <row r="86" spans="1:47" s="21" customFormat="1" ht="12" hidden="1" customHeight="1">
      <c r="A86" s="15"/>
      <c r="B86" s="16"/>
      <c r="C86" s="12" t="s">
        <v>88</v>
      </c>
      <c r="D86" s="17"/>
      <c r="E86" s="17"/>
      <c r="F86" s="17"/>
      <c r="G86" s="17"/>
      <c r="H86" s="17"/>
      <c r="I86" s="17"/>
      <c r="J86" s="17"/>
      <c r="K86" s="17"/>
      <c r="L86" s="34"/>
      <c r="S86" s="15"/>
      <c r="T86" s="15"/>
      <c r="U86" s="15"/>
      <c r="V86" s="15"/>
      <c r="W86" s="15"/>
      <c r="X86" s="15"/>
      <c r="Y86" s="15"/>
      <c r="Z86" s="15"/>
      <c r="AA86" s="15"/>
      <c r="AB86" s="15"/>
      <c r="AC86" s="15"/>
      <c r="AD86" s="15"/>
      <c r="AE86" s="15"/>
    </row>
    <row r="87" spans="1:47" s="21" customFormat="1" ht="16.5" hidden="1" customHeight="1">
      <c r="A87" s="15"/>
      <c r="B87" s="16"/>
      <c r="C87" s="17"/>
      <c r="D87" s="17"/>
      <c r="E87" s="292" t="str">
        <f>E9</f>
        <v xml:space="preserve">4. - Vedlejší rozpočtové náklady </v>
      </c>
      <c r="F87" s="317"/>
      <c r="G87" s="317"/>
      <c r="H87" s="317"/>
      <c r="I87" s="17"/>
      <c r="J87" s="17"/>
      <c r="K87" s="17"/>
      <c r="L87" s="34"/>
      <c r="S87" s="15"/>
      <c r="T87" s="15"/>
      <c r="U87" s="15"/>
      <c r="V87" s="15"/>
      <c r="W87" s="15"/>
      <c r="X87" s="15"/>
      <c r="Y87" s="15"/>
      <c r="Z87" s="15"/>
      <c r="AA87" s="15"/>
      <c r="AB87" s="15"/>
      <c r="AC87" s="15"/>
      <c r="AD87" s="15"/>
      <c r="AE87" s="15"/>
    </row>
    <row r="88" spans="1:47" s="21" customFormat="1" ht="6.95" hidden="1" customHeight="1">
      <c r="A88" s="15"/>
      <c r="B88" s="16"/>
      <c r="C88" s="17"/>
      <c r="D88" s="17"/>
      <c r="E88" s="17"/>
      <c r="F88" s="17"/>
      <c r="G88" s="17"/>
      <c r="H88" s="17"/>
      <c r="I88" s="17"/>
      <c r="J88" s="17"/>
      <c r="K88" s="17"/>
      <c r="L88" s="34"/>
      <c r="S88" s="15"/>
      <c r="T88" s="15"/>
      <c r="U88" s="15"/>
      <c r="V88" s="15"/>
      <c r="W88" s="15"/>
      <c r="X88" s="15"/>
      <c r="Y88" s="15"/>
      <c r="Z88" s="15"/>
      <c r="AA88" s="15"/>
      <c r="AB88" s="15"/>
      <c r="AC88" s="15"/>
      <c r="AD88" s="15"/>
      <c r="AE88" s="15"/>
    </row>
    <row r="89" spans="1:47" s="21" customFormat="1" ht="12" hidden="1" customHeight="1">
      <c r="A89" s="15"/>
      <c r="B89" s="16"/>
      <c r="C89" s="12" t="s">
        <v>17</v>
      </c>
      <c r="D89" s="17"/>
      <c r="E89" s="17"/>
      <c r="F89" s="13">
        <f>F12</f>
        <v>0</v>
      </c>
      <c r="G89" s="17"/>
      <c r="H89" s="17"/>
      <c r="I89" s="12" t="s">
        <v>19</v>
      </c>
      <c r="J89" s="129" t="str">
        <f>IF(J12="","",J12)</f>
        <v/>
      </c>
      <c r="K89" s="17"/>
      <c r="L89" s="34"/>
      <c r="S89" s="15"/>
      <c r="T89" s="15"/>
      <c r="U89" s="15"/>
      <c r="V89" s="15"/>
      <c r="W89" s="15"/>
      <c r="X89" s="15"/>
      <c r="Y89" s="15"/>
      <c r="Z89" s="15"/>
      <c r="AA89" s="15"/>
      <c r="AB89" s="15"/>
      <c r="AC89" s="15"/>
      <c r="AD89" s="15"/>
      <c r="AE89" s="15"/>
    </row>
    <row r="90" spans="1:47" s="21" customFormat="1" ht="6.95" hidden="1" customHeight="1">
      <c r="A90" s="15"/>
      <c r="B90" s="16"/>
      <c r="C90" s="17"/>
      <c r="D90" s="17"/>
      <c r="E90" s="17"/>
      <c r="F90" s="17"/>
      <c r="G90" s="17"/>
      <c r="H90" s="17"/>
      <c r="I90" s="17"/>
      <c r="J90" s="17"/>
      <c r="K90" s="17"/>
      <c r="L90" s="34"/>
      <c r="S90" s="15"/>
      <c r="T90" s="15"/>
      <c r="U90" s="15"/>
      <c r="V90" s="15"/>
      <c r="W90" s="15"/>
      <c r="X90" s="15"/>
      <c r="Y90" s="15"/>
      <c r="Z90" s="15"/>
      <c r="AA90" s="15"/>
      <c r="AB90" s="15"/>
      <c r="AC90" s="15"/>
      <c r="AD90" s="15"/>
      <c r="AE90" s="15"/>
    </row>
    <row r="91" spans="1:47" s="21" customFormat="1" ht="15.2" hidden="1" customHeight="1">
      <c r="A91" s="15"/>
      <c r="B91" s="16"/>
      <c r="C91" s="12" t="s">
        <v>20</v>
      </c>
      <c r="D91" s="17"/>
      <c r="E91" s="17"/>
      <c r="F91" s="13" t="str">
        <f>E15</f>
        <v xml:space="preserve"> </v>
      </c>
      <c r="G91" s="17"/>
      <c r="H91" s="17"/>
      <c r="I91" s="12" t="s">
        <v>25</v>
      </c>
      <c r="J91" s="130" t="str">
        <f>E21</f>
        <v xml:space="preserve"> </v>
      </c>
      <c r="K91" s="17"/>
      <c r="L91" s="34"/>
      <c r="S91" s="15"/>
      <c r="T91" s="15"/>
      <c r="U91" s="15"/>
      <c r="V91" s="15"/>
      <c r="W91" s="15"/>
      <c r="X91" s="15"/>
      <c r="Y91" s="15"/>
      <c r="Z91" s="15"/>
      <c r="AA91" s="15"/>
      <c r="AB91" s="15"/>
      <c r="AC91" s="15"/>
      <c r="AD91" s="15"/>
      <c r="AE91" s="15"/>
    </row>
    <row r="92" spans="1:47" s="21" customFormat="1" ht="15.2" hidden="1" customHeight="1">
      <c r="A92" s="15"/>
      <c r="B92" s="16"/>
      <c r="C92" s="12" t="s">
        <v>24</v>
      </c>
      <c r="D92" s="17"/>
      <c r="E92" s="17"/>
      <c r="F92" s="13" t="str">
        <f>IF(E18="","",E18)</f>
        <v xml:space="preserve"> </v>
      </c>
      <c r="G92" s="17"/>
      <c r="H92" s="17"/>
      <c r="I92" s="12" t="s">
        <v>27</v>
      </c>
      <c r="J92" s="130">
        <f>E24</f>
        <v>0</v>
      </c>
      <c r="K92" s="17"/>
      <c r="L92" s="34"/>
      <c r="S92" s="15"/>
      <c r="T92" s="15"/>
      <c r="U92" s="15"/>
      <c r="V92" s="15"/>
      <c r="W92" s="15"/>
      <c r="X92" s="15"/>
      <c r="Y92" s="15"/>
      <c r="Z92" s="15"/>
      <c r="AA92" s="15"/>
      <c r="AB92" s="15"/>
      <c r="AC92" s="15"/>
      <c r="AD92" s="15"/>
      <c r="AE92" s="15"/>
    </row>
    <row r="93" spans="1:47" s="21" customFormat="1" ht="10.35" hidden="1" customHeight="1">
      <c r="A93" s="15"/>
      <c r="B93" s="16"/>
      <c r="C93" s="17"/>
      <c r="D93" s="17"/>
      <c r="E93" s="17"/>
      <c r="F93" s="17"/>
      <c r="G93" s="17"/>
      <c r="H93" s="17"/>
      <c r="I93" s="17"/>
      <c r="J93" s="17"/>
      <c r="K93" s="17"/>
      <c r="L93" s="34"/>
      <c r="S93" s="15"/>
      <c r="T93" s="15"/>
      <c r="U93" s="15"/>
      <c r="V93" s="15"/>
      <c r="W93" s="15"/>
      <c r="X93" s="15"/>
      <c r="Y93" s="15"/>
      <c r="Z93" s="15"/>
      <c r="AA93" s="15"/>
      <c r="AB93" s="15"/>
      <c r="AC93" s="15"/>
      <c r="AD93" s="15"/>
      <c r="AE93" s="15"/>
    </row>
    <row r="94" spans="1:47" s="21" customFormat="1" ht="29.25" hidden="1" customHeight="1">
      <c r="A94" s="15"/>
      <c r="B94" s="16"/>
      <c r="C94" s="131" t="s">
        <v>91</v>
      </c>
      <c r="D94" s="132"/>
      <c r="E94" s="132"/>
      <c r="F94" s="132"/>
      <c r="G94" s="132"/>
      <c r="H94" s="132"/>
      <c r="I94" s="132"/>
      <c r="J94" s="133" t="s">
        <v>92</v>
      </c>
      <c r="K94" s="132"/>
      <c r="L94" s="34"/>
      <c r="S94" s="15"/>
      <c r="T94" s="15"/>
      <c r="U94" s="15"/>
      <c r="V94" s="15"/>
      <c r="W94" s="15"/>
      <c r="X94" s="15"/>
      <c r="Y94" s="15"/>
      <c r="Z94" s="15"/>
      <c r="AA94" s="15"/>
      <c r="AB94" s="15"/>
      <c r="AC94" s="15"/>
      <c r="AD94" s="15"/>
      <c r="AE94" s="15"/>
    </row>
    <row r="95" spans="1:47" s="21" customFormat="1" ht="10.35" hidden="1" customHeight="1">
      <c r="A95" s="15"/>
      <c r="B95" s="16"/>
      <c r="C95" s="17"/>
      <c r="D95" s="17"/>
      <c r="E95" s="17"/>
      <c r="F95" s="17"/>
      <c r="G95" s="17"/>
      <c r="H95" s="17"/>
      <c r="I95" s="17"/>
      <c r="J95" s="17"/>
      <c r="K95" s="17"/>
      <c r="L95" s="34"/>
      <c r="S95" s="15"/>
      <c r="T95" s="15"/>
      <c r="U95" s="15"/>
      <c r="V95" s="15"/>
      <c r="W95" s="15"/>
      <c r="X95" s="15"/>
      <c r="Y95" s="15"/>
      <c r="Z95" s="15"/>
      <c r="AA95" s="15"/>
      <c r="AB95" s="15"/>
      <c r="AC95" s="15"/>
      <c r="AD95" s="15"/>
      <c r="AE95" s="15"/>
    </row>
    <row r="96" spans="1:47" s="21" customFormat="1" ht="22.9" hidden="1" customHeight="1">
      <c r="A96" s="15"/>
      <c r="B96" s="16"/>
      <c r="C96" s="134" t="s">
        <v>93</v>
      </c>
      <c r="D96" s="17"/>
      <c r="E96" s="17"/>
      <c r="F96" s="17"/>
      <c r="G96" s="17"/>
      <c r="H96" s="17"/>
      <c r="I96" s="17"/>
      <c r="J96" s="135">
        <f>J124</f>
        <v>0</v>
      </c>
      <c r="K96" s="17"/>
      <c r="L96" s="34"/>
      <c r="S96" s="15"/>
      <c r="T96" s="15"/>
      <c r="U96" s="15"/>
      <c r="V96" s="15"/>
      <c r="W96" s="15"/>
      <c r="X96" s="15"/>
      <c r="Y96" s="15"/>
      <c r="Z96" s="15"/>
      <c r="AA96" s="15"/>
      <c r="AB96" s="15"/>
      <c r="AC96" s="15"/>
      <c r="AD96" s="15"/>
      <c r="AE96" s="15"/>
      <c r="AU96" s="2" t="s">
        <v>94</v>
      </c>
    </row>
    <row r="97" spans="1:31" s="136" customFormat="1" ht="24.95" hidden="1" customHeight="1">
      <c r="B97" s="137"/>
      <c r="C97" s="138"/>
      <c r="D97" s="139" t="s">
        <v>407</v>
      </c>
      <c r="E97" s="140"/>
      <c r="F97" s="140"/>
      <c r="G97" s="140"/>
      <c r="H97" s="140"/>
      <c r="I97" s="140"/>
      <c r="J97" s="141">
        <f>J125</f>
        <v>0</v>
      </c>
      <c r="K97" s="138"/>
      <c r="L97" s="142"/>
    </row>
    <row r="98" spans="1:31" s="143" customFormat="1" ht="19.899999999999999" hidden="1" customHeight="1">
      <c r="B98" s="144"/>
      <c r="C98" s="145"/>
      <c r="D98" s="146" t="s">
        <v>408</v>
      </c>
      <c r="E98" s="147"/>
      <c r="F98" s="147"/>
      <c r="G98" s="147"/>
      <c r="H98" s="147"/>
      <c r="I98" s="147"/>
      <c r="J98" s="148">
        <f>J126</f>
        <v>0</v>
      </c>
      <c r="K98" s="145"/>
      <c r="L98" s="149"/>
    </row>
    <row r="99" spans="1:31" s="143" customFormat="1" ht="19.899999999999999" hidden="1" customHeight="1">
      <c r="B99" s="144"/>
      <c r="C99" s="145"/>
      <c r="D99" s="146" t="s">
        <v>409</v>
      </c>
      <c r="E99" s="147"/>
      <c r="F99" s="147"/>
      <c r="G99" s="147"/>
      <c r="H99" s="147"/>
      <c r="I99" s="147"/>
      <c r="J99" s="148">
        <f>J129</f>
        <v>0</v>
      </c>
      <c r="K99" s="145"/>
      <c r="L99" s="149"/>
    </row>
    <row r="100" spans="1:31" s="143" customFormat="1" ht="19.899999999999999" hidden="1" customHeight="1">
      <c r="B100" s="144"/>
      <c r="C100" s="145"/>
      <c r="D100" s="146" t="s">
        <v>410</v>
      </c>
      <c r="E100" s="147"/>
      <c r="F100" s="147"/>
      <c r="G100" s="147"/>
      <c r="H100" s="147"/>
      <c r="I100" s="147"/>
      <c r="J100" s="148">
        <f>J131</f>
        <v>0</v>
      </c>
      <c r="K100" s="145"/>
      <c r="L100" s="149"/>
    </row>
    <row r="101" spans="1:31" s="143" customFormat="1" ht="19.899999999999999" hidden="1" customHeight="1">
      <c r="B101" s="144"/>
      <c r="C101" s="145"/>
      <c r="D101" s="146" t="s">
        <v>411</v>
      </c>
      <c r="E101" s="147"/>
      <c r="F101" s="147"/>
      <c r="G101" s="147"/>
      <c r="H101" s="147"/>
      <c r="I101" s="147"/>
      <c r="J101" s="148">
        <f>J134</f>
        <v>0</v>
      </c>
      <c r="K101" s="145"/>
      <c r="L101" s="149"/>
    </row>
    <row r="102" spans="1:31" s="143" customFormat="1" ht="19.899999999999999" hidden="1" customHeight="1">
      <c r="B102" s="144"/>
      <c r="C102" s="145"/>
      <c r="D102" s="146" t="s">
        <v>412</v>
      </c>
      <c r="E102" s="147"/>
      <c r="F102" s="147"/>
      <c r="G102" s="147"/>
      <c r="H102" s="147"/>
      <c r="I102" s="147"/>
      <c r="J102" s="148">
        <f>J136</f>
        <v>0</v>
      </c>
      <c r="K102" s="145"/>
      <c r="L102" s="149"/>
    </row>
    <row r="103" spans="1:31" s="143" customFormat="1" ht="19.899999999999999" hidden="1" customHeight="1">
      <c r="B103" s="144"/>
      <c r="C103" s="145"/>
      <c r="D103" s="146" t="s">
        <v>413</v>
      </c>
      <c r="E103" s="147"/>
      <c r="F103" s="147"/>
      <c r="G103" s="147"/>
      <c r="H103" s="147"/>
      <c r="I103" s="147"/>
      <c r="J103" s="148">
        <f>J138</f>
        <v>0</v>
      </c>
      <c r="K103" s="145"/>
      <c r="L103" s="149"/>
    </row>
    <row r="104" spans="1:31" s="143" customFormat="1" ht="19.899999999999999" hidden="1" customHeight="1">
      <c r="B104" s="144"/>
      <c r="C104" s="145"/>
      <c r="D104" s="146" t="s">
        <v>414</v>
      </c>
      <c r="E104" s="147"/>
      <c r="F104" s="147"/>
      <c r="G104" s="147"/>
      <c r="H104" s="147"/>
      <c r="I104" s="147"/>
      <c r="J104" s="148">
        <f>J140</f>
        <v>0</v>
      </c>
      <c r="K104" s="145"/>
      <c r="L104" s="149"/>
    </row>
    <row r="105" spans="1:31" s="21" customFormat="1" ht="21.75" hidden="1" customHeight="1">
      <c r="A105" s="15"/>
      <c r="B105" s="16"/>
      <c r="C105" s="17"/>
      <c r="D105" s="17"/>
      <c r="E105" s="17"/>
      <c r="F105" s="17"/>
      <c r="G105" s="17"/>
      <c r="H105" s="17"/>
      <c r="I105" s="17"/>
      <c r="J105" s="17"/>
      <c r="K105" s="17"/>
      <c r="L105" s="34"/>
      <c r="S105" s="15"/>
      <c r="T105" s="15"/>
      <c r="U105" s="15"/>
      <c r="V105" s="15"/>
      <c r="W105" s="15"/>
      <c r="X105" s="15"/>
      <c r="Y105" s="15"/>
      <c r="Z105" s="15"/>
      <c r="AA105" s="15"/>
      <c r="AB105" s="15"/>
      <c r="AC105" s="15"/>
      <c r="AD105" s="15"/>
      <c r="AE105" s="15"/>
    </row>
    <row r="106" spans="1:31" s="21" customFormat="1" ht="6.95" hidden="1" customHeight="1">
      <c r="A106" s="15"/>
      <c r="B106" s="37"/>
      <c r="C106" s="38"/>
      <c r="D106" s="38"/>
      <c r="E106" s="38"/>
      <c r="F106" s="38"/>
      <c r="G106" s="38"/>
      <c r="H106" s="38"/>
      <c r="I106" s="38"/>
      <c r="J106" s="38"/>
      <c r="K106" s="38"/>
      <c r="L106" s="34"/>
      <c r="S106" s="15"/>
      <c r="T106" s="15"/>
      <c r="U106" s="15"/>
      <c r="V106" s="15"/>
      <c r="W106" s="15"/>
      <c r="X106" s="15"/>
      <c r="Y106" s="15"/>
      <c r="Z106" s="15"/>
      <c r="AA106" s="15"/>
      <c r="AB106" s="15"/>
      <c r="AC106" s="15"/>
      <c r="AD106" s="15"/>
      <c r="AE106" s="15"/>
    </row>
    <row r="107" spans="1:31" hidden="1"/>
    <row r="108" spans="1:31" hidden="1"/>
    <row r="109" spans="1:31" hidden="1"/>
    <row r="110" spans="1:31" s="21" customFormat="1" ht="6.95" customHeight="1">
      <c r="A110" s="15"/>
      <c r="B110" s="39"/>
      <c r="C110" s="40"/>
      <c r="D110" s="40"/>
      <c r="E110" s="40"/>
      <c r="F110" s="40"/>
      <c r="G110" s="40"/>
      <c r="H110" s="40"/>
      <c r="I110" s="40"/>
      <c r="J110" s="40"/>
      <c r="K110" s="40"/>
      <c r="L110" s="34"/>
      <c r="S110" s="15"/>
      <c r="T110" s="15"/>
      <c r="U110" s="15"/>
      <c r="V110" s="15"/>
      <c r="W110" s="15"/>
      <c r="X110" s="15"/>
      <c r="Y110" s="15"/>
      <c r="Z110" s="15"/>
      <c r="AA110" s="15"/>
      <c r="AB110" s="15"/>
      <c r="AC110" s="15"/>
      <c r="AD110" s="15"/>
      <c r="AE110" s="15"/>
    </row>
    <row r="111" spans="1:31" s="21" customFormat="1" ht="24.95" customHeight="1">
      <c r="A111" s="15"/>
      <c r="B111" s="16"/>
      <c r="C111" s="8" t="s">
        <v>98</v>
      </c>
      <c r="D111" s="17"/>
      <c r="E111" s="17"/>
      <c r="F111" s="17"/>
      <c r="G111" s="17"/>
      <c r="H111" s="17"/>
      <c r="I111" s="17"/>
      <c r="J111" s="17"/>
      <c r="K111" s="17"/>
      <c r="L111" s="34"/>
      <c r="S111" s="15"/>
      <c r="T111" s="15"/>
      <c r="U111" s="15"/>
      <c r="V111" s="15"/>
      <c r="W111" s="15"/>
      <c r="X111" s="15"/>
      <c r="Y111" s="15"/>
      <c r="Z111" s="15"/>
      <c r="AA111" s="15"/>
      <c r="AB111" s="15"/>
      <c r="AC111" s="15"/>
      <c r="AD111" s="15"/>
      <c r="AE111" s="15"/>
    </row>
    <row r="112" spans="1:31" s="21" customFormat="1" ht="6.95" customHeight="1">
      <c r="A112" s="15"/>
      <c r="B112" s="16"/>
      <c r="C112" s="17"/>
      <c r="D112" s="17"/>
      <c r="E112" s="17"/>
      <c r="F112" s="17"/>
      <c r="G112" s="17"/>
      <c r="H112" s="17"/>
      <c r="I112" s="17"/>
      <c r="J112" s="17"/>
      <c r="K112" s="17"/>
      <c r="L112" s="34"/>
      <c r="S112" s="15"/>
      <c r="T112" s="15"/>
      <c r="U112" s="15"/>
      <c r="V112" s="15"/>
      <c r="W112" s="15"/>
      <c r="X112" s="15"/>
      <c r="Y112" s="15"/>
      <c r="Z112" s="15"/>
      <c r="AA112" s="15"/>
      <c r="AB112" s="15"/>
      <c r="AC112" s="15"/>
      <c r="AD112" s="15"/>
      <c r="AE112" s="15"/>
    </row>
    <row r="113" spans="1:65" s="21" customFormat="1" ht="12" customHeight="1">
      <c r="A113" s="15"/>
      <c r="B113" s="16"/>
      <c r="C113" s="12" t="s">
        <v>13</v>
      </c>
      <c r="D113" s="17"/>
      <c r="E113" s="17"/>
      <c r="F113" s="17"/>
      <c r="G113" s="17"/>
      <c r="H113" s="17"/>
      <c r="I113" s="17"/>
      <c r="J113" s="17"/>
      <c r="K113" s="17"/>
      <c r="L113" s="34"/>
      <c r="S113" s="15"/>
      <c r="T113" s="15"/>
      <c r="U113" s="15"/>
      <c r="V113" s="15"/>
      <c r="W113" s="15"/>
      <c r="X113" s="15"/>
      <c r="Y113" s="15"/>
      <c r="Z113" s="15"/>
      <c r="AA113" s="15"/>
      <c r="AB113" s="15"/>
      <c r="AC113" s="15"/>
      <c r="AD113" s="15"/>
      <c r="AE113" s="15"/>
    </row>
    <row r="114" spans="1:65" s="21" customFormat="1" ht="16.5" customHeight="1">
      <c r="A114" s="15"/>
      <c r="B114" s="16"/>
      <c r="C114" s="17"/>
      <c r="D114" s="17"/>
      <c r="E114" s="318" t="str">
        <f>E7</f>
        <v>Sadové úpravy na okružní křižovatce Střekov I. varianta</v>
      </c>
      <c r="F114" s="319"/>
      <c r="G114" s="319"/>
      <c r="H114" s="319"/>
      <c r="I114" s="17"/>
      <c r="J114" s="17"/>
      <c r="K114" s="17"/>
      <c r="L114" s="34"/>
      <c r="S114" s="15"/>
      <c r="T114" s="15"/>
      <c r="U114" s="15"/>
      <c r="V114" s="15"/>
      <c r="W114" s="15"/>
      <c r="X114" s="15"/>
      <c r="Y114" s="15"/>
      <c r="Z114" s="15"/>
      <c r="AA114" s="15"/>
      <c r="AB114" s="15"/>
      <c r="AC114" s="15"/>
      <c r="AD114" s="15"/>
      <c r="AE114" s="15"/>
    </row>
    <row r="115" spans="1:65" s="21" customFormat="1" ht="12" customHeight="1">
      <c r="A115" s="15"/>
      <c r="B115" s="16"/>
      <c r="C115" s="12" t="s">
        <v>88</v>
      </c>
      <c r="D115" s="17"/>
      <c r="E115" s="17"/>
      <c r="F115" s="17"/>
      <c r="G115" s="17"/>
      <c r="H115" s="17"/>
      <c r="I115" s="17"/>
      <c r="J115" s="17"/>
      <c r="K115" s="17"/>
      <c r="L115" s="34"/>
      <c r="S115" s="15"/>
      <c r="T115" s="15"/>
      <c r="U115" s="15"/>
      <c r="V115" s="15"/>
      <c r="W115" s="15"/>
      <c r="X115" s="15"/>
      <c r="Y115" s="15"/>
      <c r="Z115" s="15"/>
      <c r="AA115" s="15"/>
      <c r="AB115" s="15"/>
      <c r="AC115" s="15"/>
      <c r="AD115" s="15"/>
      <c r="AE115" s="15"/>
    </row>
    <row r="116" spans="1:65" s="21" customFormat="1" ht="16.5" customHeight="1">
      <c r="A116" s="15"/>
      <c r="B116" s="16"/>
      <c r="C116" s="17"/>
      <c r="D116" s="17"/>
      <c r="E116" s="292" t="str">
        <f>E9</f>
        <v xml:space="preserve">4. - Vedlejší rozpočtové náklady </v>
      </c>
      <c r="F116" s="317"/>
      <c r="G116" s="317"/>
      <c r="H116" s="317"/>
      <c r="I116" s="17"/>
      <c r="J116" s="17"/>
      <c r="K116" s="17"/>
      <c r="L116" s="34"/>
      <c r="S116" s="15"/>
      <c r="T116" s="15"/>
      <c r="U116" s="15"/>
      <c r="V116" s="15"/>
      <c r="W116" s="15"/>
      <c r="X116" s="15"/>
      <c r="Y116" s="15"/>
      <c r="Z116" s="15"/>
      <c r="AA116" s="15"/>
      <c r="AB116" s="15"/>
      <c r="AC116" s="15"/>
      <c r="AD116" s="15"/>
      <c r="AE116" s="15"/>
    </row>
    <row r="117" spans="1:65" s="21" customFormat="1" ht="6.95" customHeight="1">
      <c r="A117" s="15"/>
      <c r="B117" s="16"/>
      <c r="C117" s="17"/>
      <c r="D117" s="17"/>
      <c r="E117" s="17"/>
      <c r="F117" s="17"/>
      <c r="G117" s="17"/>
      <c r="H117" s="17"/>
      <c r="I117" s="17"/>
      <c r="J117" s="17"/>
      <c r="K117" s="17"/>
      <c r="L117" s="34"/>
      <c r="S117" s="15"/>
      <c r="T117" s="15"/>
      <c r="U117" s="15"/>
      <c r="V117" s="15"/>
      <c r="W117" s="15"/>
      <c r="X117" s="15"/>
      <c r="Y117" s="15"/>
      <c r="Z117" s="15"/>
      <c r="AA117" s="15"/>
      <c r="AB117" s="15"/>
      <c r="AC117" s="15"/>
      <c r="AD117" s="15"/>
      <c r="AE117" s="15"/>
    </row>
    <row r="118" spans="1:65" s="21" customFormat="1" ht="12" customHeight="1">
      <c r="A118" s="15"/>
      <c r="B118" s="16"/>
      <c r="C118" s="12" t="s">
        <v>17</v>
      </c>
      <c r="D118" s="17"/>
      <c r="E118" s="17"/>
      <c r="F118" s="13"/>
      <c r="G118" s="17"/>
      <c r="H118" s="17"/>
      <c r="I118" s="12" t="s">
        <v>19</v>
      </c>
      <c r="J118" s="129" t="str">
        <f>IF(J12="","",J12)</f>
        <v/>
      </c>
      <c r="K118" s="17"/>
      <c r="L118" s="34"/>
      <c r="S118" s="15"/>
      <c r="T118" s="15"/>
      <c r="U118" s="15"/>
      <c r="V118" s="15"/>
      <c r="W118" s="15"/>
      <c r="X118" s="15"/>
      <c r="Y118" s="15"/>
      <c r="Z118" s="15"/>
      <c r="AA118" s="15"/>
      <c r="AB118" s="15"/>
      <c r="AC118" s="15"/>
      <c r="AD118" s="15"/>
      <c r="AE118" s="15"/>
    </row>
    <row r="119" spans="1:65" s="21" customFormat="1" ht="6.95" customHeight="1">
      <c r="A119" s="15"/>
      <c r="B119" s="16"/>
      <c r="C119" s="17"/>
      <c r="D119" s="17"/>
      <c r="E119" s="17"/>
      <c r="F119" s="17"/>
      <c r="G119" s="17"/>
      <c r="H119" s="17"/>
      <c r="I119" s="17"/>
      <c r="J119" s="17"/>
      <c r="K119" s="17"/>
      <c r="L119" s="34"/>
      <c r="S119" s="15"/>
      <c r="T119" s="15"/>
      <c r="U119" s="15"/>
      <c r="V119" s="15"/>
      <c r="W119" s="15"/>
      <c r="X119" s="15"/>
      <c r="Y119" s="15"/>
      <c r="Z119" s="15"/>
      <c r="AA119" s="15"/>
      <c r="AB119" s="15"/>
      <c r="AC119" s="15"/>
      <c r="AD119" s="15"/>
      <c r="AE119" s="15"/>
    </row>
    <row r="120" spans="1:65" s="21" customFormat="1" ht="15.2" customHeight="1">
      <c r="A120" s="15"/>
      <c r="B120" s="16"/>
      <c r="C120" s="12" t="s">
        <v>20</v>
      </c>
      <c r="D120" s="17"/>
      <c r="E120" s="17"/>
      <c r="F120" s="13" t="str">
        <f>E15</f>
        <v xml:space="preserve"> </v>
      </c>
      <c r="G120" s="17"/>
      <c r="H120" s="17"/>
      <c r="I120" s="12" t="s">
        <v>25</v>
      </c>
      <c r="J120" s="130" t="str">
        <f>E21</f>
        <v xml:space="preserve"> </v>
      </c>
      <c r="K120" s="17"/>
      <c r="L120" s="34"/>
      <c r="S120" s="15"/>
      <c r="T120" s="15"/>
      <c r="U120" s="15"/>
      <c r="V120" s="15"/>
      <c r="W120" s="15"/>
      <c r="X120" s="15"/>
      <c r="Y120" s="15"/>
      <c r="Z120" s="15"/>
      <c r="AA120" s="15"/>
      <c r="AB120" s="15"/>
      <c r="AC120" s="15"/>
      <c r="AD120" s="15"/>
      <c r="AE120" s="15"/>
    </row>
    <row r="121" spans="1:65" s="21" customFormat="1" ht="15.2" customHeight="1">
      <c r="A121" s="15"/>
      <c r="B121" s="16"/>
      <c r="C121" s="12" t="s">
        <v>24</v>
      </c>
      <c r="D121" s="17"/>
      <c r="E121" s="17"/>
      <c r="F121" s="13" t="str">
        <f>IF(E18="","",E18)</f>
        <v xml:space="preserve"> </v>
      </c>
      <c r="G121" s="17"/>
      <c r="H121" s="17"/>
      <c r="I121" s="12" t="s">
        <v>27</v>
      </c>
      <c r="J121" s="130"/>
      <c r="K121" s="17"/>
      <c r="L121" s="34"/>
      <c r="S121" s="15"/>
      <c r="T121" s="15"/>
      <c r="U121" s="15"/>
      <c r="V121" s="15"/>
      <c r="W121" s="15"/>
      <c r="X121" s="15"/>
      <c r="Y121" s="15"/>
      <c r="Z121" s="15"/>
      <c r="AA121" s="15"/>
      <c r="AB121" s="15"/>
      <c r="AC121" s="15"/>
      <c r="AD121" s="15"/>
      <c r="AE121" s="15"/>
    </row>
    <row r="122" spans="1:65" s="21" customFormat="1" ht="10.35" customHeight="1">
      <c r="A122" s="15"/>
      <c r="B122" s="16"/>
      <c r="C122" s="17"/>
      <c r="D122" s="17"/>
      <c r="E122" s="17"/>
      <c r="F122" s="17"/>
      <c r="G122" s="17"/>
      <c r="H122" s="17"/>
      <c r="I122" s="17"/>
      <c r="J122" s="17"/>
      <c r="K122" s="17"/>
      <c r="L122" s="34"/>
      <c r="S122" s="15"/>
      <c r="T122" s="15"/>
      <c r="U122" s="15"/>
      <c r="V122" s="15"/>
      <c r="W122" s="15"/>
      <c r="X122" s="15"/>
      <c r="Y122" s="15"/>
      <c r="Z122" s="15"/>
      <c r="AA122" s="15"/>
      <c r="AB122" s="15"/>
      <c r="AC122" s="15"/>
      <c r="AD122" s="15"/>
      <c r="AE122" s="15"/>
    </row>
    <row r="123" spans="1:65" s="157" customFormat="1" ht="29.25" customHeight="1">
      <c r="A123" s="150"/>
      <c r="B123" s="151"/>
      <c r="C123" s="152" t="s">
        <v>99</v>
      </c>
      <c r="D123" s="153" t="s">
        <v>54</v>
      </c>
      <c r="E123" s="153" t="s">
        <v>50</v>
      </c>
      <c r="F123" s="153" t="s">
        <v>51</v>
      </c>
      <c r="G123" s="153" t="s">
        <v>100</v>
      </c>
      <c r="H123" s="153" t="s">
        <v>101</v>
      </c>
      <c r="I123" s="153" t="s">
        <v>102</v>
      </c>
      <c r="J123" s="154" t="s">
        <v>92</v>
      </c>
      <c r="K123" s="155" t="s">
        <v>103</v>
      </c>
      <c r="L123" s="156"/>
      <c r="M123" s="59" t="s">
        <v>1</v>
      </c>
      <c r="N123" s="60" t="s">
        <v>33</v>
      </c>
      <c r="O123" s="60" t="s">
        <v>104</v>
      </c>
      <c r="P123" s="60" t="s">
        <v>105</v>
      </c>
      <c r="Q123" s="60" t="s">
        <v>106</v>
      </c>
      <c r="R123" s="60" t="s">
        <v>107</v>
      </c>
      <c r="S123" s="60" t="s">
        <v>108</v>
      </c>
      <c r="T123" s="61" t="s">
        <v>109</v>
      </c>
      <c r="U123" s="150"/>
      <c r="V123" s="150"/>
      <c r="W123" s="150"/>
      <c r="X123" s="150"/>
      <c r="Y123" s="150"/>
      <c r="Z123" s="150"/>
      <c r="AA123" s="150"/>
      <c r="AB123" s="150"/>
      <c r="AC123" s="150"/>
      <c r="AD123" s="150"/>
      <c r="AE123" s="150"/>
    </row>
    <row r="124" spans="1:65" s="21" customFormat="1" ht="22.9" customHeight="1">
      <c r="A124" s="15"/>
      <c r="B124" s="16"/>
      <c r="C124" s="67" t="s">
        <v>110</v>
      </c>
      <c r="D124" s="17"/>
      <c r="E124" s="17"/>
      <c r="F124" s="17"/>
      <c r="G124" s="17"/>
      <c r="H124" s="17"/>
      <c r="I124" s="17"/>
      <c r="J124" s="158">
        <f>BK124</f>
        <v>0</v>
      </c>
      <c r="K124" s="17"/>
      <c r="L124" s="20"/>
      <c r="M124" s="62"/>
      <c r="N124" s="159"/>
      <c r="O124" s="63"/>
      <c r="P124" s="160">
        <f>P125</f>
        <v>0</v>
      </c>
      <c r="Q124" s="63"/>
      <c r="R124" s="160">
        <f>R125</f>
        <v>0</v>
      </c>
      <c r="S124" s="63"/>
      <c r="T124" s="161">
        <f>T125</f>
        <v>0</v>
      </c>
      <c r="U124" s="15"/>
      <c r="V124" s="15"/>
      <c r="W124" s="15"/>
      <c r="X124" s="15"/>
      <c r="Y124" s="15"/>
      <c r="Z124" s="15"/>
      <c r="AA124" s="15"/>
      <c r="AB124" s="15"/>
      <c r="AC124" s="15"/>
      <c r="AD124" s="15"/>
      <c r="AE124" s="15"/>
      <c r="AT124" s="2" t="s">
        <v>66</v>
      </c>
      <c r="AU124" s="2" t="s">
        <v>94</v>
      </c>
      <c r="BK124" s="162">
        <f>BK125</f>
        <v>0</v>
      </c>
    </row>
    <row r="125" spans="1:65" s="163" customFormat="1" ht="25.9" customHeight="1">
      <c r="B125" s="164"/>
      <c r="C125" s="165"/>
      <c r="D125" s="166" t="s">
        <v>66</v>
      </c>
      <c r="E125" s="167" t="s">
        <v>415</v>
      </c>
      <c r="F125" s="167" t="s">
        <v>416</v>
      </c>
      <c r="G125" s="165"/>
      <c r="H125" s="165"/>
      <c r="I125" s="165"/>
      <c r="J125" s="168">
        <f>BK125</f>
        <v>0</v>
      </c>
      <c r="K125" s="165"/>
      <c r="L125" s="169"/>
      <c r="M125" s="170"/>
      <c r="N125" s="171"/>
      <c r="O125" s="171"/>
      <c r="P125" s="172">
        <f>P126+P129+P131+P134+P136+P138+P140</f>
        <v>0</v>
      </c>
      <c r="Q125" s="171"/>
      <c r="R125" s="172">
        <f>R126+R129+R131+R134+R136+R138+R140</f>
        <v>0</v>
      </c>
      <c r="S125" s="171"/>
      <c r="T125" s="173">
        <f>T126+T129+T131+T134+T136+T138+T140</f>
        <v>0</v>
      </c>
      <c r="AR125" s="174" t="s">
        <v>141</v>
      </c>
      <c r="AT125" s="175" t="s">
        <v>66</v>
      </c>
      <c r="AU125" s="175" t="s">
        <v>67</v>
      </c>
      <c r="AY125" s="174" t="s">
        <v>113</v>
      </c>
      <c r="BK125" s="176">
        <f>BK126+BK129+BK131+BK134+BK136+BK138+BK140</f>
        <v>0</v>
      </c>
    </row>
    <row r="126" spans="1:65" s="163" customFormat="1" ht="22.9" customHeight="1">
      <c r="B126" s="164"/>
      <c r="C126" s="165"/>
      <c r="D126" s="166" t="s">
        <v>66</v>
      </c>
      <c r="E126" s="177" t="s">
        <v>417</v>
      </c>
      <c r="F126" s="177" t="s">
        <v>418</v>
      </c>
      <c r="G126" s="165"/>
      <c r="H126" s="165"/>
      <c r="I126" s="165"/>
      <c r="J126" s="178">
        <f>BK126</f>
        <v>0</v>
      </c>
      <c r="K126" s="165"/>
      <c r="L126" s="169"/>
      <c r="M126" s="170"/>
      <c r="N126" s="171"/>
      <c r="O126" s="171"/>
      <c r="P126" s="172">
        <f>SUM(P127:P128)</f>
        <v>0</v>
      </c>
      <c r="Q126" s="171"/>
      <c r="R126" s="172">
        <f>SUM(R127:R128)</f>
        <v>0</v>
      </c>
      <c r="S126" s="171"/>
      <c r="T126" s="173">
        <f>SUM(T127:T128)</f>
        <v>0</v>
      </c>
      <c r="AR126" s="174" t="s">
        <v>141</v>
      </c>
      <c r="AT126" s="175" t="s">
        <v>66</v>
      </c>
      <c r="AU126" s="175" t="s">
        <v>75</v>
      </c>
      <c r="AY126" s="174" t="s">
        <v>113</v>
      </c>
      <c r="BK126" s="176">
        <f>SUM(BK127:BK128)</f>
        <v>0</v>
      </c>
    </row>
    <row r="127" spans="1:65" s="21" customFormat="1" ht="16.5" customHeight="1">
      <c r="A127" s="15"/>
      <c r="B127" s="16"/>
      <c r="C127" s="179" t="s">
        <v>75</v>
      </c>
      <c r="D127" s="179" t="s">
        <v>115</v>
      </c>
      <c r="E127" s="180" t="s">
        <v>419</v>
      </c>
      <c r="F127" s="181" t="s">
        <v>420</v>
      </c>
      <c r="G127" s="182" t="s">
        <v>251</v>
      </c>
      <c r="H127" s="183">
        <v>1</v>
      </c>
      <c r="I127" s="184"/>
      <c r="J127" s="184">
        <f>ROUND(I127*H127,2)</f>
        <v>0</v>
      </c>
      <c r="K127" s="185"/>
      <c r="L127" s="20"/>
      <c r="M127" s="186" t="s">
        <v>1</v>
      </c>
      <c r="N127" s="187" t="s">
        <v>34</v>
      </c>
      <c r="O127" s="188">
        <v>0</v>
      </c>
      <c r="P127" s="188">
        <f>O127*H127</f>
        <v>0</v>
      </c>
      <c r="Q127" s="188">
        <v>0</v>
      </c>
      <c r="R127" s="188">
        <f>Q127*H127</f>
        <v>0</v>
      </c>
      <c r="S127" s="188">
        <v>0</v>
      </c>
      <c r="T127" s="189">
        <f>S127*H127</f>
        <v>0</v>
      </c>
      <c r="U127" s="15"/>
      <c r="V127" s="15"/>
      <c r="W127" s="15"/>
      <c r="X127" s="15"/>
      <c r="Y127" s="15"/>
      <c r="Z127" s="15"/>
      <c r="AA127" s="15"/>
      <c r="AB127" s="15"/>
      <c r="AC127" s="15"/>
      <c r="AD127" s="15"/>
      <c r="AE127" s="15"/>
      <c r="AR127" s="190" t="s">
        <v>421</v>
      </c>
      <c r="AT127" s="190" t="s">
        <v>115</v>
      </c>
      <c r="AU127" s="190" t="s">
        <v>77</v>
      </c>
      <c r="AY127" s="2" t="s">
        <v>113</v>
      </c>
      <c r="BE127" s="191">
        <f>IF(N127="základní",J127,0)</f>
        <v>0</v>
      </c>
      <c r="BF127" s="191">
        <f>IF(N127="snížená",J127,0)</f>
        <v>0</v>
      </c>
      <c r="BG127" s="191">
        <f>IF(N127="zákl. přenesená",J127,0)</f>
        <v>0</v>
      </c>
      <c r="BH127" s="191">
        <f>IF(N127="sníž. přenesená",J127,0)</f>
        <v>0</v>
      </c>
      <c r="BI127" s="191">
        <f>IF(N127="nulová",J127,0)</f>
        <v>0</v>
      </c>
      <c r="BJ127" s="2" t="s">
        <v>75</v>
      </c>
      <c r="BK127" s="191">
        <f>ROUND(I127*H127,2)</f>
        <v>0</v>
      </c>
      <c r="BL127" s="2" t="s">
        <v>421</v>
      </c>
      <c r="BM127" s="190" t="s">
        <v>422</v>
      </c>
    </row>
    <row r="128" spans="1:65" s="21" customFormat="1" ht="19.5">
      <c r="A128" s="15"/>
      <c r="B128" s="16"/>
      <c r="C128" s="17"/>
      <c r="D128" s="192" t="s">
        <v>121</v>
      </c>
      <c r="E128" s="17"/>
      <c r="F128" s="193" t="s">
        <v>423</v>
      </c>
      <c r="G128" s="17"/>
      <c r="H128" s="17"/>
      <c r="I128" s="17"/>
      <c r="J128" s="17"/>
      <c r="K128" s="17"/>
      <c r="L128" s="20"/>
      <c r="M128" s="194"/>
      <c r="N128" s="195"/>
      <c r="O128" s="55"/>
      <c r="P128" s="55"/>
      <c r="Q128" s="55"/>
      <c r="R128" s="55"/>
      <c r="S128" s="55"/>
      <c r="T128" s="56"/>
      <c r="U128" s="15"/>
      <c r="V128" s="15"/>
      <c r="W128" s="15"/>
      <c r="X128" s="15"/>
      <c r="Y128" s="15"/>
      <c r="Z128" s="15"/>
      <c r="AA128" s="15"/>
      <c r="AB128" s="15"/>
      <c r="AC128" s="15"/>
      <c r="AD128" s="15"/>
      <c r="AE128" s="15"/>
      <c r="AT128" s="2" t="s">
        <v>121</v>
      </c>
      <c r="AU128" s="2" t="s">
        <v>77</v>
      </c>
    </row>
    <row r="129" spans="1:65" s="163" customFormat="1" ht="22.9" customHeight="1">
      <c r="B129" s="164"/>
      <c r="C129" s="165"/>
      <c r="D129" s="166" t="s">
        <v>66</v>
      </c>
      <c r="E129" s="177" t="s">
        <v>424</v>
      </c>
      <c r="F129" s="177" t="s">
        <v>425</v>
      </c>
      <c r="G129" s="165"/>
      <c r="H129" s="165"/>
      <c r="I129" s="165"/>
      <c r="J129" s="178">
        <f>BK129</f>
        <v>0</v>
      </c>
      <c r="K129" s="165"/>
      <c r="L129" s="169"/>
      <c r="M129" s="170"/>
      <c r="N129" s="171"/>
      <c r="O129" s="171"/>
      <c r="P129" s="172">
        <f>P130</f>
        <v>0</v>
      </c>
      <c r="Q129" s="171"/>
      <c r="R129" s="172">
        <f>R130</f>
        <v>0</v>
      </c>
      <c r="S129" s="171"/>
      <c r="T129" s="173">
        <f>T130</f>
        <v>0</v>
      </c>
      <c r="AR129" s="174" t="s">
        <v>141</v>
      </c>
      <c r="AT129" s="175" t="s">
        <v>66</v>
      </c>
      <c r="AU129" s="175" t="s">
        <v>75</v>
      </c>
      <c r="AY129" s="174" t="s">
        <v>113</v>
      </c>
      <c r="BK129" s="176">
        <f>BK130</f>
        <v>0</v>
      </c>
    </row>
    <row r="130" spans="1:65" s="21" customFormat="1" ht="16.5" customHeight="1">
      <c r="A130" s="15"/>
      <c r="B130" s="16"/>
      <c r="C130" s="179" t="s">
        <v>77</v>
      </c>
      <c r="D130" s="179" t="s">
        <v>115</v>
      </c>
      <c r="E130" s="180" t="s">
        <v>426</v>
      </c>
      <c r="F130" s="181" t="s">
        <v>425</v>
      </c>
      <c r="G130" s="182" t="s">
        <v>251</v>
      </c>
      <c r="H130" s="183">
        <v>1</v>
      </c>
      <c r="I130" s="184"/>
      <c r="J130" s="184">
        <f>ROUND(I130*H130,2)</f>
        <v>0</v>
      </c>
      <c r="K130" s="185"/>
      <c r="L130" s="20"/>
      <c r="M130" s="186" t="s">
        <v>1</v>
      </c>
      <c r="N130" s="187" t="s">
        <v>34</v>
      </c>
      <c r="O130" s="188">
        <v>0</v>
      </c>
      <c r="P130" s="188">
        <f>O130*H130</f>
        <v>0</v>
      </c>
      <c r="Q130" s="188">
        <v>0</v>
      </c>
      <c r="R130" s="188">
        <f>Q130*H130</f>
        <v>0</v>
      </c>
      <c r="S130" s="188">
        <v>0</v>
      </c>
      <c r="T130" s="189">
        <f>S130*H130</f>
        <v>0</v>
      </c>
      <c r="U130" s="15"/>
      <c r="V130" s="15"/>
      <c r="W130" s="15"/>
      <c r="X130" s="15"/>
      <c r="Y130" s="15"/>
      <c r="Z130" s="15"/>
      <c r="AA130" s="15"/>
      <c r="AB130" s="15"/>
      <c r="AC130" s="15"/>
      <c r="AD130" s="15"/>
      <c r="AE130" s="15"/>
      <c r="AR130" s="190" t="s">
        <v>421</v>
      </c>
      <c r="AT130" s="190" t="s">
        <v>115</v>
      </c>
      <c r="AU130" s="190" t="s">
        <v>77</v>
      </c>
      <c r="AY130" s="2" t="s">
        <v>113</v>
      </c>
      <c r="BE130" s="191">
        <f>IF(N130="základní",J130,0)</f>
        <v>0</v>
      </c>
      <c r="BF130" s="191">
        <f>IF(N130="snížená",J130,0)</f>
        <v>0</v>
      </c>
      <c r="BG130" s="191">
        <f>IF(N130="zákl. přenesená",J130,0)</f>
        <v>0</v>
      </c>
      <c r="BH130" s="191">
        <f>IF(N130="sníž. přenesená",J130,0)</f>
        <v>0</v>
      </c>
      <c r="BI130" s="191">
        <f>IF(N130="nulová",J130,0)</f>
        <v>0</v>
      </c>
      <c r="BJ130" s="2" t="s">
        <v>75</v>
      </c>
      <c r="BK130" s="191">
        <f>ROUND(I130*H130,2)</f>
        <v>0</v>
      </c>
      <c r="BL130" s="2" t="s">
        <v>421</v>
      </c>
      <c r="BM130" s="190" t="s">
        <v>427</v>
      </c>
    </row>
    <row r="131" spans="1:65" s="163" customFormat="1" ht="22.9" customHeight="1">
      <c r="B131" s="164"/>
      <c r="C131" s="165"/>
      <c r="D131" s="166" t="s">
        <v>66</v>
      </c>
      <c r="E131" s="177" t="s">
        <v>428</v>
      </c>
      <c r="F131" s="177" t="s">
        <v>429</v>
      </c>
      <c r="G131" s="165"/>
      <c r="H131" s="165"/>
      <c r="I131" s="165"/>
      <c r="J131" s="178">
        <f>BK131</f>
        <v>0</v>
      </c>
      <c r="K131" s="165"/>
      <c r="L131" s="169"/>
      <c r="M131" s="170"/>
      <c r="N131" s="171"/>
      <c r="O131" s="171"/>
      <c r="P131" s="172">
        <f>SUM(P132:P133)</f>
        <v>0</v>
      </c>
      <c r="Q131" s="171"/>
      <c r="R131" s="172">
        <f>SUM(R132:R133)</f>
        <v>0</v>
      </c>
      <c r="S131" s="171"/>
      <c r="T131" s="173">
        <f>SUM(T132:T133)</f>
        <v>0</v>
      </c>
      <c r="AR131" s="174" t="s">
        <v>141</v>
      </c>
      <c r="AT131" s="175" t="s">
        <v>66</v>
      </c>
      <c r="AU131" s="175" t="s">
        <v>75</v>
      </c>
      <c r="AY131" s="174" t="s">
        <v>113</v>
      </c>
      <c r="BK131" s="176">
        <f>SUM(BK132:BK133)</f>
        <v>0</v>
      </c>
    </row>
    <row r="132" spans="1:65" s="21" customFormat="1" ht="16.5" customHeight="1">
      <c r="A132" s="15"/>
      <c r="B132" s="16"/>
      <c r="C132" s="179" t="s">
        <v>130</v>
      </c>
      <c r="D132" s="179" t="s">
        <v>115</v>
      </c>
      <c r="E132" s="180" t="s">
        <v>430</v>
      </c>
      <c r="F132" s="181" t="s">
        <v>431</v>
      </c>
      <c r="G132" s="182" t="s">
        <v>251</v>
      </c>
      <c r="H132" s="183">
        <v>1</v>
      </c>
      <c r="I132" s="184"/>
      <c r="J132" s="184">
        <f>ROUND(I132*H132,2)</f>
        <v>0</v>
      </c>
      <c r="K132" s="185"/>
      <c r="L132" s="20"/>
      <c r="M132" s="186" t="s">
        <v>1</v>
      </c>
      <c r="N132" s="187" t="s">
        <v>34</v>
      </c>
      <c r="O132" s="188">
        <v>0</v>
      </c>
      <c r="P132" s="188">
        <f>O132*H132</f>
        <v>0</v>
      </c>
      <c r="Q132" s="188">
        <v>0</v>
      </c>
      <c r="R132" s="188">
        <f>Q132*H132</f>
        <v>0</v>
      </c>
      <c r="S132" s="188">
        <v>0</v>
      </c>
      <c r="T132" s="189">
        <f>S132*H132</f>
        <v>0</v>
      </c>
      <c r="U132" s="15"/>
      <c r="V132" s="15"/>
      <c r="W132" s="15"/>
      <c r="X132" s="15"/>
      <c r="Y132" s="15"/>
      <c r="Z132" s="15"/>
      <c r="AA132" s="15"/>
      <c r="AB132" s="15"/>
      <c r="AC132" s="15"/>
      <c r="AD132" s="15"/>
      <c r="AE132" s="15"/>
      <c r="AR132" s="190" t="s">
        <v>421</v>
      </c>
      <c r="AT132" s="190" t="s">
        <v>115</v>
      </c>
      <c r="AU132" s="190" t="s">
        <v>77</v>
      </c>
      <c r="AY132" s="2" t="s">
        <v>113</v>
      </c>
      <c r="BE132" s="191">
        <f>IF(N132="základní",J132,0)</f>
        <v>0</v>
      </c>
      <c r="BF132" s="191">
        <f>IF(N132="snížená",J132,0)</f>
        <v>0</v>
      </c>
      <c r="BG132" s="191">
        <f>IF(N132="zákl. přenesená",J132,0)</f>
        <v>0</v>
      </c>
      <c r="BH132" s="191">
        <f>IF(N132="sníž. přenesená",J132,0)</f>
        <v>0</v>
      </c>
      <c r="BI132" s="191">
        <f>IF(N132="nulová",J132,0)</f>
        <v>0</v>
      </c>
      <c r="BJ132" s="2" t="s">
        <v>75</v>
      </c>
      <c r="BK132" s="191">
        <f>ROUND(I132*H132,2)</f>
        <v>0</v>
      </c>
      <c r="BL132" s="2" t="s">
        <v>421</v>
      </c>
      <c r="BM132" s="190" t="s">
        <v>432</v>
      </c>
    </row>
    <row r="133" spans="1:65" s="21" customFormat="1" ht="19.5">
      <c r="A133" s="15"/>
      <c r="B133" s="16"/>
      <c r="C133" s="17"/>
      <c r="D133" s="192" t="s">
        <v>121</v>
      </c>
      <c r="E133" s="17"/>
      <c r="F133" s="193" t="s">
        <v>433</v>
      </c>
      <c r="G133" s="17"/>
      <c r="H133" s="17"/>
      <c r="I133" s="17"/>
      <c r="J133" s="17"/>
      <c r="K133" s="17"/>
      <c r="L133" s="20"/>
      <c r="M133" s="194"/>
      <c r="N133" s="195"/>
      <c r="O133" s="55"/>
      <c r="P133" s="55"/>
      <c r="Q133" s="55"/>
      <c r="R133" s="55"/>
      <c r="S133" s="55"/>
      <c r="T133" s="56"/>
      <c r="U133" s="15"/>
      <c r="V133" s="15"/>
      <c r="W133" s="15"/>
      <c r="X133" s="15"/>
      <c r="Y133" s="15"/>
      <c r="Z133" s="15"/>
      <c r="AA133" s="15"/>
      <c r="AB133" s="15"/>
      <c r="AC133" s="15"/>
      <c r="AD133" s="15"/>
      <c r="AE133" s="15"/>
      <c r="AT133" s="2" t="s">
        <v>121</v>
      </c>
      <c r="AU133" s="2" t="s">
        <v>77</v>
      </c>
    </row>
    <row r="134" spans="1:65" s="163" customFormat="1" ht="22.9" customHeight="1">
      <c r="B134" s="164"/>
      <c r="C134" s="165"/>
      <c r="D134" s="166" t="s">
        <v>66</v>
      </c>
      <c r="E134" s="177" t="s">
        <v>434</v>
      </c>
      <c r="F134" s="177" t="s">
        <v>435</v>
      </c>
      <c r="G134" s="165"/>
      <c r="H134" s="165"/>
      <c r="I134" s="165"/>
      <c r="J134" s="178">
        <f>BK134</f>
        <v>0</v>
      </c>
      <c r="K134" s="165"/>
      <c r="L134" s="169"/>
      <c r="M134" s="170"/>
      <c r="N134" s="171"/>
      <c r="O134" s="171"/>
      <c r="P134" s="172">
        <f>P135</f>
        <v>0</v>
      </c>
      <c r="Q134" s="171"/>
      <c r="R134" s="172">
        <f>R135</f>
        <v>0</v>
      </c>
      <c r="S134" s="171"/>
      <c r="T134" s="173">
        <f>T135</f>
        <v>0</v>
      </c>
      <c r="AR134" s="174" t="s">
        <v>141</v>
      </c>
      <c r="AT134" s="175" t="s">
        <v>66</v>
      </c>
      <c r="AU134" s="175" t="s">
        <v>75</v>
      </c>
      <c r="AY134" s="174" t="s">
        <v>113</v>
      </c>
      <c r="BK134" s="176">
        <f>BK135</f>
        <v>0</v>
      </c>
    </row>
    <row r="135" spans="1:65" s="21" customFormat="1" ht="16.5" customHeight="1">
      <c r="A135" s="15"/>
      <c r="B135" s="16"/>
      <c r="C135" s="179" t="s">
        <v>165</v>
      </c>
      <c r="D135" s="179" t="s">
        <v>115</v>
      </c>
      <c r="E135" s="180" t="s">
        <v>436</v>
      </c>
      <c r="F135" s="181" t="s">
        <v>437</v>
      </c>
      <c r="G135" s="182" t="s">
        <v>251</v>
      </c>
      <c r="H135" s="183">
        <v>1</v>
      </c>
      <c r="I135" s="184"/>
      <c r="J135" s="184">
        <f>ROUND(I135*H135,2)</f>
        <v>0</v>
      </c>
      <c r="K135" s="185"/>
      <c r="L135" s="20"/>
      <c r="M135" s="186" t="s">
        <v>1</v>
      </c>
      <c r="N135" s="187" t="s">
        <v>34</v>
      </c>
      <c r="O135" s="188">
        <v>0</v>
      </c>
      <c r="P135" s="188">
        <f>O135*H135</f>
        <v>0</v>
      </c>
      <c r="Q135" s="188">
        <v>0</v>
      </c>
      <c r="R135" s="188">
        <f>Q135*H135</f>
        <v>0</v>
      </c>
      <c r="S135" s="188">
        <v>0</v>
      </c>
      <c r="T135" s="189">
        <f>S135*H135</f>
        <v>0</v>
      </c>
      <c r="U135" s="15"/>
      <c r="V135" s="15"/>
      <c r="W135" s="15"/>
      <c r="X135" s="15"/>
      <c r="Y135" s="15"/>
      <c r="Z135" s="15"/>
      <c r="AA135" s="15"/>
      <c r="AB135" s="15"/>
      <c r="AC135" s="15"/>
      <c r="AD135" s="15"/>
      <c r="AE135" s="15"/>
      <c r="AR135" s="190" t="s">
        <v>421</v>
      </c>
      <c r="AT135" s="190" t="s">
        <v>115</v>
      </c>
      <c r="AU135" s="190" t="s">
        <v>77</v>
      </c>
      <c r="AY135" s="2" t="s">
        <v>113</v>
      </c>
      <c r="BE135" s="191">
        <f>IF(N135="základní",J135,0)</f>
        <v>0</v>
      </c>
      <c r="BF135" s="191">
        <f>IF(N135="snížená",J135,0)</f>
        <v>0</v>
      </c>
      <c r="BG135" s="191">
        <f>IF(N135="zákl. přenesená",J135,0)</f>
        <v>0</v>
      </c>
      <c r="BH135" s="191">
        <f>IF(N135="sníž. přenesená",J135,0)</f>
        <v>0</v>
      </c>
      <c r="BI135" s="191">
        <f>IF(N135="nulová",J135,0)</f>
        <v>0</v>
      </c>
      <c r="BJ135" s="2" t="s">
        <v>75</v>
      </c>
      <c r="BK135" s="191">
        <f>ROUND(I135*H135,2)</f>
        <v>0</v>
      </c>
      <c r="BL135" s="2" t="s">
        <v>421</v>
      </c>
      <c r="BM135" s="190" t="s">
        <v>438</v>
      </c>
    </row>
    <row r="136" spans="1:65" s="163" customFormat="1" ht="22.9" customHeight="1">
      <c r="B136" s="164"/>
      <c r="C136" s="165"/>
      <c r="D136" s="166" t="s">
        <v>66</v>
      </c>
      <c r="E136" s="177" t="s">
        <v>439</v>
      </c>
      <c r="F136" s="177" t="s">
        <v>440</v>
      </c>
      <c r="G136" s="165"/>
      <c r="H136" s="165"/>
      <c r="I136" s="165"/>
      <c r="J136" s="178">
        <f>BK136</f>
        <v>0</v>
      </c>
      <c r="K136" s="165"/>
      <c r="L136" s="169"/>
      <c r="M136" s="170"/>
      <c r="N136" s="171"/>
      <c r="O136" s="171"/>
      <c r="P136" s="172">
        <f>P137</f>
        <v>0</v>
      </c>
      <c r="Q136" s="171"/>
      <c r="R136" s="172">
        <f>R137</f>
        <v>0</v>
      </c>
      <c r="S136" s="171"/>
      <c r="T136" s="173">
        <f>T137</f>
        <v>0</v>
      </c>
      <c r="AR136" s="174" t="s">
        <v>141</v>
      </c>
      <c r="AT136" s="175" t="s">
        <v>66</v>
      </c>
      <c r="AU136" s="175" t="s">
        <v>75</v>
      </c>
      <c r="AY136" s="174" t="s">
        <v>113</v>
      </c>
      <c r="BK136" s="176">
        <f>BK137</f>
        <v>0</v>
      </c>
    </row>
    <row r="137" spans="1:65" s="21" customFormat="1" ht="16.5" customHeight="1">
      <c r="A137" s="15"/>
      <c r="B137" s="16"/>
      <c r="C137" s="179" t="s">
        <v>184</v>
      </c>
      <c r="D137" s="179" t="s">
        <v>115</v>
      </c>
      <c r="E137" s="180" t="s">
        <v>441</v>
      </c>
      <c r="F137" s="181" t="s">
        <v>442</v>
      </c>
      <c r="G137" s="182" t="s">
        <v>251</v>
      </c>
      <c r="H137" s="183">
        <v>1</v>
      </c>
      <c r="I137" s="184"/>
      <c r="J137" s="184">
        <f>ROUND(I137*H137,2)</f>
        <v>0</v>
      </c>
      <c r="K137" s="185"/>
      <c r="L137" s="20"/>
      <c r="M137" s="186" t="s">
        <v>1</v>
      </c>
      <c r="N137" s="187" t="s">
        <v>34</v>
      </c>
      <c r="O137" s="188">
        <v>0</v>
      </c>
      <c r="P137" s="188">
        <f>O137*H137</f>
        <v>0</v>
      </c>
      <c r="Q137" s="188">
        <v>0</v>
      </c>
      <c r="R137" s="188">
        <f>Q137*H137</f>
        <v>0</v>
      </c>
      <c r="S137" s="188">
        <v>0</v>
      </c>
      <c r="T137" s="189">
        <f>S137*H137</f>
        <v>0</v>
      </c>
      <c r="U137" s="15"/>
      <c r="V137" s="15"/>
      <c r="W137" s="15"/>
      <c r="X137" s="15"/>
      <c r="Y137" s="15"/>
      <c r="Z137" s="15"/>
      <c r="AA137" s="15"/>
      <c r="AB137" s="15"/>
      <c r="AC137" s="15"/>
      <c r="AD137" s="15"/>
      <c r="AE137" s="15"/>
      <c r="AR137" s="190" t="s">
        <v>421</v>
      </c>
      <c r="AT137" s="190" t="s">
        <v>115</v>
      </c>
      <c r="AU137" s="190" t="s">
        <v>77</v>
      </c>
      <c r="AY137" s="2" t="s">
        <v>113</v>
      </c>
      <c r="BE137" s="191">
        <f>IF(N137="základní",J137,0)</f>
        <v>0</v>
      </c>
      <c r="BF137" s="191">
        <f>IF(N137="snížená",J137,0)</f>
        <v>0</v>
      </c>
      <c r="BG137" s="191">
        <f>IF(N137="zákl. přenesená",J137,0)</f>
        <v>0</v>
      </c>
      <c r="BH137" s="191">
        <f>IF(N137="sníž. přenesená",J137,0)</f>
        <v>0</v>
      </c>
      <c r="BI137" s="191">
        <f>IF(N137="nulová",J137,0)</f>
        <v>0</v>
      </c>
      <c r="BJ137" s="2" t="s">
        <v>75</v>
      </c>
      <c r="BK137" s="191">
        <f>ROUND(I137*H137,2)</f>
        <v>0</v>
      </c>
      <c r="BL137" s="2" t="s">
        <v>421</v>
      </c>
      <c r="BM137" s="190" t="s">
        <v>443</v>
      </c>
    </row>
    <row r="138" spans="1:65" s="163" customFormat="1" ht="22.9" customHeight="1">
      <c r="B138" s="164"/>
      <c r="C138" s="165"/>
      <c r="D138" s="166" t="s">
        <v>66</v>
      </c>
      <c r="E138" s="177" t="s">
        <v>444</v>
      </c>
      <c r="F138" s="177" t="s">
        <v>445</v>
      </c>
      <c r="G138" s="165"/>
      <c r="H138" s="165"/>
      <c r="I138" s="165"/>
      <c r="J138" s="178">
        <f>BK138</f>
        <v>0</v>
      </c>
      <c r="K138" s="165"/>
      <c r="L138" s="169"/>
      <c r="M138" s="170"/>
      <c r="N138" s="171"/>
      <c r="O138" s="171"/>
      <c r="P138" s="172">
        <f>P139</f>
        <v>0</v>
      </c>
      <c r="Q138" s="171"/>
      <c r="R138" s="172">
        <f>R139</f>
        <v>0</v>
      </c>
      <c r="S138" s="171"/>
      <c r="T138" s="173">
        <f>T139</f>
        <v>0</v>
      </c>
      <c r="AR138" s="174" t="s">
        <v>141</v>
      </c>
      <c r="AT138" s="175" t="s">
        <v>66</v>
      </c>
      <c r="AU138" s="175" t="s">
        <v>75</v>
      </c>
      <c r="AY138" s="174" t="s">
        <v>113</v>
      </c>
      <c r="BK138" s="176">
        <f>BK139</f>
        <v>0</v>
      </c>
    </row>
    <row r="139" spans="1:65" s="21" customFormat="1" ht="16.5" customHeight="1">
      <c r="A139" s="15"/>
      <c r="B139" s="16"/>
      <c r="C139" s="179" t="s">
        <v>154</v>
      </c>
      <c r="D139" s="179" t="s">
        <v>115</v>
      </c>
      <c r="E139" s="180" t="s">
        <v>446</v>
      </c>
      <c r="F139" s="181" t="s">
        <v>447</v>
      </c>
      <c r="G139" s="182" t="s">
        <v>251</v>
      </c>
      <c r="H139" s="183">
        <v>1</v>
      </c>
      <c r="I139" s="184"/>
      <c r="J139" s="184">
        <f>ROUND(I139*H139,2)</f>
        <v>0</v>
      </c>
      <c r="K139" s="185"/>
      <c r="L139" s="20"/>
      <c r="M139" s="186" t="s">
        <v>1</v>
      </c>
      <c r="N139" s="187" t="s">
        <v>34</v>
      </c>
      <c r="O139" s="188">
        <v>0</v>
      </c>
      <c r="P139" s="188">
        <f>O139*H139</f>
        <v>0</v>
      </c>
      <c r="Q139" s="188">
        <v>0</v>
      </c>
      <c r="R139" s="188">
        <f>Q139*H139</f>
        <v>0</v>
      </c>
      <c r="S139" s="188">
        <v>0</v>
      </c>
      <c r="T139" s="189">
        <f>S139*H139</f>
        <v>0</v>
      </c>
      <c r="U139" s="15"/>
      <c r="V139" s="15"/>
      <c r="W139" s="15"/>
      <c r="X139" s="15"/>
      <c r="Y139" s="15"/>
      <c r="Z139" s="15"/>
      <c r="AA139" s="15"/>
      <c r="AB139" s="15"/>
      <c r="AC139" s="15"/>
      <c r="AD139" s="15"/>
      <c r="AE139" s="15"/>
      <c r="AR139" s="190" t="s">
        <v>421</v>
      </c>
      <c r="AT139" s="190" t="s">
        <v>115</v>
      </c>
      <c r="AU139" s="190" t="s">
        <v>77</v>
      </c>
      <c r="AY139" s="2" t="s">
        <v>113</v>
      </c>
      <c r="BE139" s="191">
        <f>IF(N139="základní",J139,0)</f>
        <v>0</v>
      </c>
      <c r="BF139" s="191">
        <f>IF(N139="snížená",J139,0)</f>
        <v>0</v>
      </c>
      <c r="BG139" s="191">
        <f>IF(N139="zákl. přenesená",J139,0)</f>
        <v>0</v>
      </c>
      <c r="BH139" s="191">
        <f>IF(N139="sníž. přenesená",J139,0)</f>
        <v>0</v>
      </c>
      <c r="BI139" s="191">
        <f>IF(N139="nulová",J139,0)</f>
        <v>0</v>
      </c>
      <c r="BJ139" s="2" t="s">
        <v>75</v>
      </c>
      <c r="BK139" s="191">
        <f>ROUND(I139*H139,2)</f>
        <v>0</v>
      </c>
      <c r="BL139" s="2" t="s">
        <v>421</v>
      </c>
      <c r="BM139" s="190" t="s">
        <v>448</v>
      </c>
    </row>
    <row r="140" spans="1:65" s="163" customFormat="1" ht="22.9" customHeight="1">
      <c r="B140" s="164"/>
      <c r="C140" s="165"/>
      <c r="D140" s="166" t="s">
        <v>66</v>
      </c>
      <c r="E140" s="177" t="s">
        <v>449</v>
      </c>
      <c r="F140" s="177" t="s">
        <v>450</v>
      </c>
      <c r="G140" s="165"/>
      <c r="H140" s="165"/>
      <c r="I140" s="165"/>
      <c r="J140" s="178">
        <f>BK140</f>
        <v>0</v>
      </c>
      <c r="K140" s="165"/>
      <c r="L140" s="169"/>
      <c r="M140" s="170"/>
      <c r="N140" s="171"/>
      <c r="O140" s="171"/>
      <c r="P140" s="172">
        <f>P141</f>
        <v>0</v>
      </c>
      <c r="Q140" s="171"/>
      <c r="R140" s="172">
        <f>R141</f>
        <v>0</v>
      </c>
      <c r="S140" s="171"/>
      <c r="T140" s="173">
        <f>T141</f>
        <v>0</v>
      </c>
      <c r="AR140" s="174" t="s">
        <v>141</v>
      </c>
      <c r="AT140" s="175" t="s">
        <v>66</v>
      </c>
      <c r="AU140" s="175" t="s">
        <v>75</v>
      </c>
      <c r="AY140" s="174" t="s">
        <v>113</v>
      </c>
      <c r="BK140" s="176">
        <f>BK141</f>
        <v>0</v>
      </c>
    </row>
    <row r="141" spans="1:65" s="21" customFormat="1" ht="16.5" customHeight="1">
      <c r="A141" s="15"/>
      <c r="B141" s="16"/>
      <c r="C141" s="179" t="s">
        <v>161</v>
      </c>
      <c r="D141" s="179" t="s">
        <v>115</v>
      </c>
      <c r="E141" s="180" t="s">
        <v>451</v>
      </c>
      <c r="F141" s="181" t="s">
        <v>452</v>
      </c>
      <c r="G141" s="182" t="s">
        <v>251</v>
      </c>
      <c r="H141" s="183">
        <v>1</v>
      </c>
      <c r="I141" s="184"/>
      <c r="J141" s="184">
        <f>ROUND(I141*H141,2)</f>
        <v>0</v>
      </c>
      <c r="K141" s="185"/>
      <c r="L141" s="20"/>
      <c r="M141" s="241" t="s">
        <v>1</v>
      </c>
      <c r="N141" s="242" t="s">
        <v>34</v>
      </c>
      <c r="O141" s="243">
        <v>0</v>
      </c>
      <c r="P141" s="243">
        <f>O141*H141</f>
        <v>0</v>
      </c>
      <c r="Q141" s="243">
        <v>0</v>
      </c>
      <c r="R141" s="243">
        <f>Q141*H141</f>
        <v>0</v>
      </c>
      <c r="S141" s="243">
        <v>0</v>
      </c>
      <c r="T141" s="244">
        <f>S141*H141</f>
        <v>0</v>
      </c>
      <c r="U141" s="15"/>
      <c r="V141" s="15"/>
      <c r="W141" s="15"/>
      <c r="X141" s="15"/>
      <c r="Y141" s="15"/>
      <c r="Z141" s="15"/>
      <c r="AA141" s="15"/>
      <c r="AB141" s="15"/>
      <c r="AC141" s="15"/>
      <c r="AD141" s="15"/>
      <c r="AE141" s="15"/>
      <c r="AR141" s="190" t="s">
        <v>421</v>
      </c>
      <c r="AT141" s="190" t="s">
        <v>115</v>
      </c>
      <c r="AU141" s="190" t="s">
        <v>77</v>
      </c>
      <c r="AY141" s="2" t="s">
        <v>113</v>
      </c>
      <c r="BE141" s="191">
        <f>IF(N141="základní",J141,0)</f>
        <v>0</v>
      </c>
      <c r="BF141" s="191">
        <f>IF(N141="snížená",J141,0)</f>
        <v>0</v>
      </c>
      <c r="BG141" s="191">
        <f>IF(N141="zákl. přenesená",J141,0)</f>
        <v>0</v>
      </c>
      <c r="BH141" s="191">
        <f>IF(N141="sníž. přenesená",J141,0)</f>
        <v>0</v>
      </c>
      <c r="BI141" s="191">
        <f>IF(N141="nulová",J141,0)</f>
        <v>0</v>
      </c>
      <c r="BJ141" s="2" t="s">
        <v>75</v>
      </c>
      <c r="BK141" s="191">
        <f>ROUND(I141*H141,2)</f>
        <v>0</v>
      </c>
      <c r="BL141" s="2" t="s">
        <v>421</v>
      </c>
      <c r="BM141" s="190" t="s">
        <v>453</v>
      </c>
    </row>
    <row r="142" spans="1:65" s="21" customFormat="1" ht="6.95" customHeight="1">
      <c r="A142" s="15"/>
      <c r="B142" s="37"/>
      <c r="C142" s="38"/>
      <c r="D142" s="38"/>
      <c r="E142" s="38"/>
      <c r="F142" s="38"/>
      <c r="G142" s="38"/>
      <c r="H142" s="38"/>
      <c r="I142" s="38"/>
      <c r="J142" s="38"/>
      <c r="K142" s="38"/>
      <c r="L142" s="20"/>
      <c r="M142" s="15"/>
      <c r="O142" s="15"/>
      <c r="P142" s="15"/>
      <c r="Q142" s="15"/>
      <c r="R142" s="15"/>
      <c r="S142" s="15"/>
      <c r="T142" s="15"/>
      <c r="U142" s="15"/>
      <c r="V142" s="15"/>
      <c r="W142" s="15"/>
      <c r="X142" s="15"/>
      <c r="Y142" s="15"/>
      <c r="Z142" s="15"/>
      <c r="AA142" s="15"/>
      <c r="AB142" s="15"/>
      <c r="AC142" s="15"/>
      <c r="AD142" s="15"/>
      <c r="AE142" s="15"/>
    </row>
  </sheetData>
  <sheetProtection password="DBE3" sheet="1" objects="1" scenarios="1"/>
  <protectedRanges>
    <protectedRange sqref="E11:J34 E41:J76 E118:J121 I127 I130 I132 I135 I137 I139 I141" name="Oblast1"/>
  </protectedRanges>
  <mergeCells count="9">
    <mergeCell ref="E87:H87"/>
    <mergeCell ref="E114:H114"/>
    <mergeCell ref="E116:H116"/>
    <mergeCell ref="L2:V2"/>
    <mergeCell ref="E7:H7"/>
    <mergeCell ref="E9:H9"/>
    <mergeCell ref="E18:H18"/>
    <mergeCell ref="E27:H27"/>
    <mergeCell ref="E85:H8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62"/>
  <sheetViews>
    <sheetView topLeftCell="A137" workbookViewId="0">
      <selection activeCell="J166" sqref="J166"/>
    </sheetView>
  </sheetViews>
  <sheetFormatPr defaultRowHeight="15"/>
  <cols>
    <col min="1" max="1" width="2.140625" style="247" customWidth="1"/>
    <col min="2" max="2" width="1.42578125" style="247" customWidth="1"/>
    <col min="3" max="3" width="3.5703125" style="247" customWidth="1"/>
    <col min="4" max="4" width="3.7109375" style="247" customWidth="1"/>
    <col min="5" max="5" width="14.28515625" style="247" customWidth="1"/>
    <col min="6" max="6" width="86.28515625" style="247" bestFit="1" customWidth="1"/>
    <col min="7" max="7" width="6" style="247" customWidth="1"/>
    <col min="8" max="9" width="9.85546875" style="247" customWidth="1"/>
    <col min="10" max="10" width="11.42578125" style="247" bestFit="1" customWidth="1"/>
    <col min="11" max="11" width="13.7109375" style="247" bestFit="1" customWidth="1"/>
    <col min="12" max="12" width="16.28515625" style="247" bestFit="1" customWidth="1"/>
    <col min="13" max="13" width="17.28515625" style="247" hidden="1" customWidth="1"/>
    <col min="14" max="14" width="8" style="247" customWidth="1"/>
    <col min="15" max="15" width="9.28515625" style="247" hidden="1" customWidth="1"/>
    <col min="16" max="21" width="12.140625" style="247" hidden="1" customWidth="1"/>
    <col min="22" max="22" width="14" style="247" hidden="1" customWidth="1"/>
    <col min="23" max="23" width="10.5703125" style="247" customWidth="1"/>
    <col min="24" max="24" width="14" style="247" customWidth="1"/>
    <col min="25" max="25" width="10.5703125" style="247" customWidth="1"/>
    <col min="26" max="26" width="12.85546875" style="247" customWidth="1"/>
    <col min="27" max="27" width="9.42578125" style="247" customWidth="1"/>
    <col min="28" max="28" width="12.85546875" style="247" customWidth="1"/>
    <col min="29" max="29" width="14" style="247" customWidth="1"/>
    <col min="30" max="30" width="9.42578125" style="247" customWidth="1"/>
    <col min="31" max="31" width="12.85546875" style="247" customWidth="1"/>
    <col min="32" max="32" width="14" style="247" customWidth="1"/>
    <col min="33" max="16384" width="9.140625" style="247"/>
  </cols>
  <sheetData>
    <row r="1" spans="1:47">
      <c r="A1" s="249"/>
    </row>
    <row r="2" spans="1:47" ht="36.950000000000003" customHeight="1">
      <c r="N2" s="282"/>
      <c r="O2" s="282"/>
      <c r="P2" s="282"/>
      <c r="Q2" s="282"/>
      <c r="R2" s="282"/>
      <c r="S2" s="282"/>
      <c r="T2" s="282"/>
      <c r="U2" s="282"/>
      <c r="V2" s="282"/>
      <c r="W2" s="282"/>
      <c r="AU2" s="2" t="s">
        <v>86</v>
      </c>
    </row>
    <row r="3" spans="1:47" ht="6.95" customHeight="1">
      <c r="B3" s="93"/>
      <c r="C3" s="94"/>
      <c r="D3" s="94"/>
      <c r="E3" s="94"/>
      <c r="F3" s="94"/>
      <c r="G3" s="94"/>
      <c r="H3" s="94"/>
      <c r="I3" s="94"/>
      <c r="J3" s="94"/>
      <c r="K3" s="94"/>
      <c r="L3" s="94"/>
      <c r="M3" s="94"/>
      <c r="N3" s="5"/>
      <c r="AU3" s="2" t="s">
        <v>77</v>
      </c>
    </row>
    <row r="4" spans="1:47" ht="24.95" customHeight="1">
      <c r="B4" s="5"/>
      <c r="D4" s="95" t="s">
        <v>87</v>
      </c>
      <c r="N4" s="5"/>
      <c r="O4" s="96" t="s">
        <v>10</v>
      </c>
      <c r="AU4" s="2" t="s">
        <v>4</v>
      </c>
    </row>
    <row r="5" spans="1:47" ht="6.95" customHeight="1">
      <c r="B5" s="5"/>
      <c r="N5" s="5"/>
    </row>
    <row r="6" spans="1:47" ht="12" customHeight="1">
      <c r="B6" s="5"/>
      <c r="D6" s="255" t="s">
        <v>13</v>
      </c>
      <c r="N6" s="5"/>
    </row>
    <row r="7" spans="1:47" ht="16.5" customHeight="1">
      <c r="B7" s="5"/>
      <c r="E7" s="320" t="str">
        <f>'[1]Rekapitulace stavby'!K6</f>
        <v>Sadové úpravy na okružní křižovatce Střekov I. varianta</v>
      </c>
      <c r="F7" s="321"/>
      <c r="G7" s="321"/>
      <c r="H7" s="321"/>
      <c r="I7" s="255"/>
      <c r="N7" s="5"/>
    </row>
    <row r="8" spans="1:47" s="21" customFormat="1" ht="12" customHeight="1">
      <c r="A8" s="256"/>
      <c r="B8" s="20"/>
      <c r="C8" s="256"/>
      <c r="D8" s="255" t="s">
        <v>88</v>
      </c>
      <c r="E8" s="256"/>
      <c r="F8" s="256"/>
      <c r="G8" s="256"/>
      <c r="H8" s="256"/>
      <c r="I8" s="256"/>
      <c r="J8" s="256"/>
      <c r="K8" s="256"/>
      <c r="L8" s="256"/>
      <c r="M8" s="256"/>
      <c r="N8" s="34"/>
      <c r="T8" s="256"/>
      <c r="U8" s="256"/>
      <c r="V8" s="256"/>
      <c r="W8" s="256"/>
      <c r="X8" s="256"/>
      <c r="Y8" s="256"/>
      <c r="Z8" s="256"/>
      <c r="AA8" s="256"/>
      <c r="AB8" s="256"/>
      <c r="AC8" s="256"/>
      <c r="AD8" s="256"/>
      <c r="AE8" s="256"/>
      <c r="AF8" s="256"/>
    </row>
    <row r="9" spans="1:47" s="21" customFormat="1" ht="16.5" customHeight="1">
      <c r="A9" s="256"/>
      <c r="B9" s="20"/>
      <c r="C9" s="256"/>
      <c r="D9" s="256"/>
      <c r="E9" s="322" t="s">
        <v>459</v>
      </c>
      <c r="F9" s="323"/>
      <c r="G9" s="323"/>
      <c r="H9" s="323"/>
      <c r="I9" s="256"/>
      <c r="J9" s="256"/>
      <c r="K9" s="256"/>
      <c r="L9" s="256"/>
      <c r="M9" s="256"/>
      <c r="N9" s="34"/>
      <c r="T9" s="256"/>
      <c r="U9" s="256"/>
      <c r="V9" s="256"/>
      <c r="W9" s="256"/>
      <c r="X9" s="256"/>
      <c r="Y9" s="256"/>
      <c r="Z9" s="256"/>
      <c r="AA9" s="256"/>
      <c r="AB9" s="256"/>
      <c r="AC9" s="256"/>
      <c r="AD9" s="256"/>
      <c r="AE9" s="256"/>
      <c r="AF9" s="256"/>
    </row>
    <row r="10" spans="1:47" s="21" customFormat="1">
      <c r="A10" s="256"/>
      <c r="B10" s="20"/>
      <c r="C10" s="256"/>
      <c r="D10" s="256"/>
      <c r="E10" s="256"/>
      <c r="F10" s="256"/>
      <c r="G10" s="256"/>
      <c r="H10" s="256"/>
      <c r="I10" s="256"/>
      <c r="J10" s="256"/>
      <c r="K10" s="256"/>
      <c r="L10" s="256"/>
      <c r="M10" s="256"/>
      <c r="N10" s="34"/>
      <c r="T10" s="256"/>
      <c r="U10" s="256"/>
      <c r="V10" s="256"/>
      <c r="W10" s="256"/>
      <c r="X10" s="256"/>
      <c r="Y10" s="256"/>
      <c r="Z10" s="256"/>
      <c r="AA10" s="256"/>
      <c r="AB10" s="256"/>
      <c r="AC10" s="256"/>
      <c r="AD10" s="256"/>
      <c r="AE10" s="256"/>
      <c r="AF10" s="256"/>
    </row>
    <row r="11" spans="1:47" s="21" customFormat="1" ht="12" customHeight="1">
      <c r="A11" s="256"/>
      <c r="B11" s="20"/>
      <c r="C11" s="256"/>
      <c r="D11" s="255" t="s">
        <v>15</v>
      </c>
      <c r="E11" s="256"/>
      <c r="F11" s="257" t="s">
        <v>1</v>
      </c>
      <c r="G11" s="256"/>
      <c r="H11" s="256"/>
      <c r="I11" s="256"/>
      <c r="J11" s="255" t="s">
        <v>16</v>
      </c>
      <c r="K11" s="255"/>
      <c r="L11" s="257" t="s">
        <v>1</v>
      </c>
      <c r="M11" s="256"/>
      <c r="N11" s="34"/>
      <c r="T11" s="256"/>
      <c r="U11" s="256"/>
      <c r="V11" s="256"/>
      <c r="W11" s="256"/>
      <c r="X11" s="256"/>
      <c r="Y11" s="256"/>
      <c r="Z11" s="256"/>
      <c r="AA11" s="256"/>
      <c r="AB11" s="256"/>
      <c r="AC11" s="256"/>
      <c r="AD11" s="256"/>
      <c r="AE11" s="256"/>
      <c r="AF11" s="256"/>
    </row>
    <row r="12" spans="1:47" s="21" customFormat="1" ht="12" customHeight="1">
      <c r="A12" s="256"/>
      <c r="B12" s="20"/>
      <c r="C12" s="256"/>
      <c r="D12" s="255" t="s">
        <v>17</v>
      </c>
      <c r="E12" s="256"/>
      <c r="F12" s="257" t="s">
        <v>18</v>
      </c>
      <c r="G12" s="256"/>
      <c r="H12" s="256"/>
      <c r="I12" s="256"/>
      <c r="J12" s="255" t="s">
        <v>19</v>
      </c>
      <c r="K12" s="255"/>
      <c r="L12" s="99"/>
      <c r="M12" s="256"/>
      <c r="N12" s="34"/>
      <c r="T12" s="256"/>
      <c r="U12" s="256"/>
      <c r="V12" s="256"/>
      <c r="W12" s="256"/>
      <c r="X12" s="256"/>
      <c r="Y12" s="256"/>
      <c r="Z12" s="256"/>
      <c r="AA12" s="256"/>
      <c r="AB12" s="256"/>
      <c r="AC12" s="256"/>
      <c r="AD12" s="256"/>
      <c r="AE12" s="256"/>
      <c r="AF12" s="256"/>
    </row>
    <row r="13" spans="1:47" s="21" customFormat="1" ht="10.9" customHeight="1">
      <c r="A13" s="256"/>
      <c r="B13" s="20"/>
      <c r="C13" s="256"/>
      <c r="D13" s="256"/>
      <c r="E13" s="256"/>
      <c r="F13" s="256"/>
      <c r="G13" s="256"/>
      <c r="H13" s="256"/>
      <c r="I13" s="256"/>
      <c r="J13" s="256"/>
      <c r="K13" s="256"/>
      <c r="L13" s="256"/>
      <c r="M13" s="256"/>
      <c r="N13" s="34"/>
      <c r="T13" s="256"/>
      <c r="U13" s="256"/>
      <c r="V13" s="256"/>
      <c r="W13" s="256"/>
      <c r="X13" s="256"/>
      <c r="Y13" s="256"/>
      <c r="Z13" s="256"/>
      <c r="AA13" s="256"/>
      <c r="AB13" s="256"/>
      <c r="AC13" s="256"/>
      <c r="AD13" s="256"/>
      <c r="AE13" s="256"/>
      <c r="AF13" s="256"/>
    </row>
    <row r="14" spans="1:47" s="21" customFormat="1" ht="12" customHeight="1">
      <c r="A14" s="256"/>
      <c r="B14" s="20"/>
      <c r="C14" s="256"/>
      <c r="D14" s="255" t="s">
        <v>20</v>
      </c>
      <c r="E14" s="256"/>
      <c r="F14" s="256"/>
      <c r="G14" s="256"/>
      <c r="H14" s="256"/>
      <c r="I14" s="256"/>
      <c r="J14" s="255" t="s">
        <v>21</v>
      </c>
      <c r="K14" s="255"/>
      <c r="L14" s="257" t="str">
        <f>IF('[1]Rekapitulace stavby'!AN10="","",'[1]Rekapitulace stavby'!AN10)</f>
        <v/>
      </c>
      <c r="M14" s="256"/>
      <c r="N14" s="34"/>
      <c r="T14" s="256"/>
      <c r="U14" s="256"/>
      <c r="V14" s="256"/>
      <c r="W14" s="256"/>
      <c r="X14" s="256"/>
      <c r="Y14" s="256"/>
      <c r="Z14" s="256"/>
      <c r="AA14" s="256"/>
      <c r="AB14" s="256"/>
      <c r="AC14" s="256"/>
      <c r="AD14" s="256"/>
      <c r="AE14" s="256"/>
      <c r="AF14" s="256"/>
    </row>
    <row r="15" spans="1:47" s="21" customFormat="1" ht="18" customHeight="1">
      <c r="A15" s="256"/>
      <c r="B15" s="20"/>
      <c r="C15" s="256"/>
      <c r="D15" s="256"/>
      <c r="E15" s="257" t="str">
        <f>IF('[1]Rekapitulace stavby'!E11="","",'[1]Rekapitulace stavby'!E11)</f>
        <v xml:space="preserve"> </v>
      </c>
      <c r="F15" s="256"/>
      <c r="G15" s="256"/>
      <c r="H15" s="256"/>
      <c r="I15" s="256"/>
      <c r="J15" s="255" t="s">
        <v>23</v>
      </c>
      <c r="K15" s="255"/>
      <c r="L15" s="257" t="str">
        <f>IF('[1]Rekapitulace stavby'!AN11="","",'[1]Rekapitulace stavby'!AN11)</f>
        <v/>
      </c>
      <c r="M15" s="256"/>
      <c r="N15" s="34"/>
      <c r="T15" s="256"/>
      <c r="U15" s="256"/>
      <c r="V15" s="256"/>
      <c r="W15" s="256"/>
      <c r="X15" s="256"/>
      <c r="Y15" s="256"/>
      <c r="Z15" s="256"/>
      <c r="AA15" s="256"/>
      <c r="AB15" s="256"/>
      <c r="AC15" s="256"/>
      <c r="AD15" s="256"/>
      <c r="AE15" s="256"/>
      <c r="AF15" s="256"/>
    </row>
    <row r="16" spans="1:47" s="21" customFormat="1" ht="6.95" customHeight="1">
      <c r="A16" s="256"/>
      <c r="B16" s="20"/>
      <c r="C16" s="256"/>
      <c r="D16" s="256"/>
      <c r="E16" s="256"/>
      <c r="F16" s="256"/>
      <c r="G16" s="256"/>
      <c r="H16" s="256"/>
      <c r="I16" s="256"/>
      <c r="J16" s="256"/>
      <c r="K16" s="256"/>
      <c r="L16" s="256"/>
      <c r="M16" s="256"/>
      <c r="N16" s="34"/>
      <c r="T16" s="256"/>
      <c r="U16" s="256"/>
      <c r="V16" s="256"/>
      <c r="W16" s="256"/>
      <c r="X16" s="256"/>
      <c r="Y16" s="256"/>
      <c r="Z16" s="256"/>
      <c r="AA16" s="256"/>
      <c r="AB16" s="256"/>
      <c r="AC16" s="256"/>
      <c r="AD16" s="256"/>
      <c r="AE16" s="256"/>
      <c r="AF16" s="256"/>
    </row>
    <row r="17" spans="1:32" s="21" customFormat="1" ht="12" customHeight="1">
      <c r="A17" s="256"/>
      <c r="B17" s="20"/>
      <c r="C17" s="256"/>
      <c r="D17" s="255" t="s">
        <v>24</v>
      </c>
      <c r="E17" s="256"/>
      <c r="F17" s="256"/>
      <c r="G17" s="256"/>
      <c r="H17" s="256"/>
      <c r="I17" s="256"/>
      <c r="J17" s="255" t="s">
        <v>21</v>
      </c>
      <c r="K17" s="255"/>
      <c r="L17" s="257" t="str">
        <f>'[1]Rekapitulace stavby'!AN13</f>
        <v/>
      </c>
      <c r="M17" s="256"/>
      <c r="N17" s="34"/>
      <c r="T17" s="256"/>
      <c r="U17" s="256"/>
      <c r="V17" s="256"/>
      <c r="W17" s="256"/>
      <c r="X17" s="256"/>
      <c r="Y17" s="256"/>
      <c r="Z17" s="256"/>
      <c r="AA17" s="256"/>
      <c r="AB17" s="256"/>
      <c r="AC17" s="256"/>
      <c r="AD17" s="256"/>
      <c r="AE17" s="256"/>
      <c r="AF17" s="256"/>
    </row>
    <row r="18" spans="1:32" s="21" customFormat="1" ht="18" customHeight="1">
      <c r="A18" s="256"/>
      <c r="B18" s="20"/>
      <c r="C18" s="256"/>
      <c r="D18" s="256"/>
      <c r="E18" s="324" t="str">
        <f>'[1]Rekapitulace stavby'!E14</f>
        <v xml:space="preserve"> </v>
      </c>
      <c r="F18" s="324"/>
      <c r="G18" s="324"/>
      <c r="H18" s="324"/>
      <c r="I18" s="257"/>
      <c r="J18" s="255" t="s">
        <v>23</v>
      </c>
      <c r="K18" s="255"/>
      <c r="L18" s="257" t="str">
        <f>'[1]Rekapitulace stavby'!AN14</f>
        <v/>
      </c>
      <c r="M18" s="256"/>
      <c r="N18" s="34"/>
      <c r="T18" s="256"/>
      <c r="U18" s="256"/>
      <c r="V18" s="256"/>
      <c r="W18" s="256"/>
      <c r="X18" s="256"/>
      <c r="Y18" s="256"/>
      <c r="Z18" s="256"/>
      <c r="AA18" s="256"/>
      <c r="AB18" s="256"/>
      <c r="AC18" s="256"/>
      <c r="AD18" s="256"/>
      <c r="AE18" s="256"/>
      <c r="AF18" s="256"/>
    </row>
    <row r="19" spans="1:32" s="21" customFormat="1" ht="6.95" customHeight="1">
      <c r="A19" s="256"/>
      <c r="B19" s="20"/>
      <c r="C19" s="256"/>
      <c r="D19" s="256"/>
      <c r="E19" s="256"/>
      <c r="F19" s="256"/>
      <c r="G19" s="256"/>
      <c r="H19" s="256"/>
      <c r="I19" s="256"/>
      <c r="J19" s="256"/>
      <c r="K19" s="256"/>
      <c r="L19" s="256"/>
      <c r="M19" s="256"/>
      <c r="N19" s="34"/>
      <c r="T19" s="256"/>
      <c r="U19" s="256"/>
      <c r="V19" s="256"/>
      <c r="W19" s="256"/>
      <c r="X19" s="256"/>
      <c r="Y19" s="256"/>
      <c r="Z19" s="256"/>
      <c r="AA19" s="256"/>
      <c r="AB19" s="256"/>
      <c r="AC19" s="256"/>
      <c r="AD19" s="256"/>
      <c r="AE19" s="256"/>
      <c r="AF19" s="256"/>
    </row>
    <row r="20" spans="1:32" s="21" customFormat="1" ht="12" customHeight="1">
      <c r="A20" s="256"/>
      <c r="B20" s="20"/>
      <c r="C20" s="256"/>
      <c r="D20" s="255" t="s">
        <v>25</v>
      </c>
      <c r="E20" s="256"/>
      <c r="F20" s="256"/>
      <c r="G20" s="256"/>
      <c r="H20" s="256"/>
      <c r="I20" s="256"/>
      <c r="J20" s="255" t="s">
        <v>21</v>
      </c>
      <c r="K20" s="255"/>
      <c r="L20" s="257" t="str">
        <f>IF('[1]Rekapitulace stavby'!AN16="","",'[1]Rekapitulace stavby'!AN16)</f>
        <v/>
      </c>
      <c r="M20" s="256"/>
      <c r="N20" s="34"/>
      <c r="T20" s="256"/>
      <c r="U20" s="256"/>
      <c r="V20" s="256"/>
      <c r="W20" s="256"/>
      <c r="X20" s="256"/>
      <c r="Y20" s="256"/>
      <c r="Z20" s="256"/>
      <c r="AA20" s="256"/>
      <c r="AB20" s="256"/>
      <c r="AC20" s="256"/>
      <c r="AD20" s="256"/>
      <c r="AE20" s="256"/>
      <c r="AF20" s="256"/>
    </row>
    <row r="21" spans="1:32" s="21" customFormat="1" ht="18" customHeight="1">
      <c r="A21" s="256"/>
      <c r="B21" s="20"/>
      <c r="C21" s="256"/>
      <c r="D21" s="256"/>
      <c r="E21" s="257" t="str">
        <f>IF('[1]Rekapitulace stavby'!E17="","",'[1]Rekapitulace stavby'!E17)</f>
        <v xml:space="preserve"> </v>
      </c>
      <c r="F21" s="256"/>
      <c r="G21" s="256"/>
      <c r="H21" s="256"/>
      <c r="I21" s="256"/>
      <c r="J21" s="255" t="s">
        <v>23</v>
      </c>
      <c r="K21" s="255"/>
      <c r="L21" s="257" t="str">
        <f>IF('[1]Rekapitulace stavby'!AN17="","",'[1]Rekapitulace stavby'!AN17)</f>
        <v/>
      </c>
      <c r="M21" s="256"/>
      <c r="N21" s="34"/>
      <c r="T21" s="256"/>
      <c r="U21" s="256"/>
      <c r="V21" s="256"/>
      <c r="W21" s="256"/>
      <c r="X21" s="256"/>
      <c r="Y21" s="256"/>
      <c r="Z21" s="256"/>
      <c r="AA21" s="256"/>
      <c r="AB21" s="256"/>
      <c r="AC21" s="256"/>
      <c r="AD21" s="256"/>
      <c r="AE21" s="256"/>
      <c r="AF21" s="256"/>
    </row>
    <row r="22" spans="1:32" s="21" customFormat="1" ht="6.95" customHeight="1">
      <c r="A22" s="256"/>
      <c r="B22" s="20"/>
      <c r="C22" s="256"/>
      <c r="D22" s="256"/>
      <c r="E22" s="256"/>
      <c r="F22" s="256"/>
      <c r="G22" s="256"/>
      <c r="H22" s="256"/>
      <c r="I22" s="256"/>
      <c r="J22" s="256"/>
      <c r="K22" s="256"/>
      <c r="L22" s="256"/>
      <c r="M22" s="256"/>
      <c r="N22" s="34"/>
      <c r="T22" s="256"/>
      <c r="U22" s="256"/>
      <c r="V22" s="256"/>
      <c r="W22" s="256"/>
      <c r="X22" s="256"/>
      <c r="Y22" s="256"/>
      <c r="Z22" s="256"/>
      <c r="AA22" s="256"/>
      <c r="AB22" s="256"/>
      <c r="AC22" s="256"/>
      <c r="AD22" s="256"/>
      <c r="AE22" s="256"/>
      <c r="AF22" s="256"/>
    </row>
    <row r="23" spans="1:32" s="21" customFormat="1" ht="12" customHeight="1">
      <c r="A23" s="256"/>
      <c r="B23" s="20"/>
      <c r="C23" s="256"/>
      <c r="D23" s="255" t="s">
        <v>27</v>
      </c>
      <c r="E23" s="256"/>
      <c r="F23" s="256"/>
      <c r="G23" s="256"/>
      <c r="H23" s="256"/>
      <c r="I23" s="256"/>
      <c r="J23" s="255" t="s">
        <v>21</v>
      </c>
      <c r="K23" s="255"/>
      <c r="L23" s="257"/>
      <c r="M23" s="256"/>
      <c r="N23" s="34"/>
      <c r="T23" s="256"/>
      <c r="U23" s="256"/>
      <c r="V23" s="256"/>
      <c r="W23" s="256"/>
      <c r="X23" s="256"/>
      <c r="Y23" s="256"/>
      <c r="Z23" s="256"/>
      <c r="AA23" s="256"/>
      <c r="AB23" s="256"/>
      <c r="AC23" s="256"/>
      <c r="AD23" s="256"/>
      <c r="AE23" s="256"/>
      <c r="AF23" s="256"/>
    </row>
    <row r="24" spans="1:32" s="21" customFormat="1" ht="18" customHeight="1">
      <c r="A24" s="256"/>
      <c r="B24" s="20"/>
      <c r="C24" s="256"/>
      <c r="D24" s="256"/>
      <c r="E24" s="257"/>
      <c r="F24" s="256"/>
      <c r="G24" s="256"/>
      <c r="H24" s="256"/>
      <c r="I24" s="256"/>
      <c r="J24" s="255" t="s">
        <v>23</v>
      </c>
      <c r="K24" s="255"/>
      <c r="L24" s="257" t="s">
        <v>1</v>
      </c>
      <c r="M24" s="256"/>
      <c r="N24" s="34"/>
      <c r="T24" s="256"/>
      <c r="U24" s="256"/>
      <c r="V24" s="256"/>
      <c r="W24" s="256"/>
      <c r="X24" s="256"/>
      <c r="Y24" s="256"/>
      <c r="Z24" s="256"/>
      <c r="AA24" s="256"/>
      <c r="AB24" s="256"/>
      <c r="AC24" s="256"/>
      <c r="AD24" s="256"/>
      <c r="AE24" s="256"/>
      <c r="AF24" s="256"/>
    </row>
    <row r="25" spans="1:32" s="21" customFormat="1" ht="6.95" customHeight="1">
      <c r="A25" s="256"/>
      <c r="B25" s="20"/>
      <c r="C25" s="256"/>
      <c r="D25" s="256"/>
      <c r="E25" s="256"/>
      <c r="F25" s="256"/>
      <c r="G25" s="256"/>
      <c r="H25" s="256"/>
      <c r="I25" s="256"/>
      <c r="J25" s="256"/>
      <c r="K25" s="256"/>
      <c r="L25" s="256"/>
      <c r="M25" s="256"/>
      <c r="N25" s="34"/>
      <c r="T25" s="256"/>
      <c r="U25" s="256"/>
      <c r="V25" s="256"/>
      <c r="W25" s="256"/>
      <c r="X25" s="256"/>
      <c r="Y25" s="256"/>
      <c r="Z25" s="256"/>
      <c r="AA25" s="256"/>
      <c r="AB25" s="256"/>
      <c r="AC25" s="256"/>
      <c r="AD25" s="256"/>
      <c r="AE25" s="256"/>
      <c r="AF25" s="256"/>
    </row>
    <row r="26" spans="1:32" s="21" customFormat="1" ht="12" customHeight="1">
      <c r="A26" s="256"/>
      <c r="B26" s="20"/>
      <c r="C26" s="256"/>
      <c r="D26" s="255" t="s">
        <v>28</v>
      </c>
      <c r="E26" s="256"/>
      <c r="F26" s="256"/>
      <c r="G26" s="256"/>
      <c r="H26" s="256"/>
      <c r="I26" s="256"/>
      <c r="J26" s="256"/>
      <c r="K26" s="256"/>
      <c r="L26" s="256"/>
      <c r="M26" s="256"/>
      <c r="N26" s="34"/>
      <c r="T26" s="256"/>
      <c r="U26" s="256"/>
      <c r="V26" s="256"/>
      <c r="W26" s="256"/>
      <c r="X26" s="256"/>
      <c r="Y26" s="256"/>
      <c r="Z26" s="256"/>
      <c r="AA26" s="256"/>
      <c r="AB26" s="256"/>
      <c r="AC26" s="256"/>
      <c r="AD26" s="256"/>
      <c r="AE26" s="256"/>
      <c r="AF26" s="256"/>
    </row>
    <row r="27" spans="1:32" s="103" customFormat="1" ht="16.5" customHeight="1">
      <c r="A27" s="100"/>
      <c r="B27" s="101"/>
      <c r="C27" s="100"/>
      <c r="D27" s="100"/>
      <c r="E27" s="325" t="s">
        <v>1</v>
      </c>
      <c r="F27" s="325"/>
      <c r="G27" s="325"/>
      <c r="H27" s="325"/>
      <c r="I27" s="258"/>
      <c r="J27" s="100"/>
      <c r="K27" s="100"/>
      <c r="L27" s="100"/>
      <c r="M27" s="100"/>
      <c r="N27" s="102"/>
      <c r="T27" s="100"/>
      <c r="U27" s="100"/>
      <c r="V27" s="100"/>
      <c r="W27" s="100"/>
      <c r="X27" s="100"/>
      <c r="Y27" s="100"/>
      <c r="Z27" s="100"/>
      <c r="AA27" s="100"/>
      <c r="AB27" s="100"/>
      <c r="AC27" s="100"/>
      <c r="AD27" s="100"/>
      <c r="AE27" s="100"/>
      <c r="AF27" s="100"/>
    </row>
    <row r="28" spans="1:32" s="21" customFormat="1" ht="6.95" customHeight="1">
      <c r="A28" s="256"/>
      <c r="B28" s="20"/>
      <c r="C28" s="256"/>
      <c r="D28" s="256"/>
      <c r="E28" s="256"/>
      <c r="F28" s="256"/>
      <c r="G28" s="256"/>
      <c r="H28" s="256"/>
      <c r="I28" s="256"/>
      <c r="J28" s="256"/>
      <c r="K28" s="256"/>
      <c r="L28" s="256"/>
      <c r="M28" s="256"/>
      <c r="N28" s="34"/>
      <c r="T28" s="256"/>
      <c r="U28" s="256"/>
      <c r="V28" s="256"/>
      <c r="W28" s="256"/>
      <c r="X28" s="256"/>
      <c r="Y28" s="256"/>
      <c r="Z28" s="256"/>
      <c r="AA28" s="256"/>
      <c r="AB28" s="256"/>
      <c r="AC28" s="256"/>
      <c r="AD28" s="256"/>
      <c r="AE28" s="256"/>
      <c r="AF28" s="256"/>
    </row>
    <row r="29" spans="1:32" s="21" customFormat="1" ht="6.95" customHeight="1">
      <c r="A29" s="256"/>
      <c r="B29" s="20"/>
      <c r="C29" s="256"/>
      <c r="D29" s="104"/>
      <c r="E29" s="104"/>
      <c r="F29" s="104"/>
      <c r="G29" s="104"/>
      <c r="H29" s="104"/>
      <c r="I29" s="104"/>
      <c r="J29" s="104"/>
      <c r="K29" s="104"/>
      <c r="L29" s="104"/>
      <c r="M29" s="104"/>
      <c r="N29" s="34"/>
      <c r="T29" s="256"/>
      <c r="U29" s="256"/>
      <c r="V29" s="256"/>
      <c r="W29" s="256"/>
      <c r="X29" s="256"/>
      <c r="Y29" s="256"/>
      <c r="Z29" s="256"/>
      <c r="AA29" s="256"/>
      <c r="AB29" s="256"/>
      <c r="AC29" s="256"/>
      <c r="AD29" s="256"/>
      <c r="AE29" s="256"/>
      <c r="AF29" s="256"/>
    </row>
    <row r="30" spans="1:32" s="21" customFormat="1" ht="25.35" customHeight="1">
      <c r="A30" s="256"/>
      <c r="B30" s="20"/>
      <c r="C30" s="256"/>
      <c r="D30" s="105" t="s">
        <v>29</v>
      </c>
      <c r="E30" s="256"/>
      <c r="F30" s="256"/>
      <c r="G30" s="256"/>
      <c r="H30" s="256"/>
      <c r="I30" s="256"/>
      <c r="J30" s="256"/>
      <c r="K30" s="256"/>
      <c r="L30" s="106">
        <f>L124</f>
        <v>0</v>
      </c>
      <c r="M30" s="256"/>
      <c r="N30" s="34"/>
      <c r="T30" s="256"/>
      <c r="U30" s="256"/>
      <c r="V30" s="256"/>
      <c r="W30" s="256"/>
      <c r="X30" s="256"/>
      <c r="Y30" s="256"/>
      <c r="Z30" s="256"/>
      <c r="AA30" s="256"/>
      <c r="AB30" s="256"/>
      <c r="AC30" s="256"/>
      <c r="AD30" s="256"/>
      <c r="AE30" s="256"/>
      <c r="AF30" s="256"/>
    </row>
    <row r="31" spans="1:32" s="21" customFormat="1" ht="6.95" customHeight="1">
      <c r="A31" s="256"/>
      <c r="B31" s="20"/>
      <c r="C31" s="256"/>
      <c r="D31" s="104"/>
      <c r="E31" s="104"/>
      <c r="F31" s="104"/>
      <c r="G31" s="104"/>
      <c r="H31" s="104"/>
      <c r="I31" s="104"/>
      <c r="J31" s="104"/>
      <c r="K31" s="104"/>
      <c r="L31" s="104"/>
      <c r="M31" s="104"/>
      <c r="N31" s="34"/>
      <c r="T31" s="256"/>
      <c r="U31" s="256"/>
      <c r="V31" s="256"/>
      <c r="W31" s="256"/>
      <c r="X31" s="256"/>
      <c r="Y31" s="256"/>
      <c r="Z31" s="256"/>
      <c r="AA31" s="256"/>
      <c r="AB31" s="256"/>
      <c r="AC31" s="256"/>
      <c r="AD31" s="256"/>
      <c r="AE31" s="256"/>
      <c r="AF31" s="256"/>
    </row>
    <row r="32" spans="1:32" s="21" customFormat="1" ht="14.45" customHeight="1">
      <c r="A32" s="256"/>
      <c r="B32" s="20"/>
      <c r="C32" s="256"/>
      <c r="D32" s="256"/>
      <c r="E32" s="256"/>
      <c r="F32" s="107" t="s">
        <v>31</v>
      </c>
      <c r="G32" s="256"/>
      <c r="H32" s="256"/>
      <c r="I32" s="256"/>
      <c r="J32" s="107" t="s">
        <v>30</v>
      </c>
      <c r="K32" s="107"/>
      <c r="L32" s="107" t="s">
        <v>32</v>
      </c>
      <c r="M32" s="256"/>
      <c r="N32" s="34"/>
      <c r="T32" s="256"/>
      <c r="U32" s="256"/>
      <c r="V32" s="256"/>
      <c r="W32" s="256"/>
      <c r="X32" s="256"/>
      <c r="Y32" s="256"/>
      <c r="Z32" s="256"/>
      <c r="AA32" s="256"/>
      <c r="AB32" s="256"/>
      <c r="AC32" s="256"/>
      <c r="AD32" s="256"/>
      <c r="AE32" s="256"/>
      <c r="AF32" s="256"/>
    </row>
    <row r="33" spans="1:32" s="21" customFormat="1" ht="14.45" customHeight="1">
      <c r="A33" s="256"/>
      <c r="B33" s="20"/>
      <c r="C33" s="256"/>
      <c r="D33" s="108" t="s">
        <v>33</v>
      </c>
      <c r="E33" s="255" t="s">
        <v>34</v>
      </c>
      <c r="F33" s="109"/>
      <c r="G33" s="256"/>
      <c r="H33" s="256"/>
      <c r="I33" s="256"/>
      <c r="J33" s="110">
        <v>0.21</v>
      </c>
      <c r="K33" s="110"/>
      <c r="L33" s="109">
        <f>L30*0.21</f>
        <v>0</v>
      </c>
      <c r="M33" s="256"/>
      <c r="N33" s="34"/>
      <c r="T33" s="256"/>
      <c r="U33" s="256"/>
      <c r="V33" s="256"/>
      <c r="W33" s="256"/>
      <c r="X33" s="256"/>
      <c r="Y33" s="256"/>
      <c r="Z33" s="256"/>
      <c r="AA33" s="256"/>
      <c r="AB33" s="256"/>
      <c r="AC33" s="256"/>
      <c r="AD33" s="256"/>
      <c r="AE33" s="256"/>
      <c r="AF33" s="256"/>
    </row>
    <row r="34" spans="1:32" s="21" customFormat="1" ht="14.45" customHeight="1">
      <c r="A34" s="256"/>
      <c r="B34" s="20"/>
      <c r="C34" s="256"/>
      <c r="D34" s="256"/>
      <c r="E34" s="255" t="s">
        <v>35</v>
      </c>
      <c r="F34" s="109"/>
      <c r="G34" s="256"/>
      <c r="H34" s="256"/>
      <c r="I34" s="256"/>
      <c r="J34" s="110">
        <v>0.15</v>
      </c>
      <c r="K34" s="110"/>
      <c r="L34" s="109">
        <v>0</v>
      </c>
      <c r="M34" s="256"/>
      <c r="N34" s="34"/>
      <c r="T34" s="256"/>
      <c r="U34" s="256"/>
      <c r="V34" s="256"/>
      <c r="W34" s="256"/>
      <c r="X34" s="256"/>
      <c r="Y34" s="256"/>
      <c r="Z34" s="256"/>
      <c r="AA34" s="256"/>
      <c r="AB34" s="256"/>
      <c r="AC34" s="256"/>
      <c r="AD34" s="256"/>
      <c r="AE34" s="256"/>
      <c r="AF34" s="256"/>
    </row>
    <row r="35" spans="1:32" s="21" customFormat="1" ht="14.45" hidden="1" customHeight="1">
      <c r="A35" s="256"/>
      <c r="B35" s="20"/>
      <c r="C35" s="256"/>
      <c r="D35" s="256"/>
      <c r="E35" s="255" t="s">
        <v>36</v>
      </c>
      <c r="F35" s="109" t="e">
        <f>ROUND((SUM(BH124:BH145)),  2)</f>
        <v>#REF!</v>
      </c>
      <c r="G35" s="256"/>
      <c r="H35" s="256"/>
      <c r="I35" s="256"/>
      <c r="J35" s="110">
        <v>0.21</v>
      </c>
      <c r="K35" s="110"/>
      <c r="L35" s="109">
        <f>0</f>
        <v>0</v>
      </c>
      <c r="M35" s="256"/>
      <c r="N35" s="34"/>
      <c r="T35" s="256"/>
      <c r="U35" s="256"/>
      <c r="V35" s="256"/>
      <c r="W35" s="256"/>
      <c r="X35" s="256"/>
      <c r="Y35" s="256"/>
      <c r="Z35" s="256"/>
      <c r="AA35" s="256"/>
      <c r="AB35" s="256"/>
      <c r="AC35" s="256"/>
      <c r="AD35" s="256"/>
      <c r="AE35" s="256"/>
      <c r="AF35" s="256"/>
    </row>
    <row r="36" spans="1:32" s="21" customFormat="1" ht="14.45" hidden="1" customHeight="1">
      <c r="A36" s="256"/>
      <c r="B36" s="20"/>
      <c r="C36" s="256"/>
      <c r="D36" s="256"/>
      <c r="E36" s="255" t="s">
        <v>37</v>
      </c>
      <c r="F36" s="109" t="e">
        <f>ROUND((SUM(BI124:BI145)),  2)</f>
        <v>#REF!</v>
      </c>
      <c r="G36" s="256"/>
      <c r="H36" s="256"/>
      <c r="I36" s="256"/>
      <c r="J36" s="110">
        <v>0.15</v>
      </c>
      <c r="K36" s="110"/>
      <c r="L36" s="109">
        <f>0</f>
        <v>0</v>
      </c>
      <c r="M36" s="256"/>
      <c r="N36" s="34"/>
      <c r="T36" s="256"/>
      <c r="U36" s="256"/>
      <c r="V36" s="256"/>
      <c r="W36" s="256"/>
      <c r="X36" s="256"/>
      <c r="Y36" s="256"/>
      <c r="Z36" s="256"/>
      <c r="AA36" s="256"/>
      <c r="AB36" s="256"/>
      <c r="AC36" s="256"/>
      <c r="AD36" s="256"/>
      <c r="AE36" s="256"/>
      <c r="AF36" s="256"/>
    </row>
    <row r="37" spans="1:32" s="21" customFormat="1" ht="14.45" hidden="1" customHeight="1">
      <c r="A37" s="256"/>
      <c r="B37" s="20"/>
      <c r="C37" s="256"/>
      <c r="D37" s="256"/>
      <c r="E37" s="255" t="s">
        <v>38</v>
      </c>
      <c r="F37" s="109" t="e">
        <f>ROUND((SUM(BJ124:BJ145)),  2)</f>
        <v>#REF!</v>
      </c>
      <c r="G37" s="256"/>
      <c r="H37" s="256"/>
      <c r="I37" s="256"/>
      <c r="J37" s="110">
        <v>0</v>
      </c>
      <c r="K37" s="110"/>
      <c r="L37" s="109">
        <f>0</f>
        <v>0</v>
      </c>
      <c r="M37" s="256"/>
      <c r="N37" s="34"/>
      <c r="T37" s="256"/>
      <c r="U37" s="256"/>
      <c r="V37" s="256"/>
      <c r="W37" s="256"/>
      <c r="X37" s="256"/>
      <c r="Y37" s="256"/>
      <c r="Z37" s="256"/>
      <c r="AA37" s="256"/>
      <c r="AB37" s="256"/>
      <c r="AC37" s="256"/>
      <c r="AD37" s="256"/>
      <c r="AE37" s="256"/>
      <c r="AF37" s="256"/>
    </row>
    <row r="38" spans="1:32" s="21" customFormat="1" ht="6.95" customHeight="1">
      <c r="A38" s="256"/>
      <c r="B38" s="20"/>
      <c r="C38" s="256"/>
      <c r="D38" s="256"/>
      <c r="E38" s="256"/>
      <c r="F38" s="256"/>
      <c r="G38" s="256"/>
      <c r="H38" s="256"/>
      <c r="I38" s="256"/>
      <c r="J38" s="256"/>
      <c r="K38" s="256"/>
      <c r="L38" s="256"/>
      <c r="M38" s="256"/>
      <c r="N38" s="34"/>
      <c r="T38" s="256"/>
      <c r="U38" s="256"/>
      <c r="V38" s="256"/>
      <c r="W38" s="256"/>
      <c r="X38" s="256"/>
      <c r="Y38" s="256"/>
      <c r="Z38" s="256"/>
      <c r="AA38" s="256"/>
      <c r="AB38" s="256"/>
      <c r="AC38" s="256"/>
      <c r="AD38" s="256"/>
      <c r="AE38" s="256"/>
      <c r="AF38" s="256"/>
    </row>
    <row r="39" spans="1:32" s="21" customFormat="1" ht="25.35" customHeight="1">
      <c r="A39" s="256"/>
      <c r="B39" s="20"/>
      <c r="C39" s="111"/>
      <c r="D39" s="112" t="s">
        <v>39</v>
      </c>
      <c r="E39" s="113"/>
      <c r="F39" s="113"/>
      <c r="G39" s="114" t="s">
        <v>40</v>
      </c>
      <c r="H39" s="115" t="s">
        <v>41</v>
      </c>
      <c r="I39" s="115"/>
      <c r="J39" s="113"/>
      <c r="K39" s="113"/>
      <c r="L39" s="116">
        <f>L30*1.21</f>
        <v>0</v>
      </c>
      <c r="M39" s="117"/>
      <c r="N39" s="34"/>
      <c r="T39" s="256"/>
      <c r="U39" s="256"/>
      <c r="V39" s="256"/>
      <c r="W39" s="256"/>
      <c r="X39" s="256"/>
      <c r="Y39" s="256"/>
      <c r="Z39" s="256"/>
      <c r="AA39" s="256"/>
      <c r="AB39" s="256"/>
      <c r="AC39" s="256"/>
      <c r="AD39" s="256"/>
      <c r="AE39" s="256"/>
      <c r="AF39" s="256"/>
    </row>
    <row r="40" spans="1:32" s="21" customFormat="1" ht="14.45" customHeight="1">
      <c r="A40" s="256"/>
      <c r="B40" s="20"/>
      <c r="C40" s="256"/>
      <c r="D40" s="256"/>
      <c r="E40" s="256"/>
      <c r="F40" s="256"/>
      <c r="G40" s="256"/>
      <c r="H40" s="256"/>
      <c r="I40" s="256"/>
      <c r="J40" s="256"/>
      <c r="K40" s="256"/>
      <c r="L40" s="256"/>
      <c r="M40" s="256"/>
      <c r="N40" s="34"/>
      <c r="T40" s="256"/>
      <c r="U40" s="256"/>
      <c r="V40" s="256"/>
      <c r="W40" s="256"/>
      <c r="X40" s="256"/>
      <c r="Y40" s="256"/>
      <c r="Z40" s="256"/>
      <c r="AA40" s="256"/>
      <c r="AB40" s="256"/>
      <c r="AC40" s="256"/>
      <c r="AD40" s="256"/>
      <c r="AE40" s="256"/>
      <c r="AF40" s="256"/>
    </row>
    <row r="41" spans="1:32" ht="14.45" customHeight="1">
      <c r="B41" s="5"/>
      <c r="N41" s="5"/>
    </row>
    <row r="42" spans="1:32" ht="14.45" customHeight="1">
      <c r="B42" s="5"/>
      <c r="N42" s="5"/>
    </row>
    <row r="43" spans="1:32" ht="14.45" customHeight="1">
      <c r="B43" s="5"/>
      <c r="N43" s="5"/>
    </row>
    <row r="44" spans="1:32" ht="14.45" customHeight="1">
      <c r="B44" s="5"/>
      <c r="N44" s="5"/>
    </row>
    <row r="45" spans="1:32" ht="14.45" customHeight="1">
      <c r="B45" s="5"/>
      <c r="N45" s="5"/>
    </row>
    <row r="46" spans="1:32" ht="14.45" customHeight="1">
      <c r="B46" s="5"/>
      <c r="N46" s="5"/>
    </row>
    <row r="47" spans="1:32" ht="14.45" customHeight="1">
      <c r="B47" s="5"/>
      <c r="N47" s="5"/>
    </row>
    <row r="48" spans="1:32" ht="14.45" customHeight="1">
      <c r="B48" s="5"/>
      <c r="N48" s="5"/>
    </row>
    <row r="49" spans="1:32" ht="14.45" customHeight="1">
      <c r="B49" s="5"/>
      <c r="N49" s="5"/>
    </row>
    <row r="50" spans="1:32" s="21" customFormat="1" ht="14.45" customHeight="1">
      <c r="B50" s="34"/>
      <c r="D50" s="118" t="s">
        <v>42</v>
      </c>
      <c r="E50" s="119"/>
      <c r="F50" s="119"/>
      <c r="G50" s="118" t="s">
        <v>43</v>
      </c>
      <c r="H50" s="119"/>
      <c r="I50" s="119"/>
      <c r="J50" s="119"/>
      <c r="K50" s="119"/>
      <c r="L50" s="119"/>
      <c r="M50" s="119"/>
      <c r="N50" s="34"/>
    </row>
    <row r="51" spans="1:32">
      <c r="B51" s="5"/>
      <c r="N51" s="5"/>
    </row>
    <row r="52" spans="1:32">
      <c r="B52" s="5"/>
      <c r="N52" s="5"/>
    </row>
    <row r="53" spans="1:32">
      <c r="B53" s="5"/>
      <c r="N53" s="5"/>
    </row>
    <row r="54" spans="1:32">
      <c r="B54" s="5"/>
      <c r="N54" s="5"/>
    </row>
    <row r="55" spans="1:32">
      <c r="B55" s="5"/>
      <c r="N55" s="5"/>
    </row>
    <row r="56" spans="1:32">
      <c r="B56" s="5"/>
      <c r="N56" s="5"/>
    </row>
    <row r="57" spans="1:32">
      <c r="B57" s="5"/>
      <c r="N57" s="5"/>
    </row>
    <row r="58" spans="1:32">
      <c r="B58" s="5"/>
      <c r="N58" s="5"/>
    </row>
    <row r="59" spans="1:32">
      <c r="B59" s="5"/>
      <c r="N59" s="5"/>
    </row>
    <row r="60" spans="1:32">
      <c r="B60" s="5"/>
      <c r="N60" s="5"/>
    </row>
    <row r="61" spans="1:32" s="21" customFormat="1">
      <c r="A61" s="256"/>
      <c r="B61" s="20"/>
      <c r="C61" s="256"/>
      <c r="D61" s="120" t="s">
        <v>44</v>
      </c>
      <c r="E61" s="121"/>
      <c r="F61" s="122" t="s">
        <v>45</v>
      </c>
      <c r="G61" s="120" t="s">
        <v>44</v>
      </c>
      <c r="H61" s="121"/>
      <c r="I61" s="121"/>
      <c r="J61" s="121"/>
      <c r="K61" s="121"/>
      <c r="L61" s="123" t="s">
        <v>45</v>
      </c>
      <c r="M61" s="121"/>
      <c r="N61" s="34"/>
      <c r="T61" s="256"/>
      <c r="U61" s="256"/>
      <c r="V61" s="256"/>
      <c r="W61" s="256"/>
      <c r="X61" s="256"/>
      <c r="Y61" s="256"/>
      <c r="Z61" s="256"/>
      <c r="AA61" s="256"/>
      <c r="AB61" s="256"/>
      <c r="AC61" s="256"/>
      <c r="AD61" s="256"/>
      <c r="AE61" s="256"/>
      <c r="AF61" s="256"/>
    </row>
    <row r="62" spans="1:32">
      <c r="B62" s="5"/>
      <c r="N62" s="5"/>
    </row>
    <row r="63" spans="1:32">
      <c r="B63" s="5"/>
      <c r="N63" s="5"/>
    </row>
    <row r="64" spans="1:32">
      <c r="B64" s="5"/>
      <c r="N64" s="5"/>
    </row>
    <row r="65" spans="1:32" s="21" customFormat="1">
      <c r="A65" s="256"/>
      <c r="B65" s="20"/>
      <c r="C65" s="256"/>
      <c r="D65" s="118" t="s">
        <v>46</v>
      </c>
      <c r="E65" s="124"/>
      <c r="F65" s="124"/>
      <c r="G65" s="118" t="s">
        <v>47</v>
      </c>
      <c r="H65" s="124"/>
      <c r="I65" s="124"/>
      <c r="J65" s="124"/>
      <c r="K65" s="124"/>
      <c r="L65" s="124"/>
      <c r="M65" s="124"/>
      <c r="N65" s="34"/>
      <c r="T65" s="256"/>
      <c r="U65" s="256"/>
      <c r="V65" s="256"/>
      <c r="W65" s="256"/>
      <c r="X65" s="256"/>
      <c r="Y65" s="256"/>
      <c r="Z65" s="256"/>
      <c r="AA65" s="256"/>
      <c r="AB65" s="256"/>
      <c r="AC65" s="256"/>
      <c r="AD65" s="256"/>
      <c r="AE65" s="256"/>
      <c r="AF65" s="256"/>
    </row>
    <row r="66" spans="1:32">
      <c r="B66" s="5"/>
      <c r="N66" s="5"/>
    </row>
    <row r="67" spans="1:32">
      <c r="B67" s="5"/>
      <c r="N67" s="5"/>
    </row>
    <row r="68" spans="1:32">
      <c r="B68" s="5"/>
      <c r="N68" s="5"/>
    </row>
    <row r="69" spans="1:32">
      <c r="B69" s="5"/>
      <c r="N69" s="5"/>
    </row>
    <row r="70" spans="1:32">
      <c r="B70" s="5"/>
      <c r="N70" s="5"/>
    </row>
    <row r="71" spans="1:32">
      <c r="B71" s="5"/>
      <c r="N71" s="5"/>
    </row>
    <row r="72" spans="1:32">
      <c r="B72" s="5"/>
      <c r="N72" s="5"/>
    </row>
    <row r="73" spans="1:32">
      <c r="B73" s="5"/>
      <c r="N73" s="5"/>
    </row>
    <row r="74" spans="1:32">
      <c r="B74" s="5"/>
      <c r="N74" s="5"/>
    </row>
    <row r="75" spans="1:32">
      <c r="B75" s="5"/>
      <c r="N75" s="5"/>
    </row>
    <row r="76" spans="1:32" s="21" customFormat="1">
      <c r="A76" s="256"/>
      <c r="B76" s="20"/>
      <c r="C76" s="256"/>
      <c r="D76" s="120" t="s">
        <v>44</v>
      </c>
      <c r="E76" s="121"/>
      <c r="F76" s="122" t="s">
        <v>45</v>
      </c>
      <c r="G76" s="120" t="s">
        <v>44</v>
      </c>
      <c r="H76" s="121"/>
      <c r="I76" s="121"/>
      <c r="J76" s="121"/>
      <c r="K76" s="121"/>
      <c r="L76" s="123" t="s">
        <v>45</v>
      </c>
      <c r="M76" s="121"/>
      <c r="N76" s="34"/>
      <c r="T76" s="256"/>
      <c r="U76" s="256"/>
      <c r="V76" s="256"/>
      <c r="W76" s="256"/>
      <c r="X76" s="256"/>
      <c r="Y76" s="256"/>
      <c r="Z76" s="256"/>
      <c r="AA76" s="256"/>
      <c r="AB76" s="256"/>
      <c r="AC76" s="256"/>
      <c r="AD76" s="256"/>
      <c r="AE76" s="256"/>
      <c r="AF76" s="256"/>
    </row>
    <row r="77" spans="1:32" s="21" customFormat="1" ht="14.45" customHeight="1">
      <c r="A77" s="256"/>
      <c r="B77" s="125"/>
      <c r="C77" s="126"/>
      <c r="D77" s="126"/>
      <c r="E77" s="126"/>
      <c r="F77" s="126"/>
      <c r="G77" s="126"/>
      <c r="H77" s="126"/>
      <c r="I77" s="126"/>
      <c r="J77" s="126"/>
      <c r="K77" s="126"/>
      <c r="L77" s="126"/>
      <c r="M77" s="126"/>
      <c r="N77" s="34"/>
      <c r="T77" s="256"/>
      <c r="U77" s="256"/>
      <c r="V77" s="256"/>
      <c r="W77" s="256"/>
      <c r="X77" s="256"/>
      <c r="Y77" s="256"/>
      <c r="Z77" s="256"/>
      <c r="AA77" s="256"/>
      <c r="AB77" s="256"/>
      <c r="AC77" s="256"/>
      <c r="AD77" s="256"/>
      <c r="AE77" s="256"/>
      <c r="AF77" s="256"/>
    </row>
    <row r="81" spans="1:48" s="21" customFormat="1" ht="6.95" hidden="1" customHeight="1">
      <c r="A81" s="256"/>
      <c r="B81" s="127"/>
      <c r="C81" s="128"/>
      <c r="D81" s="128"/>
      <c r="E81" s="128"/>
      <c r="F81" s="128"/>
      <c r="G81" s="128"/>
      <c r="H81" s="128"/>
      <c r="I81" s="128"/>
      <c r="J81" s="128"/>
      <c r="K81" s="128"/>
      <c r="L81" s="128"/>
      <c r="M81" s="128"/>
      <c r="N81" s="34"/>
      <c r="T81" s="256"/>
      <c r="U81" s="256"/>
      <c r="V81" s="256"/>
      <c r="W81" s="256"/>
      <c r="X81" s="256"/>
      <c r="Y81" s="256"/>
      <c r="Z81" s="256"/>
      <c r="AA81" s="256"/>
      <c r="AB81" s="256"/>
      <c r="AC81" s="256"/>
      <c r="AD81" s="256"/>
      <c r="AE81" s="256"/>
      <c r="AF81" s="256"/>
    </row>
    <row r="82" spans="1:48" s="21" customFormat="1" ht="24.95" hidden="1" customHeight="1">
      <c r="A82" s="256"/>
      <c r="B82" s="16"/>
      <c r="C82" s="8" t="s">
        <v>90</v>
      </c>
      <c r="D82" s="253"/>
      <c r="E82" s="253"/>
      <c r="F82" s="253"/>
      <c r="G82" s="253"/>
      <c r="H82" s="253"/>
      <c r="I82" s="253"/>
      <c r="J82" s="253"/>
      <c r="K82" s="253"/>
      <c r="L82" s="253"/>
      <c r="M82" s="253"/>
      <c r="N82" s="34"/>
      <c r="T82" s="256"/>
      <c r="U82" s="256"/>
      <c r="V82" s="256"/>
      <c r="W82" s="256"/>
      <c r="X82" s="256"/>
      <c r="Y82" s="256"/>
      <c r="Z82" s="256"/>
      <c r="AA82" s="256"/>
      <c r="AB82" s="256"/>
      <c r="AC82" s="256"/>
      <c r="AD82" s="256"/>
      <c r="AE82" s="256"/>
      <c r="AF82" s="256"/>
    </row>
    <row r="83" spans="1:48" s="21" customFormat="1" ht="6.95" hidden="1" customHeight="1">
      <c r="A83" s="256"/>
      <c r="B83" s="16"/>
      <c r="C83" s="253"/>
      <c r="D83" s="253"/>
      <c r="E83" s="253"/>
      <c r="F83" s="253"/>
      <c r="G83" s="253"/>
      <c r="H83" s="253"/>
      <c r="I83" s="253"/>
      <c r="J83" s="253"/>
      <c r="K83" s="253"/>
      <c r="L83" s="253"/>
      <c r="M83" s="253"/>
      <c r="N83" s="34"/>
      <c r="T83" s="256"/>
      <c r="U83" s="256"/>
      <c r="V83" s="256"/>
      <c r="W83" s="256"/>
      <c r="X83" s="256"/>
      <c r="Y83" s="256"/>
      <c r="Z83" s="256"/>
      <c r="AA83" s="256"/>
      <c r="AB83" s="256"/>
      <c r="AC83" s="256"/>
      <c r="AD83" s="256"/>
      <c r="AE83" s="256"/>
      <c r="AF83" s="256"/>
    </row>
    <row r="84" spans="1:48" s="21" customFormat="1" ht="12" hidden="1" customHeight="1">
      <c r="A84" s="256"/>
      <c r="B84" s="16"/>
      <c r="C84" s="254" t="s">
        <v>13</v>
      </c>
      <c r="D84" s="253"/>
      <c r="E84" s="253"/>
      <c r="F84" s="253"/>
      <c r="G84" s="253"/>
      <c r="H84" s="253"/>
      <c r="I84" s="253"/>
      <c r="J84" s="253"/>
      <c r="K84" s="253"/>
      <c r="L84" s="253"/>
      <c r="M84" s="253"/>
      <c r="N84" s="34"/>
      <c r="T84" s="256"/>
      <c r="U84" s="256"/>
      <c r="V84" s="256"/>
      <c r="W84" s="256"/>
      <c r="X84" s="256"/>
      <c r="Y84" s="256"/>
      <c r="Z84" s="256"/>
      <c r="AA84" s="256"/>
      <c r="AB84" s="256"/>
      <c r="AC84" s="256"/>
      <c r="AD84" s="256"/>
      <c r="AE84" s="256"/>
      <c r="AF84" s="256"/>
    </row>
    <row r="85" spans="1:48" s="21" customFormat="1" ht="16.5" hidden="1" customHeight="1">
      <c r="A85" s="256"/>
      <c r="B85" s="16"/>
      <c r="C85" s="253"/>
      <c r="D85" s="253"/>
      <c r="E85" s="318" t="str">
        <f>E7</f>
        <v>Sadové úpravy na okružní křižovatce Střekov I. varianta</v>
      </c>
      <c r="F85" s="319"/>
      <c r="G85" s="319"/>
      <c r="H85" s="319"/>
      <c r="I85" s="254"/>
      <c r="J85" s="253"/>
      <c r="K85" s="253"/>
      <c r="L85" s="253"/>
      <c r="M85" s="253"/>
      <c r="N85" s="34"/>
      <c r="T85" s="256"/>
      <c r="U85" s="256"/>
      <c r="V85" s="256"/>
      <c r="W85" s="256"/>
      <c r="X85" s="256"/>
      <c r="Y85" s="256"/>
      <c r="Z85" s="256"/>
      <c r="AA85" s="256"/>
      <c r="AB85" s="256"/>
      <c r="AC85" s="256"/>
      <c r="AD85" s="256"/>
      <c r="AE85" s="256"/>
      <c r="AF85" s="256"/>
    </row>
    <row r="86" spans="1:48" s="21" customFormat="1" ht="12" hidden="1" customHeight="1">
      <c r="A86" s="256"/>
      <c r="B86" s="16"/>
      <c r="C86" s="254" t="s">
        <v>88</v>
      </c>
      <c r="D86" s="253"/>
      <c r="E86" s="253"/>
      <c r="F86" s="253"/>
      <c r="G86" s="253"/>
      <c r="H86" s="253"/>
      <c r="I86" s="253"/>
      <c r="J86" s="253"/>
      <c r="K86" s="253"/>
      <c r="L86" s="253"/>
      <c r="M86" s="253"/>
      <c r="N86" s="34"/>
      <c r="T86" s="256"/>
      <c r="U86" s="256"/>
      <c r="V86" s="256"/>
      <c r="W86" s="256"/>
      <c r="X86" s="256"/>
      <c r="Y86" s="256"/>
      <c r="Z86" s="256"/>
      <c r="AA86" s="256"/>
      <c r="AB86" s="256"/>
      <c r="AC86" s="256"/>
      <c r="AD86" s="256"/>
      <c r="AE86" s="256"/>
      <c r="AF86" s="256"/>
    </row>
    <row r="87" spans="1:48" s="21" customFormat="1" ht="16.5" hidden="1" customHeight="1">
      <c r="A87" s="256"/>
      <c r="B87" s="16"/>
      <c r="C87" s="253"/>
      <c r="D87" s="253"/>
      <c r="E87" s="292" t="str">
        <f>E9</f>
        <v>5. - Údržba v letech 2021 - 2022</v>
      </c>
      <c r="F87" s="317"/>
      <c r="G87" s="317"/>
      <c r="H87" s="317"/>
      <c r="I87" s="253"/>
      <c r="J87" s="253"/>
      <c r="K87" s="253"/>
      <c r="L87" s="253"/>
      <c r="M87" s="253"/>
      <c r="N87" s="34"/>
      <c r="T87" s="256"/>
      <c r="U87" s="256"/>
      <c r="V87" s="256"/>
      <c r="W87" s="256"/>
      <c r="X87" s="256"/>
      <c r="Y87" s="256"/>
      <c r="Z87" s="256"/>
      <c r="AA87" s="256"/>
      <c r="AB87" s="256"/>
      <c r="AC87" s="256"/>
      <c r="AD87" s="256"/>
      <c r="AE87" s="256"/>
      <c r="AF87" s="256"/>
    </row>
    <row r="88" spans="1:48" s="21" customFormat="1" ht="6.95" hidden="1" customHeight="1">
      <c r="A88" s="256"/>
      <c r="B88" s="16"/>
      <c r="C88" s="253"/>
      <c r="D88" s="253"/>
      <c r="E88" s="253"/>
      <c r="F88" s="253"/>
      <c r="G88" s="253"/>
      <c r="H88" s="253"/>
      <c r="I88" s="253"/>
      <c r="J88" s="253"/>
      <c r="K88" s="253"/>
      <c r="L88" s="253"/>
      <c r="M88" s="253"/>
      <c r="N88" s="34"/>
      <c r="T88" s="256"/>
      <c r="U88" s="256"/>
      <c r="V88" s="256"/>
      <c r="W88" s="256"/>
      <c r="X88" s="256"/>
      <c r="Y88" s="256"/>
      <c r="Z88" s="256"/>
      <c r="AA88" s="256"/>
      <c r="AB88" s="256"/>
      <c r="AC88" s="256"/>
      <c r="AD88" s="256"/>
      <c r="AE88" s="256"/>
      <c r="AF88" s="256"/>
    </row>
    <row r="89" spans="1:48" s="21" customFormat="1" ht="12" hidden="1" customHeight="1">
      <c r="A89" s="256"/>
      <c r="B89" s="16"/>
      <c r="C89" s="254" t="s">
        <v>17</v>
      </c>
      <c r="D89" s="253"/>
      <c r="E89" s="253"/>
      <c r="F89" s="248" t="str">
        <f>F12</f>
        <v xml:space="preserve">ÚStí nad Labem </v>
      </c>
      <c r="G89" s="253"/>
      <c r="H89" s="253"/>
      <c r="I89" s="253"/>
      <c r="J89" s="254" t="s">
        <v>19</v>
      </c>
      <c r="K89" s="254"/>
      <c r="L89" s="251" t="str">
        <f>IF(L12="","",L12)</f>
        <v/>
      </c>
      <c r="M89" s="253"/>
      <c r="N89" s="34"/>
      <c r="T89" s="256"/>
      <c r="U89" s="256"/>
      <c r="V89" s="256"/>
      <c r="W89" s="256"/>
      <c r="X89" s="256"/>
      <c r="Y89" s="256"/>
      <c r="Z89" s="256"/>
      <c r="AA89" s="256"/>
      <c r="AB89" s="256"/>
      <c r="AC89" s="256"/>
      <c r="AD89" s="256"/>
      <c r="AE89" s="256"/>
      <c r="AF89" s="256"/>
    </row>
    <row r="90" spans="1:48" s="21" customFormat="1" ht="6.95" hidden="1" customHeight="1">
      <c r="A90" s="256"/>
      <c r="B90" s="16"/>
      <c r="C90" s="253"/>
      <c r="D90" s="253"/>
      <c r="E90" s="253"/>
      <c r="F90" s="253"/>
      <c r="G90" s="253"/>
      <c r="H90" s="253"/>
      <c r="I90" s="253"/>
      <c r="J90" s="253"/>
      <c r="K90" s="253"/>
      <c r="L90" s="253"/>
      <c r="M90" s="253"/>
      <c r="N90" s="34"/>
      <c r="T90" s="256"/>
      <c r="U90" s="256"/>
      <c r="V90" s="256"/>
      <c r="W90" s="256"/>
      <c r="X90" s="256"/>
      <c r="Y90" s="256"/>
      <c r="Z90" s="256"/>
      <c r="AA90" s="256"/>
      <c r="AB90" s="256"/>
      <c r="AC90" s="256"/>
      <c r="AD90" s="256"/>
      <c r="AE90" s="256"/>
      <c r="AF90" s="256"/>
    </row>
    <row r="91" spans="1:48" s="21" customFormat="1" ht="15.2" hidden="1" customHeight="1">
      <c r="A91" s="256"/>
      <c r="B91" s="16"/>
      <c r="C91" s="254" t="s">
        <v>20</v>
      </c>
      <c r="D91" s="253"/>
      <c r="E91" s="253"/>
      <c r="F91" s="248" t="str">
        <f>E15</f>
        <v xml:space="preserve"> </v>
      </c>
      <c r="G91" s="253"/>
      <c r="H91" s="253"/>
      <c r="I91" s="253"/>
      <c r="J91" s="254" t="s">
        <v>25</v>
      </c>
      <c r="K91" s="254"/>
      <c r="L91" s="250" t="str">
        <f>E21</f>
        <v xml:space="preserve"> </v>
      </c>
      <c r="M91" s="253"/>
      <c r="N91" s="34"/>
      <c r="T91" s="256"/>
      <c r="U91" s="256"/>
      <c r="V91" s="256"/>
      <c r="W91" s="256"/>
      <c r="X91" s="256"/>
      <c r="Y91" s="256"/>
      <c r="Z91" s="256"/>
      <c r="AA91" s="256"/>
      <c r="AB91" s="256"/>
      <c r="AC91" s="256"/>
      <c r="AD91" s="256"/>
      <c r="AE91" s="256"/>
      <c r="AF91" s="256"/>
    </row>
    <row r="92" spans="1:48" s="21" customFormat="1" ht="15.2" hidden="1" customHeight="1">
      <c r="A92" s="256"/>
      <c r="B92" s="16"/>
      <c r="C92" s="254" t="s">
        <v>24</v>
      </c>
      <c r="D92" s="253"/>
      <c r="E92" s="253"/>
      <c r="F92" s="248" t="str">
        <f>IF(E18="","",E18)</f>
        <v xml:space="preserve"> </v>
      </c>
      <c r="G92" s="253"/>
      <c r="H92" s="253"/>
      <c r="I92" s="253"/>
      <c r="J92" s="254" t="s">
        <v>27</v>
      </c>
      <c r="K92" s="254"/>
      <c r="L92" s="250">
        <f>E24</f>
        <v>0</v>
      </c>
      <c r="M92" s="253"/>
      <c r="N92" s="34"/>
      <c r="T92" s="256"/>
      <c r="U92" s="256"/>
      <c r="V92" s="256"/>
      <c r="W92" s="256"/>
      <c r="X92" s="256"/>
      <c r="Y92" s="256"/>
      <c r="Z92" s="256"/>
      <c r="AA92" s="256"/>
      <c r="AB92" s="256"/>
      <c r="AC92" s="256"/>
      <c r="AD92" s="256"/>
      <c r="AE92" s="256"/>
      <c r="AF92" s="256"/>
    </row>
    <row r="93" spans="1:48" s="21" customFormat="1" ht="10.35" hidden="1" customHeight="1">
      <c r="A93" s="256"/>
      <c r="B93" s="16"/>
      <c r="C93" s="253"/>
      <c r="D93" s="253"/>
      <c r="E93" s="253"/>
      <c r="F93" s="253"/>
      <c r="G93" s="253"/>
      <c r="H93" s="253"/>
      <c r="I93" s="253"/>
      <c r="J93" s="253"/>
      <c r="K93" s="253"/>
      <c r="L93" s="253"/>
      <c r="M93" s="253"/>
      <c r="N93" s="34"/>
      <c r="T93" s="256"/>
      <c r="U93" s="256"/>
      <c r="V93" s="256"/>
      <c r="W93" s="256"/>
      <c r="X93" s="256"/>
      <c r="Y93" s="256"/>
      <c r="Z93" s="256"/>
      <c r="AA93" s="256"/>
      <c r="AB93" s="256"/>
      <c r="AC93" s="256"/>
      <c r="AD93" s="256"/>
      <c r="AE93" s="256"/>
      <c r="AF93" s="256"/>
    </row>
    <row r="94" spans="1:48" s="21" customFormat="1" ht="29.25" hidden="1" customHeight="1">
      <c r="A94" s="256"/>
      <c r="B94" s="16"/>
      <c r="C94" s="131" t="s">
        <v>91</v>
      </c>
      <c r="D94" s="132"/>
      <c r="E94" s="132"/>
      <c r="F94" s="132"/>
      <c r="G94" s="132"/>
      <c r="H94" s="132"/>
      <c r="I94" s="132"/>
      <c r="J94" s="132"/>
      <c r="K94" s="132"/>
      <c r="L94" s="133" t="s">
        <v>92</v>
      </c>
      <c r="M94" s="132"/>
      <c r="N94" s="34"/>
      <c r="T94" s="256"/>
      <c r="U94" s="256"/>
      <c r="V94" s="256"/>
      <c r="W94" s="256"/>
      <c r="X94" s="256"/>
      <c r="Y94" s="256"/>
      <c r="Z94" s="256"/>
      <c r="AA94" s="256"/>
      <c r="AB94" s="256"/>
      <c r="AC94" s="256"/>
      <c r="AD94" s="256"/>
      <c r="AE94" s="256"/>
      <c r="AF94" s="256"/>
    </row>
    <row r="95" spans="1:48" s="21" customFormat="1" ht="10.35" hidden="1" customHeight="1">
      <c r="A95" s="256"/>
      <c r="B95" s="16"/>
      <c r="C95" s="253"/>
      <c r="D95" s="253"/>
      <c r="E95" s="253"/>
      <c r="F95" s="253"/>
      <c r="G95" s="253"/>
      <c r="H95" s="253"/>
      <c r="I95" s="253"/>
      <c r="J95" s="253"/>
      <c r="K95" s="253"/>
      <c r="L95" s="253"/>
      <c r="M95" s="253"/>
      <c r="N95" s="34"/>
      <c r="T95" s="256"/>
      <c r="U95" s="256"/>
      <c r="V95" s="256"/>
      <c r="W95" s="256"/>
      <c r="X95" s="256"/>
      <c r="Y95" s="256"/>
      <c r="Z95" s="256"/>
      <c r="AA95" s="256"/>
      <c r="AB95" s="256"/>
      <c r="AC95" s="256"/>
      <c r="AD95" s="256"/>
      <c r="AE95" s="256"/>
      <c r="AF95" s="256"/>
    </row>
    <row r="96" spans="1:48" s="21" customFormat="1" ht="22.9" hidden="1" customHeight="1">
      <c r="A96" s="256"/>
      <c r="B96" s="16"/>
      <c r="C96" s="134" t="s">
        <v>93</v>
      </c>
      <c r="D96" s="253"/>
      <c r="E96" s="253"/>
      <c r="F96" s="253"/>
      <c r="G96" s="253"/>
      <c r="H96" s="253"/>
      <c r="I96" s="253"/>
      <c r="J96" s="253"/>
      <c r="K96" s="253"/>
      <c r="L96" s="252">
        <f>L124</f>
        <v>0</v>
      </c>
      <c r="M96" s="253"/>
      <c r="N96" s="34"/>
      <c r="T96" s="256"/>
      <c r="U96" s="256"/>
      <c r="V96" s="256"/>
      <c r="W96" s="256"/>
      <c r="X96" s="256"/>
      <c r="Y96" s="256"/>
      <c r="Z96" s="256"/>
      <c r="AA96" s="256"/>
      <c r="AB96" s="256"/>
      <c r="AC96" s="256"/>
      <c r="AD96" s="256"/>
      <c r="AE96" s="256"/>
      <c r="AF96" s="256"/>
      <c r="AV96" s="2" t="s">
        <v>94</v>
      </c>
    </row>
    <row r="97" spans="1:32" s="136" customFormat="1" ht="24.95" hidden="1" customHeight="1">
      <c r="B97" s="137"/>
      <c r="C97" s="138"/>
      <c r="D97" s="139" t="s">
        <v>407</v>
      </c>
      <c r="E97" s="140"/>
      <c r="F97" s="140"/>
      <c r="G97" s="140"/>
      <c r="H97" s="140"/>
      <c r="I97" s="140"/>
      <c r="J97" s="140"/>
      <c r="K97" s="140"/>
      <c r="L97" s="141">
        <f>L125</f>
        <v>0</v>
      </c>
      <c r="M97" s="138"/>
      <c r="N97" s="142"/>
    </row>
    <row r="98" spans="1:32" s="143" customFormat="1" ht="19.899999999999999" hidden="1" customHeight="1">
      <c r="B98" s="144"/>
      <c r="C98" s="145"/>
      <c r="D98" s="146" t="s">
        <v>408</v>
      </c>
      <c r="E98" s="147"/>
      <c r="F98" s="147"/>
      <c r="G98" s="147"/>
      <c r="H98" s="147"/>
      <c r="I98" s="147"/>
      <c r="J98" s="147"/>
      <c r="K98" s="147"/>
      <c r="L98" s="148">
        <f>L126</f>
        <v>0</v>
      </c>
      <c r="M98" s="145"/>
      <c r="N98" s="149"/>
    </row>
    <row r="99" spans="1:32" s="143" customFormat="1" ht="19.899999999999999" hidden="1" customHeight="1">
      <c r="B99" s="144"/>
      <c r="C99" s="145"/>
      <c r="D99" s="146" t="s">
        <v>409</v>
      </c>
      <c r="E99" s="147"/>
      <c r="F99" s="147"/>
      <c r="G99" s="147"/>
      <c r="H99" s="147"/>
      <c r="I99" s="147"/>
      <c r="J99" s="147"/>
      <c r="K99" s="147"/>
      <c r="L99" s="148">
        <f>L129</f>
        <v>0</v>
      </c>
      <c r="M99" s="145"/>
      <c r="N99" s="149"/>
    </row>
    <row r="100" spans="1:32" s="143" customFormat="1" ht="19.899999999999999" hidden="1" customHeight="1">
      <c r="B100" s="144"/>
      <c r="C100" s="145"/>
      <c r="D100" s="146" t="s">
        <v>410</v>
      </c>
      <c r="E100" s="147"/>
      <c r="F100" s="147"/>
      <c r="G100" s="147"/>
      <c r="H100" s="147"/>
      <c r="I100" s="147"/>
      <c r="J100" s="147"/>
      <c r="K100" s="147"/>
      <c r="L100" s="148">
        <f>L132</f>
        <v>0</v>
      </c>
      <c r="M100" s="145"/>
      <c r="N100" s="149"/>
    </row>
    <row r="101" spans="1:32" s="143" customFormat="1" ht="19.899999999999999" hidden="1" customHeight="1">
      <c r="B101" s="144"/>
      <c r="C101" s="145"/>
      <c r="D101" s="146" t="s">
        <v>411</v>
      </c>
      <c r="E101" s="147"/>
      <c r="F101" s="147"/>
      <c r="G101" s="147"/>
      <c r="H101" s="147"/>
      <c r="I101" s="147"/>
      <c r="J101" s="147"/>
      <c r="K101" s="147"/>
      <c r="L101" s="148">
        <f>L135</f>
        <v>0</v>
      </c>
      <c r="M101" s="145"/>
      <c r="N101" s="149"/>
    </row>
    <row r="102" spans="1:32" s="143" customFormat="1" ht="19.899999999999999" hidden="1" customHeight="1">
      <c r="B102" s="144"/>
      <c r="C102" s="145"/>
      <c r="D102" s="146" t="s">
        <v>412</v>
      </c>
      <c r="E102" s="147"/>
      <c r="F102" s="147"/>
      <c r="G102" s="147"/>
      <c r="H102" s="147"/>
      <c r="I102" s="147"/>
      <c r="J102" s="147"/>
      <c r="K102" s="147"/>
      <c r="L102" s="148">
        <f>L138</f>
        <v>0</v>
      </c>
      <c r="M102" s="145"/>
      <c r="N102" s="149"/>
    </row>
    <row r="103" spans="1:32" s="143" customFormat="1" ht="19.899999999999999" hidden="1" customHeight="1">
      <c r="B103" s="144"/>
      <c r="C103" s="145"/>
      <c r="D103" s="146" t="s">
        <v>413</v>
      </c>
      <c r="E103" s="147"/>
      <c r="F103" s="147"/>
      <c r="G103" s="147"/>
      <c r="H103" s="147"/>
      <c r="I103" s="147"/>
      <c r="J103" s="147"/>
      <c r="K103" s="147"/>
      <c r="L103" s="148">
        <f>L141</f>
        <v>0</v>
      </c>
      <c r="M103" s="145"/>
      <c r="N103" s="149"/>
    </row>
    <row r="104" spans="1:32" s="143" customFormat="1" ht="19.899999999999999" hidden="1" customHeight="1">
      <c r="B104" s="144"/>
      <c r="C104" s="145"/>
      <c r="D104" s="146" t="s">
        <v>414</v>
      </c>
      <c r="E104" s="147"/>
      <c r="F104" s="147"/>
      <c r="G104" s="147"/>
      <c r="H104" s="147"/>
      <c r="I104" s="147"/>
      <c r="J104" s="147"/>
      <c r="K104" s="147"/>
      <c r="L104" s="148">
        <f>L144</f>
        <v>0</v>
      </c>
      <c r="M104" s="145"/>
      <c r="N104" s="149"/>
    </row>
    <row r="105" spans="1:32" s="21" customFormat="1" ht="21.75" hidden="1" customHeight="1">
      <c r="A105" s="256"/>
      <c r="B105" s="16"/>
      <c r="C105" s="253"/>
      <c r="D105" s="253"/>
      <c r="E105" s="253"/>
      <c r="F105" s="253"/>
      <c r="G105" s="253"/>
      <c r="H105" s="253"/>
      <c r="I105" s="253"/>
      <c r="J105" s="253"/>
      <c r="K105" s="253"/>
      <c r="L105" s="253"/>
      <c r="M105" s="253"/>
      <c r="N105" s="34"/>
      <c r="T105" s="256"/>
      <c r="U105" s="256"/>
      <c r="V105" s="256"/>
      <c r="W105" s="256"/>
      <c r="X105" s="256"/>
      <c r="Y105" s="256"/>
      <c r="Z105" s="256"/>
      <c r="AA105" s="256"/>
      <c r="AB105" s="256"/>
      <c r="AC105" s="256"/>
      <c r="AD105" s="256"/>
      <c r="AE105" s="256"/>
      <c r="AF105" s="256"/>
    </row>
    <row r="106" spans="1:32" s="21" customFormat="1" ht="6.95" hidden="1" customHeight="1">
      <c r="A106" s="256"/>
      <c r="B106" s="37"/>
      <c r="C106" s="38"/>
      <c r="D106" s="38"/>
      <c r="E106" s="38"/>
      <c r="F106" s="38"/>
      <c r="G106" s="38"/>
      <c r="H106" s="38"/>
      <c r="I106" s="38"/>
      <c r="J106" s="38"/>
      <c r="K106" s="38"/>
      <c r="L106" s="38"/>
      <c r="M106" s="38"/>
      <c r="N106" s="34"/>
      <c r="T106" s="256"/>
      <c r="U106" s="256"/>
      <c r="V106" s="256"/>
      <c r="W106" s="256"/>
      <c r="X106" s="256"/>
      <c r="Y106" s="256"/>
      <c r="Z106" s="256"/>
      <c r="AA106" s="256"/>
      <c r="AB106" s="256"/>
      <c r="AC106" s="256"/>
      <c r="AD106" s="256"/>
      <c r="AE106" s="256"/>
      <c r="AF106" s="256"/>
    </row>
    <row r="107" spans="1:32" hidden="1"/>
    <row r="108" spans="1:32" hidden="1"/>
    <row r="109" spans="1:32" hidden="1"/>
    <row r="110" spans="1:32" s="21" customFormat="1" ht="6.95" customHeight="1">
      <c r="A110" s="256"/>
      <c r="B110" s="39"/>
      <c r="C110" s="40"/>
      <c r="D110" s="40"/>
      <c r="E110" s="40"/>
      <c r="F110" s="40"/>
      <c r="G110" s="40"/>
      <c r="H110" s="40"/>
      <c r="I110" s="40"/>
      <c r="J110" s="40"/>
      <c r="K110" s="40"/>
      <c r="L110" s="40"/>
      <c r="M110" s="40"/>
      <c r="N110" s="34"/>
      <c r="T110" s="256"/>
      <c r="U110" s="256"/>
      <c r="V110" s="256"/>
      <c r="W110" s="256"/>
      <c r="X110" s="256"/>
      <c r="Y110" s="256"/>
      <c r="Z110" s="256"/>
      <c r="AA110" s="256"/>
      <c r="AB110" s="256"/>
      <c r="AC110" s="256"/>
      <c r="AD110" s="256"/>
      <c r="AE110" s="256"/>
      <c r="AF110" s="256"/>
    </row>
    <row r="111" spans="1:32" s="21" customFormat="1" ht="24.95" customHeight="1">
      <c r="A111" s="256"/>
      <c r="B111" s="16"/>
      <c r="C111" s="8" t="s">
        <v>98</v>
      </c>
      <c r="D111" s="253"/>
      <c r="E111" s="253"/>
      <c r="F111" s="253"/>
      <c r="G111" s="253"/>
      <c r="H111" s="253"/>
      <c r="I111" s="253"/>
      <c r="J111" s="253"/>
      <c r="K111" s="253"/>
      <c r="L111" s="253"/>
      <c r="M111" s="253"/>
      <c r="N111" s="34"/>
      <c r="T111" s="256"/>
      <c r="U111" s="256"/>
      <c r="V111" s="256"/>
      <c r="W111" s="256"/>
      <c r="X111" s="256"/>
      <c r="Y111" s="256"/>
      <c r="Z111" s="256"/>
      <c r="AA111" s="256"/>
      <c r="AB111" s="256"/>
      <c r="AC111" s="256"/>
      <c r="AD111" s="256"/>
      <c r="AE111" s="256"/>
      <c r="AF111" s="256"/>
    </row>
    <row r="112" spans="1:32" s="21" customFormat="1" ht="6.95" customHeight="1">
      <c r="A112" s="256"/>
      <c r="B112" s="16"/>
      <c r="C112" s="253"/>
      <c r="D112" s="253"/>
      <c r="E112" s="253"/>
      <c r="F112" s="253"/>
      <c r="G112" s="253"/>
      <c r="H112" s="253"/>
      <c r="I112" s="253"/>
      <c r="J112" s="253"/>
      <c r="K112" s="253"/>
      <c r="L112" s="253"/>
      <c r="M112" s="253"/>
      <c r="N112" s="34"/>
      <c r="T112" s="256"/>
      <c r="U112" s="256"/>
      <c r="V112" s="256"/>
      <c r="W112" s="256"/>
      <c r="X112" s="256"/>
      <c r="Y112" s="256"/>
      <c r="Z112" s="256"/>
      <c r="AA112" s="256"/>
      <c r="AB112" s="256"/>
      <c r="AC112" s="256"/>
      <c r="AD112" s="256"/>
      <c r="AE112" s="256"/>
      <c r="AF112" s="256"/>
    </row>
    <row r="113" spans="1:66" s="21" customFormat="1" ht="12" customHeight="1">
      <c r="A113" s="256"/>
      <c r="B113" s="16"/>
      <c r="C113" s="254" t="s">
        <v>13</v>
      </c>
      <c r="D113" s="253"/>
      <c r="E113" s="253"/>
      <c r="F113" s="253"/>
      <c r="G113" s="253"/>
      <c r="H113" s="253"/>
      <c r="I113" s="253"/>
      <c r="J113" s="253"/>
      <c r="K113" s="253"/>
      <c r="L113" s="253"/>
      <c r="M113" s="253"/>
      <c r="N113" s="34"/>
      <c r="T113" s="256"/>
      <c r="U113" s="256"/>
      <c r="V113" s="256"/>
      <c r="W113" s="256"/>
      <c r="X113" s="256"/>
      <c r="Y113" s="256"/>
      <c r="Z113" s="256"/>
      <c r="AA113" s="256"/>
      <c r="AB113" s="256"/>
      <c r="AC113" s="256"/>
      <c r="AD113" s="256"/>
      <c r="AE113" s="256"/>
      <c r="AF113" s="256"/>
    </row>
    <row r="114" spans="1:66" s="21" customFormat="1" ht="16.5" customHeight="1">
      <c r="A114" s="256"/>
      <c r="B114" s="16"/>
      <c r="C114" s="253"/>
      <c r="D114" s="253"/>
      <c r="E114" s="318" t="str">
        <f>E7</f>
        <v>Sadové úpravy na okružní křižovatce Střekov I. varianta</v>
      </c>
      <c r="F114" s="319"/>
      <c r="G114" s="319"/>
      <c r="H114" s="319"/>
      <c r="I114" s="254"/>
      <c r="J114" s="253"/>
      <c r="K114" s="253"/>
      <c r="L114" s="253"/>
      <c r="M114" s="253"/>
      <c r="N114" s="34"/>
      <c r="T114" s="256"/>
      <c r="U114" s="256"/>
      <c r="V114" s="256"/>
      <c r="W114" s="256"/>
      <c r="X114" s="256"/>
      <c r="Y114" s="256"/>
      <c r="Z114" s="256"/>
      <c r="AA114" s="256"/>
      <c r="AB114" s="256"/>
      <c r="AC114" s="256"/>
      <c r="AD114" s="256"/>
      <c r="AE114" s="256"/>
      <c r="AF114" s="256"/>
    </row>
    <row r="115" spans="1:66" s="21" customFormat="1" ht="12" customHeight="1">
      <c r="A115" s="256"/>
      <c r="B115" s="16"/>
      <c r="C115" s="254" t="s">
        <v>88</v>
      </c>
      <c r="D115" s="253"/>
      <c r="E115" s="253"/>
      <c r="F115" s="253"/>
      <c r="G115" s="253"/>
      <c r="H115" s="253"/>
      <c r="I115" s="253"/>
      <c r="J115" s="253"/>
      <c r="K115" s="253"/>
      <c r="L115" s="253"/>
      <c r="M115" s="253"/>
      <c r="N115" s="34"/>
      <c r="T115" s="256"/>
      <c r="U115" s="256"/>
      <c r="V115" s="256"/>
      <c r="W115" s="256"/>
      <c r="X115" s="256"/>
      <c r="Y115" s="256"/>
      <c r="Z115" s="256"/>
      <c r="AA115" s="256"/>
      <c r="AB115" s="256"/>
      <c r="AC115" s="256"/>
      <c r="AD115" s="256"/>
      <c r="AE115" s="256"/>
      <c r="AF115" s="256"/>
    </row>
    <row r="116" spans="1:66" s="21" customFormat="1" ht="16.5" customHeight="1">
      <c r="A116" s="256"/>
      <c r="B116" s="16"/>
      <c r="C116" s="253"/>
      <c r="D116" s="253"/>
      <c r="E116" s="292" t="str">
        <f>E9</f>
        <v>5. - Údržba v letech 2021 - 2022</v>
      </c>
      <c r="F116" s="317"/>
      <c r="G116" s="317"/>
      <c r="H116" s="317"/>
      <c r="I116" s="253"/>
      <c r="J116" s="253"/>
      <c r="K116" s="253"/>
      <c r="L116" s="253"/>
      <c r="M116" s="253"/>
      <c r="N116" s="34"/>
      <c r="T116" s="256"/>
      <c r="U116" s="256"/>
      <c r="V116" s="256"/>
      <c r="W116" s="256"/>
      <c r="X116" s="256"/>
      <c r="Y116" s="256"/>
      <c r="Z116" s="256"/>
      <c r="AA116" s="256"/>
      <c r="AB116" s="256"/>
      <c r="AC116" s="256"/>
      <c r="AD116" s="256"/>
      <c r="AE116" s="256"/>
      <c r="AF116" s="256"/>
    </row>
    <row r="117" spans="1:66" s="21" customFormat="1" ht="6.95" customHeight="1">
      <c r="A117" s="256"/>
      <c r="B117" s="16"/>
      <c r="C117" s="253"/>
      <c r="D117" s="253"/>
      <c r="E117" s="253"/>
      <c r="F117" s="253"/>
      <c r="G117" s="253"/>
      <c r="H117" s="253"/>
      <c r="I117" s="253"/>
      <c r="J117" s="253"/>
      <c r="K117" s="253"/>
      <c r="L117" s="253"/>
      <c r="M117" s="253"/>
      <c r="N117" s="34"/>
      <c r="T117" s="256"/>
      <c r="U117" s="256"/>
      <c r="V117" s="256"/>
      <c r="W117" s="256"/>
      <c r="X117" s="256"/>
      <c r="Y117" s="256"/>
      <c r="Z117" s="256"/>
      <c r="AA117" s="256"/>
      <c r="AB117" s="256"/>
      <c r="AC117" s="256"/>
      <c r="AD117" s="256"/>
      <c r="AE117" s="256"/>
      <c r="AF117" s="256"/>
    </row>
    <row r="118" spans="1:66" s="21" customFormat="1" ht="12" customHeight="1">
      <c r="A118" s="256"/>
      <c r="B118" s="16"/>
      <c r="C118" s="254" t="s">
        <v>17</v>
      </c>
      <c r="D118" s="253"/>
      <c r="E118" s="253"/>
      <c r="F118" s="248" t="str">
        <f>F12</f>
        <v xml:space="preserve">ÚStí nad Labem </v>
      </c>
      <c r="G118" s="253"/>
      <c r="H118" s="253"/>
      <c r="I118" s="253"/>
      <c r="J118" s="254" t="s">
        <v>19</v>
      </c>
      <c r="K118" s="254"/>
      <c r="L118" s="251" t="str">
        <f>IF(L12="","",L12)</f>
        <v/>
      </c>
      <c r="M118" s="253"/>
      <c r="N118" s="34"/>
      <c r="T118" s="256"/>
      <c r="U118" s="256"/>
      <c r="V118" s="256"/>
      <c r="W118" s="256"/>
      <c r="X118" s="256"/>
      <c r="Y118" s="256"/>
      <c r="Z118" s="256"/>
      <c r="AA118" s="256"/>
      <c r="AB118" s="256"/>
      <c r="AC118" s="256"/>
      <c r="AD118" s="256"/>
      <c r="AE118" s="256"/>
      <c r="AF118" s="256"/>
    </row>
    <row r="119" spans="1:66" s="21" customFormat="1" ht="6.95" customHeight="1">
      <c r="A119" s="256"/>
      <c r="B119" s="16"/>
      <c r="C119" s="253"/>
      <c r="D119" s="253"/>
      <c r="E119" s="253"/>
      <c r="F119" s="253"/>
      <c r="G119" s="253"/>
      <c r="H119" s="253"/>
      <c r="I119" s="253"/>
      <c r="J119" s="253"/>
      <c r="K119" s="253"/>
      <c r="L119" s="253"/>
      <c r="M119" s="253"/>
      <c r="N119" s="34"/>
      <c r="T119" s="256"/>
      <c r="U119" s="256"/>
      <c r="V119" s="256"/>
      <c r="W119" s="256"/>
      <c r="X119" s="256"/>
      <c r="Y119" s="256"/>
      <c r="Z119" s="256"/>
      <c r="AA119" s="256"/>
      <c r="AB119" s="256"/>
      <c r="AC119" s="256"/>
      <c r="AD119" s="256"/>
      <c r="AE119" s="256"/>
      <c r="AF119" s="256"/>
    </row>
    <row r="120" spans="1:66" s="21" customFormat="1" ht="15.2" customHeight="1">
      <c r="A120" s="256"/>
      <c r="B120" s="16"/>
      <c r="C120" s="254" t="s">
        <v>20</v>
      </c>
      <c r="D120" s="253"/>
      <c r="E120" s="253"/>
      <c r="F120" s="248" t="str">
        <f>E15</f>
        <v xml:space="preserve"> </v>
      </c>
      <c r="G120" s="253"/>
      <c r="H120" s="253"/>
      <c r="I120" s="253"/>
      <c r="J120" s="254" t="s">
        <v>25</v>
      </c>
      <c r="K120" s="254"/>
      <c r="L120" s="250" t="str">
        <f>E21</f>
        <v xml:space="preserve"> </v>
      </c>
      <c r="M120" s="253"/>
      <c r="N120" s="34"/>
      <c r="T120" s="256"/>
      <c r="U120" s="256"/>
      <c r="V120" s="256"/>
      <c r="W120" s="256"/>
      <c r="X120" s="256"/>
      <c r="Y120" s="256"/>
      <c r="Z120" s="256"/>
      <c r="AA120" s="256"/>
      <c r="AB120" s="256"/>
      <c r="AC120" s="256"/>
      <c r="AD120" s="256"/>
      <c r="AE120" s="256"/>
      <c r="AF120" s="256"/>
    </row>
    <row r="121" spans="1:66" s="21" customFormat="1" ht="15.2" customHeight="1">
      <c r="A121" s="256"/>
      <c r="B121" s="16"/>
      <c r="C121" s="254" t="s">
        <v>24</v>
      </c>
      <c r="D121" s="253"/>
      <c r="E121" s="253"/>
      <c r="F121" s="248" t="str">
        <f>IF(E18="","",E18)</f>
        <v xml:space="preserve"> </v>
      </c>
      <c r="G121" s="253"/>
      <c r="H121" s="253"/>
      <c r="I121" s="253"/>
      <c r="J121" s="254" t="s">
        <v>27</v>
      </c>
      <c r="K121" s="254"/>
      <c r="L121" s="250"/>
      <c r="M121" s="253"/>
      <c r="N121" s="34"/>
      <c r="T121" s="256"/>
      <c r="U121" s="256"/>
      <c r="V121" s="256"/>
      <c r="W121" s="256"/>
      <c r="X121" s="256"/>
      <c r="Y121" s="256"/>
      <c r="Z121" s="256"/>
      <c r="AA121" s="256"/>
      <c r="AB121" s="256"/>
      <c r="AC121" s="256"/>
      <c r="AD121" s="256"/>
      <c r="AE121" s="256"/>
      <c r="AF121" s="256"/>
    </row>
    <row r="122" spans="1:66" s="21" customFormat="1" ht="10.35" customHeight="1">
      <c r="A122" s="256"/>
      <c r="B122" s="16"/>
      <c r="C122" s="253"/>
      <c r="D122" s="253"/>
      <c r="E122" s="253"/>
      <c r="F122" s="253"/>
      <c r="G122" s="253"/>
      <c r="H122" s="253"/>
      <c r="I122" s="253"/>
      <c r="J122" s="253"/>
      <c r="K122" s="253"/>
      <c r="L122" s="253"/>
      <c r="M122" s="253"/>
      <c r="N122" s="34"/>
      <c r="T122" s="256"/>
      <c r="U122" s="256"/>
      <c r="V122" s="256"/>
      <c r="W122" s="256"/>
      <c r="X122" s="256"/>
      <c r="Y122" s="256"/>
      <c r="Z122" s="256"/>
      <c r="AA122" s="256"/>
      <c r="AB122" s="256"/>
      <c r="AC122" s="256"/>
      <c r="AD122" s="256"/>
      <c r="AE122" s="256"/>
      <c r="AF122" s="256"/>
    </row>
    <row r="123" spans="1:66" s="157" customFormat="1" ht="36">
      <c r="A123" s="150"/>
      <c r="B123" s="151"/>
      <c r="C123" s="152" t="s">
        <v>99</v>
      </c>
      <c r="D123" s="153" t="s">
        <v>54</v>
      </c>
      <c r="E123" s="153" t="s">
        <v>50</v>
      </c>
      <c r="F123" s="153" t="s">
        <v>51</v>
      </c>
      <c r="G123" s="153" t="s">
        <v>100</v>
      </c>
      <c r="H123" s="153" t="s">
        <v>101</v>
      </c>
      <c r="I123" s="153" t="s">
        <v>460</v>
      </c>
      <c r="J123" s="153" t="s">
        <v>461</v>
      </c>
      <c r="K123" s="153" t="s">
        <v>462</v>
      </c>
      <c r="L123" s="154" t="s">
        <v>461</v>
      </c>
      <c r="M123" s="155" t="s">
        <v>103</v>
      </c>
      <c r="N123" s="156"/>
      <c r="O123" s="59" t="s">
        <v>1</v>
      </c>
      <c r="P123" s="60" t="s">
        <v>104</v>
      </c>
      <c r="Q123" s="60" t="s">
        <v>105</v>
      </c>
      <c r="R123" s="60" t="s">
        <v>106</v>
      </c>
      <c r="S123" s="60" t="s">
        <v>107</v>
      </c>
      <c r="T123" s="60" t="s">
        <v>108</v>
      </c>
      <c r="U123" s="61" t="s">
        <v>109</v>
      </c>
      <c r="V123" s="150"/>
      <c r="W123" s="150"/>
      <c r="X123" s="150"/>
      <c r="Y123" s="150"/>
      <c r="Z123" s="150"/>
      <c r="AA123" s="150"/>
      <c r="AB123" s="150"/>
      <c r="AC123" s="150"/>
      <c r="AD123" s="150"/>
      <c r="AE123" s="150"/>
      <c r="AF123" s="150"/>
    </row>
    <row r="124" spans="1:66" s="21" customFormat="1" ht="22.9" customHeight="1">
      <c r="A124" s="256"/>
      <c r="B124" s="16"/>
      <c r="C124" s="67" t="s">
        <v>110</v>
      </c>
      <c r="D124" s="253"/>
      <c r="E124" s="253"/>
      <c r="F124" s="253"/>
      <c r="G124" s="253"/>
      <c r="H124" s="253"/>
      <c r="I124" s="253"/>
      <c r="J124" s="253"/>
      <c r="K124" s="253"/>
      <c r="L124" s="158">
        <f>L125+L144</f>
        <v>0</v>
      </c>
      <c r="M124" s="253"/>
      <c r="N124" s="20"/>
      <c r="O124" s="62"/>
      <c r="P124" s="63"/>
      <c r="Q124" s="160">
        <f>Q125</f>
        <v>0</v>
      </c>
      <c r="R124" s="63"/>
      <c r="S124" s="160">
        <f>S125</f>
        <v>0</v>
      </c>
      <c r="T124" s="63"/>
      <c r="U124" s="161">
        <f>U125</f>
        <v>0</v>
      </c>
      <c r="V124" s="256"/>
      <c r="W124" s="256"/>
      <c r="X124" s="256"/>
      <c r="Y124" s="256"/>
      <c r="Z124" s="256"/>
      <c r="AA124" s="256"/>
      <c r="AB124" s="256"/>
      <c r="AC124" s="256"/>
      <c r="AD124" s="256"/>
      <c r="AE124" s="256"/>
      <c r="AF124" s="256"/>
      <c r="AU124" s="2" t="s">
        <v>66</v>
      </c>
      <c r="AV124" s="2" t="s">
        <v>94</v>
      </c>
      <c r="BL124" s="162">
        <f>BL125</f>
        <v>0</v>
      </c>
    </row>
    <row r="125" spans="1:66" s="163" customFormat="1" ht="25.9" customHeight="1">
      <c r="B125" s="164"/>
      <c r="C125" s="165"/>
      <c r="D125" s="166"/>
      <c r="E125" s="167"/>
      <c r="F125" s="167" t="s">
        <v>469</v>
      </c>
      <c r="G125" s="165"/>
      <c r="H125" s="165"/>
      <c r="I125" s="165"/>
      <c r="J125" s="165"/>
      <c r="K125" s="165"/>
      <c r="L125" s="168">
        <f>L126+L129+L132+L135+L138+L141</f>
        <v>0</v>
      </c>
      <c r="M125" s="165"/>
      <c r="N125" s="169"/>
      <c r="O125" s="170"/>
      <c r="P125" s="171"/>
      <c r="Q125" s="172">
        <f>Q126+Q129+Q132+Q135+Q138+Q141+Q144</f>
        <v>0</v>
      </c>
      <c r="R125" s="171"/>
      <c r="S125" s="172">
        <f>S126+S129+S132+S135+S138+S141+S144</f>
        <v>0</v>
      </c>
      <c r="T125" s="171"/>
      <c r="U125" s="173">
        <f>U126+U129+U132+U135+U138+U141+U144</f>
        <v>0</v>
      </c>
      <c r="AS125" s="174" t="s">
        <v>141</v>
      </c>
      <c r="AU125" s="175" t="s">
        <v>66</v>
      </c>
      <c r="AV125" s="175" t="s">
        <v>67</v>
      </c>
      <c r="AZ125" s="174" t="s">
        <v>113</v>
      </c>
      <c r="BL125" s="176">
        <f>BL126+BL129+BL132+BL135+BL138+BL141+BL144</f>
        <v>0</v>
      </c>
    </row>
    <row r="126" spans="1:66" s="163" customFormat="1" ht="22.9" customHeight="1">
      <c r="B126" s="164"/>
      <c r="C126" s="165" t="s">
        <v>72</v>
      </c>
      <c r="D126" s="166"/>
      <c r="E126" s="177"/>
      <c r="F126" s="177" t="s">
        <v>463</v>
      </c>
      <c r="G126" s="165"/>
      <c r="H126" s="165"/>
      <c r="I126" s="165"/>
      <c r="J126" s="165"/>
      <c r="K126" s="165"/>
      <c r="L126" s="178">
        <f>L127</f>
        <v>0</v>
      </c>
      <c r="M126" s="165"/>
      <c r="N126" s="169"/>
      <c r="O126" s="170"/>
      <c r="P126" s="171"/>
      <c r="Q126" s="172">
        <f>SUM(Q127:Q128)</f>
        <v>0</v>
      </c>
      <c r="R126" s="171"/>
      <c r="S126" s="172">
        <f>SUM(S127:S128)</f>
        <v>0</v>
      </c>
      <c r="T126" s="171"/>
      <c r="U126" s="173">
        <f>SUM(U127:U128)</f>
        <v>0</v>
      </c>
      <c r="AS126" s="174" t="s">
        <v>141</v>
      </c>
      <c r="AU126" s="175" t="s">
        <v>66</v>
      </c>
      <c r="AV126" s="175" t="s">
        <v>75</v>
      </c>
      <c r="AZ126" s="174" t="s">
        <v>113</v>
      </c>
      <c r="BL126" s="176">
        <f>SUM(BL127:BL128)</f>
        <v>0</v>
      </c>
    </row>
    <row r="127" spans="1:66" s="21" customFormat="1" ht="16.5" customHeight="1">
      <c r="A127" s="256"/>
      <c r="B127" s="16"/>
      <c r="C127" s="179"/>
      <c r="D127" s="179"/>
      <c r="E127" s="180"/>
      <c r="F127" s="181" t="s">
        <v>463</v>
      </c>
      <c r="G127" s="182" t="s">
        <v>118</v>
      </c>
      <c r="H127" s="183">
        <v>238</v>
      </c>
      <c r="I127" s="183"/>
      <c r="J127" s="184">
        <f>H127*I127</f>
        <v>0</v>
      </c>
      <c r="K127" s="184">
        <v>2</v>
      </c>
      <c r="L127" s="184">
        <f>J127*K127</f>
        <v>0</v>
      </c>
      <c r="M127" s="185"/>
      <c r="N127" s="20"/>
      <c r="O127" s="186" t="s">
        <v>1</v>
      </c>
      <c r="P127" s="188">
        <v>0</v>
      </c>
      <c r="Q127" s="188">
        <f>P127*H127</f>
        <v>0</v>
      </c>
      <c r="R127" s="188">
        <v>0</v>
      </c>
      <c r="S127" s="188">
        <f>R127*H127</f>
        <v>0</v>
      </c>
      <c r="T127" s="188">
        <v>0</v>
      </c>
      <c r="U127" s="189">
        <f>T127*H127</f>
        <v>0</v>
      </c>
      <c r="V127" s="256"/>
      <c r="W127" s="256"/>
      <c r="X127" s="256"/>
      <c r="Y127" s="256"/>
      <c r="Z127" s="256"/>
      <c r="AA127" s="256"/>
      <c r="AB127" s="256"/>
      <c r="AC127" s="256"/>
      <c r="AD127" s="256"/>
      <c r="AE127" s="256"/>
      <c r="AF127" s="256"/>
      <c r="AS127" s="190" t="s">
        <v>421</v>
      </c>
      <c r="AU127" s="190" t="s">
        <v>115</v>
      </c>
      <c r="AV127" s="190" t="s">
        <v>77</v>
      </c>
      <c r="AZ127" s="2" t="s">
        <v>113</v>
      </c>
      <c r="BF127" s="191" t="e">
        <f>IF(#REF!="základní",L127,0)</f>
        <v>#REF!</v>
      </c>
      <c r="BG127" s="191" t="e">
        <f>IF(#REF!="snížená",L127,0)</f>
        <v>#REF!</v>
      </c>
      <c r="BH127" s="191" t="e">
        <f>IF(#REF!="zákl. přenesená",L127,0)</f>
        <v>#REF!</v>
      </c>
      <c r="BI127" s="191" t="e">
        <f>IF(#REF!="sníž. přenesená",L127,0)</f>
        <v>#REF!</v>
      </c>
      <c r="BJ127" s="191" t="e">
        <f>IF(#REF!="nulová",L127,0)</f>
        <v>#REF!</v>
      </c>
      <c r="BK127" s="2" t="s">
        <v>75</v>
      </c>
      <c r="BL127" s="191">
        <f>ROUND(J127*H127,2)</f>
        <v>0</v>
      </c>
      <c r="BM127" s="2" t="s">
        <v>421</v>
      </c>
      <c r="BN127" s="190" t="s">
        <v>422</v>
      </c>
    </row>
    <row r="128" spans="1:66" s="21" customFormat="1" ht="19.5">
      <c r="A128" s="256"/>
      <c r="B128" s="16"/>
      <c r="C128" s="253"/>
      <c r="D128" s="192" t="s">
        <v>121</v>
      </c>
      <c r="E128" s="253"/>
      <c r="F128" s="193" t="s">
        <v>464</v>
      </c>
      <c r="G128" s="253"/>
      <c r="H128" s="253"/>
      <c r="I128" s="253"/>
      <c r="J128" s="253"/>
      <c r="K128" s="253"/>
      <c r="L128" s="253"/>
      <c r="M128" s="253"/>
      <c r="N128" s="20"/>
      <c r="O128" s="194"/>
      <c r="P128" s="55"/>
      <c r="Q128" s="55"/>
      <c r="R128" s="55"/>
      <c r="S128" s="55"/>
      <c r="T128" s="55"/>
      <c r="U128" s="56"/>
      <c r="V128" s="256"/>
      <c r="W128" s="256"/>
      <c r="X128" s="256"/>
      <c r="Y128" s="256"/>
      <c r="Z128" s="256"/>
      <c r="AA128" s="256"/>
      <c r="AB128" s="256"/>
      <c r="AC128" s="256"/>
      <c r="AD128" s="256"/>
      <c r="AE128" s="256"/>
      <c r="AF128" s="256"/>
      <c r="AU128" s="2" t="s">
        <v>121</v>
      </c>
      <c r="AV128" s="2" t="s">
        <v>77</v>
      </c>
    </row>
    <row r="129" spans="1:66" s="163" customFormat="1" ht="22.9" customHeight="1">
      <c r="B129" s="164"/>
      <c r="C129" s="165" t="s">
        <v>78</v>
      </c>
      <c r="D129" s="166"/>
      <c r="E129" s="177"/>
      <c r="F129" s="177" t="s">
        <v>465</v>
      </c>
      <c r="G129" s="165"/>
      <c r="H129" s="165"/>
      <c r="I129" s="165"/>
      <c r="J129" s="165"/>
      <c r="K129" s="165"/>
      <c r="L129" s="178">
        <f>BL129</f>
        <v>0</v>
      </c>
      <c r="M129" s="165"/>
      <c r="N129" s="169"/>
      <c r="O129" s="170"/>
      <c r="P129" s="171"/>
      <c r="Q129" s="172">
        <f>Q130</f>
        <v>0</v>
      </c>
      <c r="R129" s="171"/>
      <c r="S129" s="172">
        <f>S130</f>
        <v>0</v>
      </c>
      <c r="T129" s="171"/>
      <c r="U129" s="173">
        <f>U130</f>
        <v>0</v>
      </c>
      <c r="AS129" s="174" t="s">
        <v>141</v>
      </c>
      <c r="AU129" s="175" t="s">
        <v>66</v>
      </c>
      <c r="AV129" s="175" t="s">
        <v>75</v>
      </c>
      <c r="AZ129" s="174" t="s">
        <v>113</v>
      </c>
      <c r="BL129" s="176">
        <f>BL130</f>
        <v>0</v>
      </c>
    </row>
    <row r="130" spans="1:66" s="21" customFormat="1" ht="16.5" customHeight="1">
      <c r="A130" s="256"/>
      <c r="B130" s="16"/>
      <c r="C130" s="179"/>
      <c r="D130" s="179"/>
      <c r="E130" s="180"/>
      <c r="F130" s="181" t="s">
        <v>465</v>
      </c>
      <c r="G130" s="182" t="s">
        <v>297</v>
      </c>
      <c r="H130" s="183">
        <v>4</v>
      </c>
      <c r="I130" s="183"/>
      <c r="J130" s="184">
        <f>H130*I130</f>
        <v>0</v>
      </c>
      <c r="K130" s="184">
        <v>4</v>
      </c>
      <c r="L130" s="184">
        <f>J130*K130</f>
        <v>0</v>
      </c>
      <c r="M130" s="185"/>
      <c r="N130" s="20"/>
      <c r="O130" s="186" t="s">
        <v>1</v>
      </c>
      <c r="P130" s="188">
        <v>0</v>
      </c>
      <c r="Q130" s="188">
        <f>P130*H130</f>
        <v>0</v>
      </c>
      <c r="R130" s="188">
        <v>0</v>
      </c>
      <c r="S130" s="188">
        <f>R130*H130</f>
        <v>0</v>
      </c>
      <c r="T130" s="188">
        <v>0</v>
      </c>
      <c r="U130" s="189">
        <f>T130*H130</f>
        <v>0</v>
      </c>
      <c r="V130" s="256"/>
      <c r="W130" s="256"/>
      <c r="X130" s="256"/>
      <c r="Y130" s="256"/>
      <c r="Z130" s="256"/>
      <c r="AA130" s="256"/>
      <c r="AB130" s="256"/>
      <c r="AC130" s="256"/>
      <c r="AD130" s="256"/>
      <c r="AE130" s="256"/>
      <c r="AF130" s="256"/>
      <c r="AS130" s="190" t="s">
        <v>421</v>
      </c>
      <c r="AU130" s="190" t="s">
        <v>115</v>
      </c>
      <c r="AV130" s="190" t="s">
        <v>77</v>
      </c>
      <c r="AZ130" s="2" t="s">
        <v>113</v>
      </c>
      <c r="BF130" s="191" t="e">
        <f>IF(#REF!="základní",L130,0)</f>
        <v>#REF!</v>
      </c>
      <c r="BG130" s="191" t="e">
        <f>IF(#REF!="snížená",L130,0)</f>
        <v>#REF!</v>
      </c>
      <c r="BH130" s="191" t="e">
        <f>IF(#REF!="zákl. přenesená",L130,0)</f>
        <v>#REF!</v>
      </c>
      <c r="BI130" s="191" t="e">
        <f>IF(#REF!="sníž. přenesená",L130,0)</f>
        <v>#REF!</v>
      </c>
      <c r="BJ130" s="191" t="e">
        <f>IF(#REF!="nulová",L130,0)</f>
        <v>#REF!</v>
      </c>
      <c r="BK130" s="2" t="s">
        <v>75</v>
      </c>
      <c r="BL130" s="191">
        <f>ROUND(J130*H130,2)</f>
        <v>0</v>
      </c>
      <c r="BM130" s="2" t="s">
        <v>421</v>
      </c>
      <c r="BN130" s="190" t="s">
        <v>427</v>
      </c>
    </row>
    <row r="131" spans="1:66" s="21" customFormat="1" ht="19.5">
      <c r="A131" s="256"/>
      <c r="B131" s="16"/>
      <c r="C131" s="259"/>
      <c r="D131" s="192" t="s">
        <v>121</v>
      </c>
      <c r="E131" s="253"/>
      <c r="F131" s="193" t="s">
        <v>466</v>
      </c>
      <c r="G131" s="260"/>
      <c r="H131" s="261"/>
      <c r="I131" s="261"/>
      <c r="J131" s="262"/>
      <c r="K131" s="262"/>
      <c r="L131" s="262"/>
      <c r="M131" s="55"/>
      <c r="N131" s="20"/>
      <c r="O131" s="186"/>
      <c r="P131" s="188"/>
      <c r="Q131" s="188"/>
      <c r="R131" s="188"/>
      <c r="S131" s="188"/>
      <c r="T131" s="188"/>
      <c r="U131" s="189"/>
      <c r="V131" s="256"/>
      <c r="W131" s="256"/>
      <c r="X131" s="256"/>
      <c r="Y131" s="256"/>
      <c r="Z131" s="256"/>
      <c r="AA131" s="256"/>
      <c r="AB131" s="256"/>
      <c r="AC131" s="256"/>
      <c r="AD131" s="256"/>
      <c r="AE131" s="256"/>
      <c r="AF131" s="256"/>
      <c r="AS131" s="190"/>
      <c r="AU131" s="190"/>
      <c r="AV131" s="190"/>
      <c r="AZ131" s="2"/>
      <c r="BF131" s="191"/>
      <c r="BG131" s="191"/>
      <c r="BH131" s="191"/>
      <c r="BI131" s="191"/>
      <c r="BJ131" s="191"/>
      <c r="BK131" s="2"/>
      <c r="BL131" s="191"/>
      <c r="BM131" s="2"/>
      <c r="BN131" s="190"/>
    </row>
    <row r="132" spans="1:66" s="163" customFormat="1" ht="22.9" customHeight="1">
      <c r="B132" s="164"/>
      <c r="C132" s="165" t="s">
        <v>81</v>
      </c>
      <c r="D132" s="166"/>
      <c r="E132" s="177"/>
      <c r="F132" s="177" t="s">
        <v>467</v>
      </c>
      <c r="G132" s="165"/>
      <c r="H132" s="165"/>
      <c r="I132" s="165"/>
      <c r="J132" s="165"/>
      <c r="K132" s="165"/>
      <c r="L132" s="178">
        <f>L133</f>
        <v>0</v>
      </c>
      <c r="M132" s="165"/>
      <c r="N132" s="169"/>
      <c r="O132" s="170"/>
      <c r="P132" s="171"/>
      <c r="Q132" s="172">
        <f>SUM(Q133:Q134)</f>
        <v>0</v>
      </c>
      <c r="R132" s="171"/>
      <c r="S132" s="172">
        <f>SUM(S133:S134)</f>
        <v>0</v>
      </c>
      <c r="T132" s="171"/>
      <c r="U132" s="173">
        <f>SUM(U133:U134)</f>
        <v>0</v>
      </c>
      <c r="AS132" s="174" t="s">
        <v>141</v>
      </c>
      <c r="AU132" s="175" t="s">
        <v>66</v>
      </c>
      <c r="AV132" s="175" t="s">
        <v>75</v>
      </c>
      <c r="AZ132" s="174" t="s">
        <v>113</v>
      </c>
      <c r="BL132" s="176">
        <f>SUM(BL133:BL134)</f>
        <v>0</v>
      </c>
    </row>
    <row r="133" spans="1:66" s="21" customFormat="1" ht="16.5" customHeight="1">
      <c r="A133" s="256"/>
      <c r="B133" s="16"/>
      <c r="C133" s="179"/>
      <c r="D133" s="179"/>
      <c r="E133" s="180"/>
      <c r="F133" s="181" t="s">
        <v>467</v>
      </c>
      <c r="G133" s="182" t="s">
        <v>118</v>
      </c>
      <c r="H133" s="183">
        <v>1087</v>
      </c>
      <c r="I133" s="183"/>
      <c r="J133" s="184">
        <f>H133*I133</f>
        <v>0</v>
      </c>
      <c r="K133" s="184">
        <v>5</v>
      </c>
      <c r="L133" s="184">
        <f>J133*K133</f>
        <v>0</v>
      </c>
      <c r="M133" s="185"/>
      <c r="N133" s="20"/>
      <c r="O133" s="186" t="s">
        <v>1</v>
      </c>
      <c r="P133" s="188">
        <v>0</v>
      </c>
      <c r="Q133" s="188">
        <f>P133*H133</f>
        <v>0</v>
      </c>
      <c r="R133" s="188">
        <v>0</v>
      </c>
      <c r="S133" s="188">
        <f>R133*H133</f>
        <v>0</v>
      </c>
      <c r="T133" s="188">
        <v>0</v>
      </c>
      <c r="U133" s="189">
        <f>T133*H133</f>
        <v>0</v>
      </c>
      <c r="V133" s="256"/>
      <c r="W133" s="256"/>
      <c r="X133" s="256"/>
      <c r="Y133" s="256"/>
      <c r="Z133" s="256"/>
      <c r="AA133" s="256"/>
      <c r="AB133" s="256"/>
      <c r="AC133" s="256"/>
      <c r="AD133" s="256"/>
      <c r="AE133" s="256"/>
      <c r="AF133" s="256"/>
      <c r="AS133" s="190" t="s">
        <v>421</v>
      </c>
      <c r="AU133" s="190" t="s">
        <v>115</v>
      </c>
      <c r="AV133" s="190" t="s">
        <v>77</v>
      </c>
      <c r="AZ133" s="2" t="s">
        <v>113</v>
      </c>
      <c r="BF133" s="191" t="e">
        <f>IF(#REF!="základní",L133,0)</f>
        <v>#REF!</v>
      </c>
      <c r="BG133" s="191" t="e">
        <f>IF(#REF!="snížená",L133,0)</f>
        <v>#REF!</v>
      </c>
      <c r="BH133" s="191" t="e">
        <f>IF(#REF!="zákl. přenesená",L133,0)</f>
        <v>#REF!</v>
      </c>
      <c r="BI133" s="191" t="e">
        <f>IF(#REF!="sníž. přenesená",L133,0)</f>
        <v>#REF!</v>
      </c>
      <c r="BJ133" s="191" t="e">
        <f>IF(#REF!="nulová",L133,0)</f>
        <v>#REF!</v>
      </c>
      <c r="BK133" s="2" t="s">
        <v>75</v>
      </c>
      <c r="BL133" s="191">
        <f>ROUND(J133*H133,2)</f>
        <v>0</v>
      </c>
      <c r="BM133" s="2" t="s">
        <v>421</v>
      </c>
      <c r="BN133" s="190" t="s">
        <v>432</v>
      </c>
    </row>
    <row r="134" spans="1:66" s="21" customFormat="1" ht="29.25">
      <c r="A134" s="256"/>
      <c r="B134" s="16"/>
      <c r="C134" s="253"/>
      <c r="D134" s="192" t="s">
        <v>121</v>
      </c>
      <c r="E134" s="253"/>
      <c r="F134" s="193" t="s">
        <v>468</v>
      </c>
      <c r="G134" s="253"/>
      <c r="H134" s="253"/>
      <c r="I134" s="253"/>
      <c r="J134" s="253"/>
      <c r="K134" s="253"/>
      <c r="L134" s="253"/>
      <c r="M134" s="253"/>
      <c r="N134" s="20"/>
      <c r="O134" s="194"/>
      <c r="P134" s="55"/>
      <c r="Q134" s="55"/>
      <c r="R134" s="55"/>
      <c r="S134" s="55"/>
      <c r="T134" s="55"/>
      <c r="U134" s="56"/>
      <c r="V134" s="256"/>
      <c r="W134" s="256"/>
      <c r="X134" s="256"/>
      <c r="Y134" s="256"/>
      <c r="Z134" s="256"/>
      <c r="AA134" s="256"/>
      <c r="AB134" s="256"/>
      <c r="AC134" s="256"/>
      <c r="AD134" s="256"/>
      <c r="AE134" s="256"/>
      <c r="AF134" s="256"/>
      <c r="AU134" s="2" t="s">
        <v>121</v>
      </c>
      <c r="AV134" s="2" t="s">
        <v>77</v>
      </c>
    </row>
    <row r="135" spans="1:66" s="163" customFormat="1" ht="22.9" customHeight="1">
      <c r="B135" s="164"/>
      <c r="C135" s="165" t="s">
        <v>84</v>
      </c>
      <c r="D135" s="166"/>
      <c r="E135" s="177"/>
      <c r="F135" s="177" t="s">
        <v>470</v>
      </c>
      <c r="G135" s="165"/>
      <c r="H135" s="165"/>
      <c r="I135" s="165"/>
      <c r="J135" s="165"/>
      <c r="K135" s="165"/>
      <c r="L135" s="178">
        <f>L136</f>
        <v>0</v>
      </c>
      <c r="M135" s="165"/>
      <c r="N135" s="169"/>
      <c r="O135" s="170"/>
      <c r="P135" s="171"/>
      <c r="Q135" s="172">
        <f>Q136</f>
        <v>0</v>
      </c>
      <c r="R135" s="171"/>
      <c r="S135" s="172">
        <f>S136</f>
        <v>0</v>
      </c>
      <c r="T135" s="171"/>
      <c r="U135" s="173">
        <f>U136</f>
        <v>0</v>
      </c>
      <c r="AS135" s="174" t="s">
        <v>141</v>
      </c>
      <c r="AU135" s="175" t="s">
        <v>66</v>
      </c>
      <c r="AV135" s="175" t="s">
        <v>75</v>
      </c>
      <c r="AZ135" s="174" t="s">
        <v>113</v>
      </c>
      <c r="BL135" s="176">
        <f>BL136</f>
        <v>0</v>
      </c>
    </row>
    <row r="136" spans="1:66" s="21" customFormat="1" ht="16.5" customHeight="1">
      <c r="A136" s="256"/>
      <c r="B136" s="16"/>
      <c r="C136" s="179"/>
      <c r="D136" s="179"/>
      <c r="E136" s="180"/>
      <c r="F136" s="181" t="s">
        <v>470</v>
      </c>
      <c r="G136" s="182" t="s">
        <v>157</v>
      </c>
      <c r="H136" s="183">
        <v>13.8</v>
      </c>
      <c r="I136" s="183"/>
      <c r="J136" s="184">
        <f>H136*I136</f>
        <v>0</v>
      </c>
      <c r="K136" s="184">
        <v>23</v>
      </c>
      <c r="L136" s="184">
        <f>J136*K136</f>
        <v>0</v>
      </c>
      <c r="M136" s="185"/>
      <c r="N136" s="20"/>
      <c r="O136" s="186" t="s">
        <v>1</v>
      </c>
      <c r="P136" s="188">
        <v>0</v>
      </c>
      <c r="Q136" s="188">
        <f>P136*H136</f>
        <v>0</v>
      </c>
      <c r="R136" s="188">
        <v>0</v>
      </c>
      <c r="S136" s="188">
        <f>R136*H136</f>
        <v>0</v>
      </c>
      <c r="T136" s="188">
        <v>0</v>
      </c>
      <c r="U136" s="189">
        <f>T136*H136</f>
        <v>0</v>
      </c>
      <c r="V136" s="256"/>
      <c r="W136" s="256"/>
      <c r="X136" s="256"/>
      <c r="Y136" s="256"/>
      <c r="Z136" s="256"/>
      <c r="AA136" s="256"/>
      <c r="AB136" s="256"/>
      <c r="AC136" s="256"/>
      <c r="AD136" s="256"/>
      <c r="AE136" s="256"/>
      <c r="AF136" s="256"/>
      <c r="AS136" s="190" t="s">
        <v>421</v>
      </c>
      <c r="AU136" s="190" t="s">
        <v>115</v>
      </c>
      <c r="AV136" s="190" t="s">
        <v>77</v>
      </c>
      <c r="AZ136" s="2" t="s">
        <v>113</v>
      </c>
      <c r="BF136" s="191" t="e">
        <f>IF(#REF!="základní",L136,0)</f>
        <v>#REF!</v>
      </c>
      <c r="BG136" s="191" t="e">
        <f>IF(#REF!="snížená",L136,0)</f>
        <v>#REF!</v>
      </c>
      <c r="BH136" s="191" t="e">
        <f>IF(#REF!="zákl. přenesená",L136,0)</f>
        <v>#REF!</v>
      </c>
      <c r="BI136" s="191" t="e">
        <f>IF(#REF!="sníž. přenesená",L136,0)</f>
        <v>#REF!</v>
      </c>
      <c r="BJ136" s="191" t="e">
        <f>IF(#REF!="nulová",L136,0)</f>
        <v>#REF!</v>
      </c>
      <c r="BK136" s="2" t="s">
        <v>75</v>
      </c>
      <c r="BL136" s="191">
        <f>ROUND(J136*H136,2)</f>
        <v>0</v>
      </c>
      <c r="BM136" s="2" t="s">
        <v>421</v>
      </c>
      <c r="BN136" s="190" t="s">
        <v>438</v>
      </c>
    </row>
    <row r="137" spans="1:66" s="21" customFormat="1" ht="19.5">
      <c r="A137" s="256"/>
      <c r="B137" s="16"/>
      <c r="C137" s="259"/>
      <c r="D137" s="192" t="s">
        <v>121</v>
      </c>
      <c r="E137" s="253"/>
      <c r="F137" s="193" t="s">
        <v>471</v>
      </c>
      <c r="G137" s="260"/>
      <c r="H137" s="261"/>
      <c r="I137" s="261"/>
      <c r="J137" s="262"/>
      <c r="K137" s="262"/>
      <c r="L137" s="262"/>
      <c r="M137" s="55"/>
      <c r="N137" s="20"/>
      <c r="O137" s="186"/>
      <c r="P137" s="188"/>
      <c r="Q137" s="188"/>
      <c r="R137" s="188"/>
      <c r="S137" s="188"/>
      <c r="T137" s="188"/>
      <c r="U137" s="189"/>
      <c r="V137" s="256"/>
      <c r="W137" s="256"/>
      <c r="X137" s="256"/>
      <c r="Y137" s="256"/>
      <c r="Z137" s="256"/>
      <c r="AA137" s="256"/>
      <c r="AB137" s="256"/>
      <c r="AC137" s="256"/>
      <c r="AD137" s="256"/>
      <c r="AE137" s="256"/>
      <c r="AF137" s="256"/>
      <c r="AS137" s="190"/>
      <c r="AU137" s="190"/>
      <c r="AV137" s="190"/>
      <c r="AZ137" s="2"/>
      <c r="BF137" s="191"/>
      <c r="BG137" s="191"/>
      <c r="BH137" s="191"/>
      <c r="BI137" s="191"/>
      <c r="BJ137" s="191"/>
      <c r="BK137" s="2"/>
      <c r="BL137" s="191"/>
      <c r="BM137" s="2"/>
      <c r="BN137" s="190"/>
    </row>
    <row r="138" spans="1:66" s="163" customFormat="1" ht="22.9" customHeight="1">
      <c r="B138" s="164"/>
      <c r="C138" s="165" t="s">
        <v>457</v>
      </c>
      <c r="D138" s="166"/>
      <c r="E138" s="177"/>
      <c r="F138" s="177" t="s">
        <v>472</v>
      </c>
      <c r="G138" s="165"/>
      <c r="H138" s="165"/>
      <c r="I138" s="165"/>
      <c r="J138" s="165"/>
      <c r="K138" s="165"/>
      <c r="L138" s="178">
        <f>L139</f>
        <v>0</v>
      </c>
      <c r="M138" s="165"/>
      <c r="N138" s="169"/>
      <c r="O138" s="170"/>
      <c r="P138" s="171"/>
      <c r="Q138" s="172">
        <f>Q139</f>
        <v>0</v>
      </c>
      <c r="R138" s="171"/>
      <c r="S138" s="172">
        <f>S139</f>
        <v>0</v>
      </c>
      <c r="T138" s="171"/>
      <c r="U138" s="173">
        <f>U139</f>
        <v>0</v>
      </c>
      <c r="AS138" s="174" t="s">
        <v>141</v>
      </c>
      <c r="AU138" s="175" t="s">
        <v>66</v>
      </c>
      <c r="AV138" s="175" t="s">
        <v>75</v>
      </c>
      <c r="AZ138" s="174" t="s">
        <v>113</v>
      </c>
      <c r="BL138" s="176">
        <f>BL139</f>
        <v>0</v>
      </c>
    </row>
    <row r="139" spans="1:66" s="21" customFormat="1" ht="16.5" customHeight="1">
      <c r="A139" s="256"/>
      <c r="B139" s="16"/>
      <c r="C139" s="179"/>
      <c r="D139" s="179"/>
      <c r="E139" s="180"/>
      <c r="F139" s="181" t="s">
        <v>472</v>
      </c>
      <c r="G139" s="182" t="s">
        <v>118</v>
      </c>
      <c r="H139" s="183">
        <v>1087</v>
      </c>
      <c r="I139" s="183"/>
      <c r="J139" s="184">
        <f>H139*I139</f>
        <v>0</v>
      </c>
      <c r="K139" s="184">
        <v>26</v>
      </c>
      <c r="L139" s="184">
        <f>J139*K139</f>
        <v>0</v>
      </c>
      <c r="M139" s="185"/>
      <c r="N139" s="20"/>
      <c r="O139" s="186" t="s">
        <v>1</v>
      </c>
      <c r="P139" s="188">
        <v>0</v>
      </c>
      <c r="Q139" s="188">
        <f>P139*H139</f>
        <v>0</v>
      </c>
      <c r="R139" s="188">
        <v>0</v>
      </c>
      <c r="S139" s="188">
        <f>R139*H139</f>
        <v>0</v>
      </c>
      <c r="T139" s="188">
        <v>0</v>
      </c>
      <c r="U139" s="189">
        <f>T139*H139</f>
        <v>0</v>
      </c>
      <c r="V139" s="256"/>
      <c r="W139" s="256"/>
      <c r="X139" s="256"/>
      <c r="Y139" s="256"/>
      <c r="Z139" s="256"/>
      <c r="AA139" s="256"/>
      <c r="AB139" s="256"/>
      <c r="AC139" s="256"/>
      <c r="AD139" s="256"/>
      <c r="AE139" s="256"/>
      <c r="AF139" s="256"/>
      <c r="AS139" s="190" t="s">
        <v>421</v>
      </c>
      <c r="AU139" s="190" t="s">
        <v>115</v>
      </c>
      <c r="AV139" s="190" t="s">
        <v>77</v>
      </c>
      <c r="AZ139" s="2" t="s">
        <v>113</v>
      </c>
      <c r="BF139" s="191" t="e">
        <f>IF(#REF!="základní",L139,0)</f>
        <v>#REF!</v>
      </c>
      <c r="BG139" s="191" t="e">
        <f>IF(#REF!="snížená",L139,0)</f>
        <v>#REF!</v>
      </c>
      <c r="BH139" s="191" t="e">
        <f>IF(#REF!="zákl. přenesená",L139,0)</f>
        <v>#REF!</v>
      </c>
      <c r="BI139" s="191" t="e">
        <f>IF(#REF!="sníž. přenesená",L139,0)</f>
        <v>#REF!</v>
      </c>
      <c r="BJ139" s="191" t="e">
        <f>IF(#REF!="nulová",L139,0)</f>
        <v>#REF!</v>
      </c>
      <c r="BK139" s="2" t="s">
        <v>75</v>
      </c>
      <c r="BL139" s="191">
        <f>ROUND(J139*H139,2)</f>
        <v>0</v>
      </c>
      <c r="BM139" s="2" t="s">
        <v>421</v>
      </c>
      <c r="BN139" s="190" t="s">
        <v>443</v>
      </c>
    </row>
    <row r="140" spans="1:66" s="21" customFormat="1" ht="19.5">
      <c r="A140" s="256"/>
      <c r="B140" s="16"/>
      <c r="C140" s="259"/>
      <c r="D140" s="192" t="s">
        <v>121</v>
      </c>
      <c r="E140" s="253"/>
      <c r="F140" s="193" t="s">
        <v>473</v>
      </c>
      <c r="G140" s="260"/>
      <c r="H140" s="261"/>
      <c r="I140" s="261"/>
      <c r="J140" s="262"/>
      <c r="K140" s="262"/>
      <c r="L140" s="262"/>
      <c r="M140" s="55"/>
      <c r="N140" s="20"/>
      <c r="O140" s="186"/>
      <c r="P140" s="188"/>
      <c r="Q140" s="188"/>
      <c r="R140" s="188"/>
      <c r="S140" s="188"/>
      <c r="T140" s="188"/>
      <c r="U140" s="189"/>
      <c r="V140" s="256"/>
      <c r="W140" s="256"/>
      <c r="X140" s="256"/>
      <c r="Y140" s="256"/>
      <c r="Z140" s="256"/>
      <c r="AA140" s="256"/>
      <c r="AB140" s="256"/>
      <c r="AC140" s="256"/>
      <c r="AD140" s="256"/>
      <c r="AE140" s="256"/>
      <c r="AF140" s="256"/>
      <c r="AS140" s="190"/>
      <c r="AU140" s="190"/>
      <c r="AV140" s="190"/>
      <c r="AZ140" s="2"/>
      <c r="BF140" s="191"/>
      <c r="BG140" s="191"/>
      <c r="BH140" s="191"/>
      <c r="BI140" s="191"/>
      <c r="BJ140" s="191"/>
      <c r="BK140" s="2"/>
      <c r="BL140" s="191"/>
      <c r="BM140" s="2"/>
      <c r="BN140" s="190"/>
    </row>
    <row r="141" spans="1:66" s="163" customFormat="1" ht="22.9" customHeight="1">
      <c r="B141" s="164"/>
      <c r="C141" s="165" t="s">
        <v>474</v>
      </c>
      <c r="D141" s="166"/>
      <c r="E141" s="177"/>
      <c r="F141" s="177" t="s">
        <v>475</v>
      </c>
      <c r="G141" s="165"/>
      <c r="H141" s="165"/>
      <c r="I141" s="165"/>
      <c r="J141" s="165"/>
      <c r="K141" s="165"/>
      <c r="L141" s="178">
        <f>L142</f>
        <v>0</v>
      </c>
      <c r="M141" s="165"/>
      <c r="N141" s="169"/>
      <c r="O141" s="170"/>
      <c r="P141" s="171"/>
      <c r="Q141" s="172">
        <f>Q142</f>
        <v>0</v>
      </c>
      <c r="R141" s="171"/>
      <c r="S141" s="172">
        <f>S142</f>
        <v>0</v>
      </c>
      <c r="T141" s="171"/>
      <c r="U141" s="173">
        <f>U142</f>
        <v>0</v>
      </c>
      <c r="AS141" s="174" t="s">
        <v>141</v>
      </c>
      <c r="AU141" s="175" t="s">
        <v>66</v>
      </c>
      <c r="AV141" s="175" t="s">
        <v>75</v>
      </c>
      <c r="AZ141" s="174" t="s">
        <v>113</v>
      </c>
      <c r="BL141" s="176">
        <f>BL142</f>
        <v>0</v>
      </c>
    </row>
    <row r="142" spans="1:66" s="21" customFormat="1" ht="16.5" customHeight="1">
      <c r="A142" s="256"/>
      <c r="B142" s="16"/>
      <c r="C142" s="179"/>
      <c r="D142" s="179"/>
      <c r="E142" s="180"/>
      <c r="F142" s="181" t="s">
        <v>475</v>
      </c>
      <c r="G142" s="182" t="s">
        <v>297</v>
      </c>
      <c r="H142" s="183">
        <v>20</v>
      </c>
      <c r="I142" s="183"/>
      <c r="J142" s="184">
        <f>H142*I142</f>
        <v>0</v>
      </c>
      <c r="K142" s="184">
        <v>2</v>
      </c>
      <c r="L142" s="184">
        <f>J142*K142</f>
        <v>0</v>
      </c>
      <c r="M142" s="185"/>
      <c r="N142" s="20"/>
      <c r="O142" s="186" t="s">
        <v>1</v>
      </c>
      <c r="P142" s="188">
        <v>0</v>
      </c>
      <c r="Q142" s="188">
        <f>P142*H142</f>
        <v>0</v>
      </c>
      <c r="R142" s="188">
        <v>0</v>
      </c>
      <c r="S142" s="188">
        <f>R142*H142</f>
        <v>0</v>
      </c>
      <c r="T142" s="188">
        <v>0</v>
      </c>
      <c r="U142" s="189">
        <f>T142*H142</f>
        <v>0</v>
      </c>
      <c r="V142" s="256"/>
      <c r="W142" s="256"/>
      <c r="X142" s="256"/>
      <c r="Y142" s="256"/>
      <c r="Z142" s="256"/>
      <c r="AA142" s="256"/>
      <c r="AB142" s="256"/>
      <c r="AC142" s="256"/>
      <c r="AD142" s="256"/>
      <c r="AE142" s="256"/>
      <c r="AF142" s="256"/>
      <c r="AS142" s="190" t="s">
        <v>421</v>
      </c>
      <c r="AU142" s="190" t="s">
        <v>115</v>
      </c>
      <c r="AV142" s="190" t="s">
        <v>77</v>
      </c>
      <c r="AZ142" s="2" t="s">
        <v>113</v>
      </c>
      <c r="BF142" s="191" t="e">
        <f>IF(#REF!="základní",L142,0)</f>
        <v>#REF!</v>
      </c>
      <c r="BG142" s="191" t="e">
        <f>IF(#REF!="snížená",L142,0)</f>
        <v>#REF!</v>
      </c>
      <c r="BH142" s="191" t="e">
        <f>IF(#REF!="zákl. přenesená",L142,0)</f>
        <v>#REF!</v>
      </c>
      <c r="BI142" s="191" t="e">
        <f>IF(#REF!="sníž. přenesená",L142,0)</f>
        <v>#REF!</v>
      </c>
      <c r="BJ142" s="191" t="e">
        <f>IF(#REF!="nulová",L142,0)</f>
        <v>#REF!</v>
      </c>
      <c r="BK142" s="2" t="s">
        <v>75</v>
      </c>
      <c r="BL142" s="191">
        <f>ROUND(J142*H142,2)</f>
        <v>0</v>
      </c>
      <c r="BM142" s="2" t="s">
        <v>421</v>
      </c>
      <c r="BN142" s="190" t="s">
        <v>448</v>
      </c>
    </row>
    <row r="143" spans="1:66" s="21" customFormat="1" ht="29.25">
      <c r="A143" s="256"/>
      <c r="B143" s="16"/>
      <c r="C143" s="259"/>
      <c r="D143" s="192" t="s">
        <v>121</v>
      </c>
      <c r="E143" s="253"/>
      <c r="F143" s="193" t="s">
        <v>476</v>
      </c>
      <c r="G143" s="260"/>
      <c r="H143" s="261"/>
      <c r="I143" s="261"/>
      <c r="J143" s="262"/>
      <c r="K143" s="262"/>
      <c r="L143" s="262"/>
      <c r="M143" s="55"/>
      <c r="N143" s="20"/>
      <c r="O143" s="186"/>
      <c r="P143" s="188"/>
      <c r="Q143" s="188"/>
      <c r="R143" s="188"/>
      <c r="S143" s="188"/>
      <c r="T143" s="188"/>
      <c r="U143" s="189"/>
      <c r="V143" s="256"/>
      <c r="W143" s="256"/>
      <c r="X143" s="256"/>
      <c r="Y143" s="256"/>
      <c r="Z143" s="256"/>
      <c r="AA143" s="256"/>
      <c r="AB143" s="256"/>
      <c r="AC143" s="256"/>
      <c r="AD143" s="256"/>
      <c r="AE143" s="256"/>
      <c r="AF143" s="256"/>
      <c r="AS143" s="190"/>
      <c r="AU143" s="190"/>
      <c r="AV143" s="190"/>
      <c r="AZ143" s="2"/>
      <c r="BF143" s="191"/>
      <c r="BG143" s="191"/>
      <c r="BH143" s="191"/>
      <c r="BI143" s="191"/>
      <c r="BJ143" s="191"/>
      <c r="BK143" s="2"/>
      <c r="BL143" s="191"/>
      <c r="BM143" s="2"/>
      <c r="BN143" s="190"/>
    </row>
    <row r="144" spans="1:66" s="163" customFormat="1" ht="22.9" customHeight="1">
      <c r="B144" s="164"/>
      <c r="C144" s="165"/>
      <c r="D144" s="166"/>
      <c r="E144" s="167"/>
      <c r="F144" s="167" t="s">
        <v>477</v>
      </c>
      <c r="G144" s="165"/>
      <c r="H144" s="165"/>
      <c r="I144" s="165"/>
      <c r="J144" s="165"/>
      <c r="K144" s="165"/>
      <c r="L144" s="168">
        <f>L145+L148+L151+L154+L157+L160</f>
        <v>0</v>
      </c>
      <c r="M144" s="165"/>
      <c r="N144" s="169"/>
      <c r="O144" s="170"/>
      <c r="P144" s="171"/>
      <c r="Q144" s="172">
        <f>Q145</f>
        <v>0</v>
      </c>
      <c r="R144" s="171"/>
      <c r="S144" s="172">
        <f>S145</f>
        <v>0</v>
      </c>
      <c r="T144" s="171"/>
      <c r="U144" s="173">
        <f>U145</f>
        <v>0</v>
      </c>
      <c r="AS144" s="174" t="s">
        <v>141</v>
      </c>
      <c r="AU144" s="175" t="s">
        <v>66</v>
      </c>
      <c r="AV144" s="175" t="s">
        <v>75</v>
      </c>
      <c r="AZ144" s="174" t="s">
        <v>113</v>
      </c>
      <c r="BL144" s="176">
        <f>BL145</f>
        <v>0</v>
      </c>
    </row>
    <row r="145" spans="1:66" s="21" customFormat="1" ht="16.5" customHeight="1">
      <c r="A145" s="256"/>
      <c r="B145" s="16"/>
      <c r="C145" s="165" t="s">
        <v>481</v>
      </c>
      <c r="D145" s="166"/>
      <c r="E145" s="177"/>
      <c r="F145" s="177" t="s">
        <v>463</v>
      </c>
      <c r="G145" s="165"/>
      <c r="H145" s="165"/>
      <c r="I145" s="165"/>
      <c r="J145" s="165"/>
      <c r="K145" s="165"/>
      <c r="L145" s="178">
        <f>L146</f>
        <v>0</v>
      </c>
      <c r="M145" s="185"/>
      <c r="N145" s="20"/>
      <c r="O145" s="241" t="s">
        <v>1</v>
      </c>
      <c r="P145" s="243">
        <v>0</v>
      </c>
      <c r="Q145" s="243">
        <f>P145*H145</f>
        <v>0</v>
      </c>
      <c r="R145" s="243">
        <v>0</v>
      </c>
      <c r="S145" s="243">
        <f>R145*H145</f>
        <v>0</v>
      </c>
      <c r="T145" s="243">
        <v>0</v>
      </c>
      <c r="U145" s="244">
        <f>T145*H145</f>
        <v>0</v>
      </c>
      <c r="V145" s="256"/>
      <c r="W145" s="256"/>
      <c r="X145" s="256"/>
      <c r="Y145" s="256"/>
      <c r="Z145" s="256"/>
      <c r="AA145" s="256"/>
      <c r="AB145" s="256"/>
      <c r="AC145" s="256"/>
      <c r="AD145" s="256"/>
      <c r="AE145" s="256"/>
      <c r="AF145" s="256"/>
      <c r="AS145" s="190" t="s">
        <v>421</v>
      </c>
      <c r="AU145" s="190" t="s">
        <v>115</v>
      </c>
      <c r="AV145" s="190" t="s">
        <v>77</v>
      </c>
      <c r="AZ145" s="2" t="s">
        <v>113</v>
      </c>
      <c r="BF145" s="191" t="e">
        <f>IF(#REF!="základní",L145,0)</f>
        <v>#REF!</v>
      </c>
      <c r="BG145" s="191" t="e">
        <f>IF(#REF!="snížená",L145,0)</f>
        <v>#REF!</v>
      </c>
      <c r="BH145" s="191" t="e">
        <f>IF(#REF!="zákl. přenesená",L145,0)</f>
        <v>#REF!</v>
      </c>
      <c r="BI145" s="191" t="e">
        <f>IF(#REF!="sníž. přenesená",L145,0)</f>
        <v>#REF!</v>
      </c>
      <c r="BJ145" s="191" t="e">
        <f>IF(#REF!="nulová",L145,0)</f>
        <v>#REF!</v>
      </c>
      <c r="BK145" s="2" t="s">
        <v>75</v>
      </c>
      <c r="BL145" s="191">
        <f>ROUND(J145*H145,2)</f>
        <v>0</v>
      </c>
      <c r="BM145" s="2" t="s">
        <v>421</v>
      </c>
      <c r="BN145" s="190" t="s">
        <v>453</v>
      </c>
    </row>
    <row r="146" spans="1:66" s="21" customFormat="1">
      <c r="A146" s="256"/>
      <c r="B146" s="16"/>
      <c r="C146" s="179"/>
      <c r="D146" s="179"/>
      <c r="E146" s="180"/>
      <c r="F146" s="181" t="s">
        <v>463</v>
      </c>
      <c r="G146" s="182" t="s">
        <v>118</v>
      </c>
      <c r="H146" s="183">
        <v>238</v>
      </c>
      <c r="I146" s="183"/>
      <c r="J146" s="184">
        <f>H146*I146</f>
        <v>0</v>
      </c>
      <c r="K146" s="184">
        <v>2</v>
      </c>
      <c r="L146" s="184">
        <f>J146*K146</f>
        <v>0</v>
      </c>
      <c r="M146" s="38"/>
      <c r="N146" s="20"/>
      <c r="O146" s="256"/>
      <c r="P146" s="256"/>
      <c r="Q146" s="256"/>
      <c r="R146" s="256"/>
      <c r="S146" s="256"/>
      <c r="T146" s="256"/>
      <c r="U146" s="256"/>
      <c r="V146" s="256"/>
      <c r="W146" s="256"/>
      <c r="X146" s="256"/>
      <c r="Y146" s="256"/>
      <c r="Z146" s="256"/>
      <c r="AA146" s="256"/>
      <c r="AB146" s="256"/>
      <c r="AC146" s="256"/>
      <c r="AD146" s="256"/>
      <c r="AE146" s="256"/>
      <c r="AF146" s="256"/>
    </row>
    <row r="147" spans="1:66" ht="19.5">
      <c r="B147" s="263"/>
      <c r="C147" s="55"/>
      <c r="D147" s="264" t="s">
        <v>121</v>
      </c>
      <c r="E147" s="55"/>
      <c r="F147" s="265" t="s">
        <v>464</v>
      </c>
      <c r="G147" s="55"/>
      <c r="H147" s="55"/>
      <c r="I147" s="55"/>
      <c r="J147" s="55"/>
      <c r="K147" s="55"/>
      <c r="L147" s="266"/>
    </row>
    <row r="148" spans="1:66">
      <c r="B148" s="263"/>
      <c r="C148" s="171" t="s">
        <v>482</v>
      </c>
      <c r="D148" s="267"/>
      <c r="E148" s="268"/>
      <c r="F148" s="268" t="s">
        <v>465</v>
      </c>
      <c r="G148" s="171"/>
      <c r="H148" s="171"/>
      <c r="I148" s="171"/>
      <c r="J148" s="171"/>
      <c r="K148" s="171"/>
      <c r="L148" s="269">
        <f>L149</f>
        <v>0</v>
      </c>
    </row>
    <row r="149" spans="1:66">
      <c r="B149" s="263"/>
      <c r="C149" s="179"/>
      <c r="D149" s="179"/>
      <c r="E149" s="180"/>
      <c r="F149" s="181" t="s">
        <v>465</v>
      </c>
      <c r="G149" s="182" t="s">
        <v>297</v>
      </c>
      <c r="H149" s="183">
        <v>4</v>
      </c>
      <c r="I149" s="183"/>
      <c r="J149" s="184">
        <f>H149*I149</f>
        <v>0</v>
      </c>
      <c r="K149" s="184">
        <v>4</v>
      </c>
      <c r="L149" s="270">
        <f>J149*K149</f>
        <v>0</v>
      </c>
    </row>
    <row r="150" spans="1:66" ht="19.5">
      <c r="B150" s="263"/>
      <c r="C150" s="259"/>
      <c r="D150" s="264" t="s">
        <v>121</v>
      </c>
      <c r="E150" s="55"/>
      <c r="F150" s="265" t="s">
        <v>466</v>
      </c>
      <c r="G150" s="260"/>
      <c r="H150" s="261"/>
      <c r="I150" s="261"/>
      <c r="J150" s="262"/>
      <c r="K150" s="262"/>
      <c r="L150" s="271"/>
    </row>
    <row r="151" spans="1:66">
      <c r="B151" s="263"/>
      <c r="C151" s="171" t="s">
        <v>483</v>
      </c>
      <c r="D151" s="267"/>
      <c r="E151" s="268"/>
      <c r="F151" s="268" t="s">
        <v>467</v>
      </c>
      <c r="G151" s="171"/>
      <c r="H151" s="171"/>
      <c r="I151" s="171"/>
      <c r="J151" s="171"/>
      <c r="K151" s="171"/>
      <c r="L151" s="269">
        <f>L152</f>
        <v>0</v>
      </c>
    </row>
    <row r="152" spans="1:66">
      <c r="B152" s="263"/>
      <c r="C152" s="179"/>
      <c r="D152" s="179"/>
      <c r="E152" s="180"/>
      <c r="F152" s="181" t="s">
        <v>467</v>
      </c>
      <c r="G152" s="182" t="s">
        <v>118</v>
      </c>
      <c r="H152" s="183">
        <v>1087</v>
      </c>
      <c r="I152" s="183"/>
      <c r="J152" s="184">
        <f>H152*I152</f>
        <v>0</v>
      </c>
      <c r="K152" s="184">
        <v>5</v>
      </c>
      <c r="L152" s="270">
        <f>J152*K152</f>
        <v>0</v>
      </c>
    </row>
    <row r="153" spans="1:66" ht="29.25">
      <c r="B153" s="263"/>
      <c r="C153" s="55"/>
      <c r="D153" s="264" t="s">
        <v>121</v>
      </c>
      <c r="E153" s="55"/>
      <c r="F153" s="265" t="s">
        <v>478</v>
      </c>
      <c r="G153" s="55"/>
      <c r="H153" s="55"/>
      <c r="I153" s="55"/>
      <c r="J153" s="55"/>
      <c r="K153" s="55"/>
      <c r="L153" s="266"/>
    </row>
    <row r="154" spans="1:66">
      <c r="B154" s="263"/>
      <c r="C154" s="171" t="s">
        <v>484</v>
      </c>
      <c r="D154" s="267"/>
      <c r="E154" s="268"/>
      <c r="F154" s="268" t="s">
        <v>470</v>
      </c>
      <c r="G154" s="171"/>
      <c r="H154" s="171"/>
      <c r="I154" s="171"/>
      <c r="J154" s="171"/>
      <c r="K154" s="171"/>
      <c r="L154" s="269">
        <f>L155</f>
        <v>0</v>
      </c>
    </row>
    <row r="155" spans="1:66">
      <c r="B155" s="263"/>
      <c r="C155" s="179"/>
      <c r="D155" s="179"/>
      <c r="E155" s="180"/>
      <c r="F155" s="181" t="s">
        <v>470</v>
      </c>
      <c r="G155" s="182" t="s">
        <v>157</v>
      </c>
      <c r="H155" s="183">
        <v>13.8</v>
      </c>
      <c r="I155" s="183"/>
      <c r="J155" s="184">
        <f>H155*I155</f>
        <v>0</v>
      </c>
      <c r="K155" s="184">
        <v>23</v>
      </c>
      <c r="L155" s="270">
        <f>J155*K155</f>
        <v>0</v>
      </c>
    </row>
    <row r="156" spans="1:66" ht="19.5">
      <c r="B156" s="263"/>
      <c r="C156" s="259"/>
      <c r="D156" s="264" t="s">
        <v>121</v>
      </c>
      <c r="E156" s="55"/>
      <c r="F156" s="265" t="s">
        <v>479</v>
      </c>
      <c r="G156" s="260"/>
      <c r="H156" s="261"/>
      <c r="I156" s="261"/>
      <c r="J156" s="262"/>
      <c r="K156" s="262"/>
      <c r="L156" s="271"/>
    </row>
    <row r="157" spans="1:66">
      <c r="B157" s="263"/>
      <c r="C157" s="171" t="s">
        <v>485</v>
      </c>
      <c r="D157" s="267"/>
      <c r="E157" s="268"/>
      <c r="F157" s="268" t="s">
        <v>472</v>
      </c>
      <c r="G157" s="171"/>
      <c r="H157" s="171"/>
      <c r="I157" s="171"/>
      <c r="J157" s="171"/>
      <c r="K157" s="171"/>
      <c r="L157" s="269">
        <f>L158</f>
        <v>0</v>
      </c>
    </row>
    <row r="158" spans="1:66">
      <c r="B158" s="263"/>
      <c r="C158" s="179"/>
      <c r="D158" s="179"/>
      <c r="E158" s="180"/>
      <c r="F158" s="181" t="s">
        <v>472</v>
      </c>
      <c r="G158" s="182" t="s">
        <v>118</v>
      </c>
      <c r="H158" s="183">
        <v>1087</v>
      </c>
      <c r="I158" s="183"/>
      <c r="J158" s="184">
        <f>H158*I158</f>
        <v>0</v>
      </c>
      <c r="K158" s="184">
        <v>26</v>
      </c>
      <c r="L158" s="270">
        <f>J158*K158</f>
        <v>0</v>
      </c>
    </row>
    <row r="159" spans="1:66" ht="19.5">
      <c r="B159" s="263"/>
      <c r="C159" s="259"/>
      <c r="D159" s="264" t="s">
        <v>121</v>
      </c>
      <c r="E159" s="55"/>
      <c r="F159" s="265" t="s">
        <v>473</v>
      </c>
      <c r="G159" s="260"/>
      <c r="H159" s="261"/>
      <c r="I159" s="261"/>
      <c r="J159" s="262"/>
      <c r="K159" s="262"/>
      <c r="L159" s="271"/>
    </row>
    <row r="160" spans="1:66">
      <c r="B160" s="263"/>
      <c r="C160" s="171" t="s">
        <v>486</v>
      </c>
      <c r="D160" s="267"/>
      <c r="E160" s="268"/>
      <c r="F160" s="268" t="s">
        <v>475</v>
      </c>
      <c r="G160" s="171"/>
      <c r="H160" s="171"/>
      <c r="I160" s="171"/>
      <c r="J160" s="171"/>
      <c r="K160" s="171"/>
      <c r="L160" s="269">
        <f>L161</f>
        <v>0</v>
      </c>
    </row>
    <row r="161" spans="2:12">
      <c r="B161" s="263"/>
      <c r="C161" s="179"/>
      <c r="D161" s="179"/>
      <c r="E161" s="180"/>
      <c r="F161" s="181" t="s">
        <v>475</v>
      </c>
      <c r="G161" s="182" t="s">
        <v>297</v>
      </c>
      <c r="H161" s="183">
        <v>20</v>
      </c>
      <c r="I161" s="183"/>
      <c r="J161" s="184">
        <f>H161*I161</f>
        <v>0</v>
      </c>
      <c r="K161" s="184">
        <v>2</v>
      </c>
      <c r="L161" s="270">
        <f>J161*K161</f>
        <v>0</v>
      </c>
    </row>
    <row r="162" spans="2:12" ht="29.25">
      <c r="B162" s="272"/>
      <c r="C162" s="273"/>
      <c r="D162" s="274" t="s">
        <v>121</v>
      </c>
      <c r="E162" s="275"/>
      <c r="F162" s="276" t="s">
        <v>480</v>
      </c>
      <c r="G162" s="277"/>
      <c r="H162" s="278"/>
      <c r="I162" s="278"/>
      <c r="J162" s="279"/>
      <c r="K162" s="279"/>
      <c r="L162" s="280"/>
    </row>
  </sheetData>
  <sheetProtection password="DBE3" sheet="1" objects="1" scenarios="1"/>
  <protectedRanges>
    <protectedRange sqref="E11:L38 E40:L76 E118:L121 I127 I130 I133 I136 I139 I142 I146 I149 I152 I155 I158 I161" name="Oblast1"/>
  </protectedRanges>
  <mergeCells count="9">
    <mergeCell ref="E87:H87"/>
    <mergeCell ref="E114:H114"/>
    <mergeCell ref="E116:H116"/>
    <mergeCell ref="N2:W2"/>
    <mergeCell ref="E7:H7"/>
    <mergeCell ref="E9:H9"/>
    <mergeCell ref="E18:H18"/>
    <mergeCell ref="E27:H27"/>
    <mergeCell ref="E85:H85"/>
  </mergeCells>
  <pageMargins left="0.25" right="0.25"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6</vt:i4>
      </vt:variant>
    </vt:vector>
  </HeadingPairs>
  <TitlesOfParts>
    <vt:vector size="6" baseType="lpstr">
      <vt:lpstr>Rekapitulace stavby</vt:lpstr>
      <vt:lpstr>1. - Odstranění stávajícího ...</vt:lpstr>
      <vt:lpstr>2. - Přípravné práce, pří....</vt:lpstr>
      <vt:lpstr>3. - Nové výsadby</vt:lpstr>
      <vt:lpstr>4. - Vedlejší rozpočtové nák...</vt:lpstr>
      <vt:lpstr>5. Údržba v letech 2021 - 2022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2021-02-02T06:48:49Z</dcterms:modified>
</cp:coreProperties>
</file>