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bookViews>
    <workbookView xWindow="65416" yWindow="65416" windowWidth="20730" windowHeight="11760" activeTab="0"/>
  </bookViews>
  <sheets>
    <sheet name="Rekapitulace stavby" sheetId="1" r:id="rId1"/>
    <sheet name="01 - Rekonstrukce panelov..." sheetId="2" r:id="rId2"/>
    <sheet name="VRN - Vedlejší a ostatní ..." sheetId="3" r:id="rId3"/>
    <sheet name="Pokyny pro vyplnění" sheetId="4" r:id="rId4"/>
  </sheets>
  <definedNames>
    <definedName name="_xlnm._FilterDatabase" localSheetId="1" hidden="1">'01 - Rekonstrukce panelov...'!$C$89:$K$351</definedName>
    <definedName name="_xlnm._FilterDatabase" localSheetId="2" hidden="1">'VRN - Vedlejší a ostatní ...'!$C$83:$K$113</definedName>
    <definedName name="_xlnm.Print_Area" localSheetId="1">'01 - Rekonstrukce panelov...'!$C$4:$J$39,'01 - Rekonstrukce panelov...'!$C$45:$J$71,'01 - Rekonstrukce panelov...'!$C$77:$K$351</definedName>
    <definedName name="_xlnm.Print_Area" localSheetId="3">'Pokyny pro vyplnění'!$B$2:$K$71,'Pokyny pro vyplnění'!$B$74:$K$118,'Pokyny pro vyplnění'!$B$121:$K$190,'Pokyny pro vyplnění'!$B$198:$K$218</definedName>
    <definedName name="_xlnm.Print_Area" localSheetId="0">'Rekapitulace stavby'!$D$4:$AO$36,'Rekapitulace stavby'!$C$42:$AQ$57</definedName>
    <definedName name="_xlnm.Print_Area" localSheetId="2">'VRN - Vedlejší a ostatní ...'!$C$4:$J$39,'VRN - Vedlejší a ostatní ...'!$C$45:$J$65,'VRN - Vedlejší a ostatní ...'!$C$71:$K$113</definedName>
    <definedName name="_xlnm.Print_Titles" localSheetId="0">'Rekapitulace stavby'!$52:$52</definedName>
    <definedName name="_xlnm.Print_Titles" localSheetId="1">'01 - Rekonstrukce panelov...'!$89:$89</definedName>
    <definedName name="_xlnm.Print_Titles" localSheetId="2">'VRN - Vedlejší a ostatní ...'!$83:$83</definedName>
  </definedNames>
  <calcPr calcId="191029"/>
  <extLst/>
</workbook>
</file>

<file path=xl/sharedStrings.xml><?xml version="1.0" encoding="utf-8"?>
<sst xmlns="http://schemas.openxmlformats.org/spreadsheetml/2006/main" count="3224" uniqueCount="760">
  <si>
    <t>Export Komplet</t>
  </si>
  <si>
    <t>VZ</t>
  </si>
  <si>
    <t>2.0</t>
  </si>
  <si>
    <t/>
  </si>
  <si>
    <t>False</t>
  </si>
  <si>
    <t>{c549059d-b38d-46d7-b3ec-7cf2ba3221f7}</t>
  </si>
  <si>
    <t>&gt;&gt;  skryté sloupce  &lt;&lt;</t>
  </si>
  <si>
    <t>0,01</t>
  </si>
  <si>
    <t>21</t>
  </si>
  <si>
    <t>15</t>
  </si>
  <si>
    <t>REKAPITULACE STAVBY</t>
  </si>
  <si>
    <t>v ---  níže se nacházejí doplnkové a pomocné údaje k sestavám  --- v</t>
  </si>
  <si>
    <t>0,001</t>
  </si>
  <si>
    <t>Kód:</t>
  </si>
  <si>
    <t>201804</t>
  </si>
  <si>
    <t>Stavba:</t>
  </si>
  <si>
    <t>Habrovice - rekonstrukce panelové cesty - PD</t>
  </si>
  <si>
    <t>KSO:</t>
  </si>
  <si>
    <t>CC-CZ:</t>
  </si>
  <si>
    <t>Místo:</t>
  </si>
  <si>
    <t>Habrovice</t>
  </si>
  <si>
    <t>Datum:</t>
  </si>
  <si>
    <t>13. 11. 2019</t>
  </si>
  <si>
    <t>Zadavatel:</t>
  </si>
  <si>
    <t>IČ:</t>
  </si>
  <si>
    <t>00081531</t>
  </si>
  <si>
    <t>Statutární město Ústí nad Labem</t>
  </si>
  <si>
    <t>DIČ:</t>
  </si>
  <si>
    <t>Zhotovitel:</t>
  </si>
  <si>
    <t xml:space="preserve"> </t>
  </si>
  <si>
    <t>Projektant:</t>
  </si>
  <si>
    <t>02992485</t>
  </si>
  <si>
    <t>FORVIA CZ, s.r.o.</t>
  </si>
  <si>
    <t>CZ02992485</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</si>
  <si>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</si>
  <si>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</si>
  <si>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</si>
  <si>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</si>
  <si>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</si>
  <si>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</si>
  <si>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</si>
  <si>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</si>
  <si>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</si>
  <si>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</si>
  <si>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</si>
  <si>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</si>
  <si>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</si>
  <si>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</si>
  <si>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</si>
  <si>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</si>
  <si>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</si>
  <si>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</si>
  <si>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</si>
  <si>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</si>
  <si>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</si>
  <si>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</si>
  <si>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</si>
  <si>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</si>
  <si>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</si>
  <si>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</si>
  <si>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</si>
  <si>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</si>
  <si>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</si>
  <si>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</si>
  <si>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</si>
  <si>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</si>
  <si>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</si>
  <si>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</si>
  <si>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</si>
  <si>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</si>
  <si>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</si>
  <si>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</si>
  <si>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</si>
  <si>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</si>
  <si>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</si>
  <si>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</si>
  <si>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</si>
  <si>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</si>
  <si>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Rekonstrukce panelové cesty</t>
  </si>
  <si>
    <t>STA</t>
  </si>
  <si>
    <t>1</t>
  </si>
  <si>
    <t>{28edb70c-3cc9-4014-9337-d49014b31e6b}</t>
  </si>
  <si>
    <t>2</t>
  </si>
  <si>
    <t>VRN</t>
  </si>
  <si>
    <t>Vedlejší a ostatní rozpočtové náklady</t>
  </si>
  <si>
    <t>VON</t>
  </si>
  <si>
    <t>{98ef16ae-5a97-4f5c-b2ae-a05bad691cc3}</t>
  </si>
  <si>
    <t>KRYCÍ LIST SOUPISU PRACÍ</t>
  </si>
  <si>
    <t>Objekt:</t>
  </si>
  <si>
    <t>01 - Rekonstrukce panelové cesty</t>
  </si>
  <si>
    <t>REKAPITULACE ČLENĚNÍ SOUPISU PRACÍ</t>
  </si>
  <si>
    <t>Kód dílu - Popis</t>
  </si>
  <si>
    <t>Cena celkem [CZK]</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</si>
  <si>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</si>
  <si>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</si>
  <si>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</si>
  <si>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</si>
  <si>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</si>
  <si>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</si>
  <si>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</si>
  <si>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</si>
  <si>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</si>
  <si>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</si>
  <si>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M - Práce a dodávky M</t>
  </si>
  <si>
    <t xml:space="preserve">    21-M - Elektromontáže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</si>
  <si>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</si>
  <si>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</si>
  <si>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</si>
  <si>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</si>
  <si>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</si>
  <si>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</si>
  <si>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</si>
  <si>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</si>
  <si>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</si>
  <si>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</si>
  <si>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</si>
  <si>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</si>
  <si>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</si>
  <si>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</si>
  <si>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</si>
  <si>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</si>
  <si>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</si>
  <si>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</si>
  <si>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113106242</t>
  </si>
  <si>
    <t>Rozebrání vozovek ze silničních dílců se spárami zalitými cementovou maltou strojně pl přes 200 m2</t>
  </si>
  <si>
    <t>m2</t>
  </si>
  <si>
    <t>CS ÚRS 2019 02</t>
  </si>
  <si>
    <t>4</t>
  </si>
  <si>
    <t>-326330471</t>
  </si>
  <si>
    <t>PP</t>
  </si>
  <si>
    <t>Rozebrání dlažeb a dílců vozovek a ploch s přemístěním hmot na skládku na vzdálenost do 3 m nebo s naložením na dopravní prostředek, s jakoukoliv výplní spár strojně plochy jednotlivě přes 200 m2 ze silničních dílců jakýchkoliv rozměrů, s ložem z kameniva nebo živice se spárami zalitými cementovou maltou</t>
  </si>
  <si>
    <t>PSC</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</si>
  <si>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</si>
  <si>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</si>
  <si>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"odstranění panelů"1370</t>
  </si>
  <si>
    <t>113107224</t>
  </si>
  <si>
    <t>Odstranění podkladu z kameniva drceného tl 400 mm strojně pl přes 200 m2</t>
  </si>
  <si>
    <t>1431682092</t>
  </si>
  <si>
    <t>Odstranění podkladů nebo krytů strojně plochy jednotlivě přes 200 m2 s přemístěním hmot na skládku na vzdálenost do 20 m nebo s naložením na dopravní prostředek z kameniva hrubého drceného, o tl. vrstvy přes 300 do 400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</si>
  <si>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</si>
  <si>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"odstranění podkladních vrstvy"1370</t>
  </si>
  <si>
    <t>3</t>
  </si>
  <si>
    <t>113154113</t>
  </si>
  <si>
    <t>Frézování živičného krytu tl 50 mm pruh š 0,5 m pl do 500 m2 bez překážek v trase</t>
  </si>
  <si>
    <t>-1062639281</t>
  </si>
  <si>
    <t>Frézování živičného podkladu nebo krytu s naložením na dopravní prostředek plochy do 500 m2 bez překážek v trase pruhu šířky do 0,5 m, tloušťky vrstvy 50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</si>
  <si>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</si>
  <si>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"fréza napojení"70</t>
  </si>
  <si>
    <t>121101101</t>
  </si>
  <si>
    <t>Sejmutí ornice s přemístěním na vzdálenost do 50 m</t>
  </si>
  <si>
    <t>m3</t>
  </si>
  <si>
    <t>2104735832</t>
  </si>
  <si>
    <t>Sejmutí ornice nebo lesní půdy s vodorovným přemístěním na hromady v místě upotřebení nebo na dočasné či trvalé skládky se složením, na vzdálenost do 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</si>
  <si>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</si>
  <si>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"sejmutí ornice"(7+30+89)*0,15</t>
  </si>
  <si>
    <t>5</t>
  </si>
  <si>
    <t>122201102</t>
  </si>
  <si>
    <t>Odkopávky a prokopávky nezapažené v hornině tř. 3 objem do 1000 m3</t>
  </si>
  <si>
    <t>-1336908550</t>
  </si>
  <si>
    <t>Odkopávky a prokopávky nezapažené s přehozením výkopku na vzdálenost do 3 m nebo s naložením na dopravní prostředek v hornině tř. 3 přes 100 do 1 000 m3</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</si>
  <si>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</si>
  <si>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"dobourání vozovky"355*0,47</t>
  </si>
  <si>
    <t>6</t>
  </si>
  <si>
    <t>122201109</t>
  </si>
  <si>
    <t>Příplatek za lepivost u odkopávek v hornině tř. 1 až 3</t>
  </si>
  <si>
    <t>-312197595</t>
  </si>
  <si>
    <t>Odkopávky a prokopávky nezapažené s přehozením výkopku na vzdálenost do 3 m nebo s naložením na dopravní prostředek v hornině tř. 3 Příplatek k cenám za lepivost horniny tř. 3</t>
  </si>
  <si>
    <t>166,85*0,3 'Přepočtené koeficientem množství</t>
  </si>
  <si>
    <t>7</t>
  </si>
  <si>
    <t>132201101</t>
  </si>
  <si>
    <t>Hloubení rýh š do 600 mm v hornině tř. 3 objemu do 100 m3</t>
  </si>
  <si>
    <t>168708352</t>
  </si>
  <si>
    <t>Hloubení zapažených i nezapažených rýh šířky do 600 mm s urovnáním dna do předepsaného profilu a spádu v hornině tř. 3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</si>
  <si>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</si>
  <si>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"úsek č. 1 - trativod DN 200"67*0,5*0,3</t>
  </si>
  <si>
    <t>8</t>
  </si>
  <si>
    <t>162701103</t>
  </si>
  <si>
    <t>Vodorovné přemístění do 8000 m výkopku/sypaniny z horniny tř. 1 až 4</t>
  </si>
  <si>
    <t>-829659357</t>
  </si>
  <si>
    <t>Vodorovné přemístění výkopku nebo sypaniny po suchu na obvyklém dopravním prostředku, bez naložení výkopku, avšak se složením bez rozhrnutí z horniny tř. 1 až 4 na vzdálenost přes 7 000 do 8 000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</si>
  <si>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</si>
  <si>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9</t>
  </si>
  <si>
    <t>171201201</t>
  </si>
  <si>
    <t>Uložení sypaniny na skládky</t>
  </si>
  <si>
    <t>2142288851</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</si>
  <si>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</si>
  <si>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10</t>
  </si>
  <si>
    <t>171201211</t>
  </si>
  <si>
    <t>Poplatek za uložení stavebního odpadu - zeminy a kameniva na skládce</t>
  </si>
  <si>
    <t>t</t>
  </si>
  <si>
    <t>-1286255562</t>
  </si>
  <si>
    <t>Poplatek za uložení stavebního odpadu na skládce (skládkovné) zeminy a kameniva zatříděného do Katalogu odpadů pod kódem 170 504</t>
  </si>
  <si>
    <t xml:space="preserve">Poznámka k souboru cen:
1. Ceny uvedené v souboru cen lze po dohodě upravit podle místních podmínek.
</t>
  </si>
  <si>
    <t>176,9*2 'Přepočtené koeficientem množství</t>
  </si>
  <si>
    <t>11</t>
  </si>
  <si>
    <t>181301102</t>
  </si>
  <si>
    <t>Rozprostření ornice tl vrstvy do 150 mm pl do 500 m2 v rovině nebo ve svahu do 1:5</t>
  </si>
  <si>
    <t>309561541</t>
  </si>
  <si>
    <t>Rozprostření a urovnání ornice v rovině nebo ve svahu sklonu do 1:5 při souvislé ploše do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</si>
  <si>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</si>
  <si>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"rozprostření ornice"7+30+89</t>
  </si>
  <si>
    <t>12</t>
  </si>
  <si>
    <t>181411131</t>
  </si>
  <si>
    <t>Založení parkového trávníku výsevem plochy do 1000 m2 v rovině a ve svahu do 1:5</t>
  </si>
  <si>
    <t>671947929</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</si>
  <si>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</si>
  <si>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</si>
  <si>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"osetí podél obrub"500</t>
  </si>
  <si>
    <t>13</t>
  </si>
  <si>
    <t>M</t>
  </si>
  <si>
    <t>00572410</t>
  </si>
  <si>
    <t>osivo směs travní parková</t>
  </si>
  <si>
    <t>kg</t>
  </si>
  <si>
    <t>-576715632</t>
  </si>
  <si>
    <t>500*0,015 'Přepočtené koeficientem množství</t>
  </si>
  <si>
    <t>14</t>
  </si>
  <si>
    <t>181951101</t>
  </si>
  <si>
    <t>Úprava pláně v hornině tř. 1 až 4 bez zhutnění</t>
  </si>
  <si>
    <t>1969155103</t>
  </si>
  <si>
    <t>Úprava pláně vyrovnáním výškových rozdílů v hornině tř. 1 až 4 bez zhutnění</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</si>
  <si>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</si>
  <si>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181951102</t>
  </si>
  <si>
    <t>Úprava pláně v hornině tř. 1 až 4 se zhutněním</t>
  </si>
  <si>
    <t>-71821085</t>
  </si>
  <si>
    <t>Úprava pláně vyrovnáním výškových rozdílů v hornině tř. 1 až 4 se zhutněním</t>
  </si>
  <si>
    <t>"úsek č. 2 - vibrovaný štěrk 0/63"280</t>
  </si>
  <si>
    <t>"úsek č. 2 - Kamenivo 0/4 tl. 40 mm"980</t>
  </si>
  <si>
    <t>16</t>
  </si>
  <si>
    <t>185803111</t>
  </si>
  <si>
    <t>Ošetření trávníku shrabáním v rovině a svahu do 1:5</t>
  </si>
  <si>
    <t>1663490922</t>
  </si>
  <si>
    <t>Ošetření trávníku jednorázové v rovině nebo na svahu do 1:5</t>
  </si>
  <si>
    <t xml:space="preserve">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</si>
  <si>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17</t>
  </si>
  <si>
    <t>185804312</t>
  </si>
  <si>
    <t>Zalití rostlin vodou plocha přes 20 m2</t>
  </si>
  <si>
    <t>-1139914701</t>
  </si>
  <si>
    <t>Zalití rostlin vodou plochy záhonů jednotlivě přes 20 m2</t>
  </si>
  <si>
    <t>500*0,125 'Přepočtené koeficientem množství</t>
  </si>
  <si>
    <t>Zakládání</t>
  </si>
  <si>
    <t>18</t>
  </si>
  <si>
    <t>211971121</t>
  </si>
  <si>
    <t>Zřízení opláštění žeber nebo trativodů geotextilií v rýze nebo zářezu sklonu přes 1:2 š do 2,5 m</t>
  </si>
  <si>
    <t>-1509214870</t>
  </si>
  <si>
    <t>Zřízení opláštění výplně z geotextilie odvodňovacích žeber nebo trativodů v rýze nebo zářezu se stěnami svislými nebo šikmými o sklonu přes 1:2 při rozvinuté šířce opláštění do 2,5 m</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</si>
  <si>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</si>
  <si>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"úsek č. 1 - trativod DN 200"67*(0,5+0,3)*2</t>
  </si>
  <si>
    <t>19</t>
  </si>
  <si>
    <t>69311068</t>
  </si>
  <si>
    <t>geotextilie netkaná separační, ochranná, filtrační, drenážní PP 300g/m2</t>
  </si>
  <si>
    <t>-2062420969</t>
  </si>
  <si>
    <t>107,2*1,15 'Přepočtené koeficientem množství</t>
  </si>
  <si>
    <t>20</t>
  </si>
  <si>
    <t>212752214</t>
  </si>
  <si>
    <t>Trativod z drenážních trubek plastových flexibilních D do 200 mm včetně lože otevřený výkop</t>
  </si>
  <si>
    <t>m</t>
  </si>
  <si>
    <t>807039201</t>
  </si>
  <si>
    <t>Trativody z drenážních trubek se zřízením štěrkopískového lože pod trubky a s jejich obsypem v průměrném celkovém množství do 0,15 m3/m v otevřeném výkopu z trubek plastových flexibilních D přes 160 do 200 mm</t>
  </si>
  <si>
    <t>"úsek č. 1 - trativod DN 200"67</t>
  </si>
  <si>
    <t>212972114</t>
  </si>
  <si>
    <t>Opláštění drenážních trub filtrační textilií DN 200</t>
  </si>
  <si>
    <t>1595654498</t>
  </si>
  <si>
    <t xml:space="preserve">Poznámka k souboru cen:
1. V cenách jsou započteny i náklady na nařezání filtrační textilie na potřebnou šířku, rozprostření pruhu textilie na uložené drenážní potrubí, urovnání a napnutí textilie před uložením zásypového materiálu a odsun zbytku textilie.
</t>
  </si>
  <si>
    <t>Vodorovné konstrukce</t>
  </si>
  <si>
    <t>22</t>
  </si>
  <si>
    <t>452112111</t>
  </si>
  <si>
    <t>Osazení betonových prstenců nebo rámů v do 100 mm</t>
  </si>
  <si>
    <t>kus</t>
  </si>
  <si>
    <t>-428155336</t>
  </si>
  <si>
    <t>Osazení betonových dílců prstenců nebo rámů pod poklopy a mříže, výšky do 100 mm</t>
  </si>
  <si>
    <t xml:space="preserve">Poznámka k souboru cen:
1. V cenách nejsou započteny náklady na dodávku betonových výrobků; tyto se oceňují ve specifikaci.
</t>
  </si>
  <si>
    <t>23</t>
  </si>
  <si>
    <t>59223864</t>
  </si>
  <si>
    <t>prstenec pro uliční vpusť vyrovnávací betonový 390x60x130mm</t>
  </si>
  <si>
    <t>2098202427</t>
  </si>
  <si>
    <t>Komunikace pozemní</t>
  </si>
  <si>
    <t>24</t>
  </si>
  <si>
    <t>564732111</t>
  </si>
  <si>
    <t>Podklad z vibrovaného štěrku VŠ tl 100 mm</t>
  </si>
  <si>
    <t>534691018</t>
  </si>
  <si>
    <t>Podklad nebo kryt z vibrovaného štěrku VŠ s rozprostřením, vlhčením a zhutněním, po zhutnění tl. 100 mm</t>
  </si>
  <si>
    <t>25</t>
  </si>
  <si>
    <t>564801112</t>
  </si>
  <si>
    <t>Podklad ze štěrkodrtě ŠD tl 40 mm</t>
  </si>
  <si>
    <t>-2092591610</t>
  </si>
  <si>
    <t>Podklad ze štěrkodrti ŠD s rozprostřením a zhutněním, po zhutnění tl. 40 mm</t>
  </si>
  <si>
    <t>26</t>
  </si>
  <si>
    <t>564851113</t>
  </si>
  <si>
    <t>Podklad ze štěrkodrtě ŠD tl 170 mm</t>
  </si>
  <si>
    <t>1602045110</t>
  </si>
  <si>
    <t>Podklad ze štěrkodrti ŠD s rozprostřením a zhutněním, po zhutnění tl. 170 mm</t>
  </si>
  <si>
    <t>"úsek č. 2 - ŠDA 0/63 tl. 170 mm"980</t>
  </si>
  <si>
    <t>27</t>
  </si>
  <si>
    <t>564861111</t>
  </si>
  <si>
    <t>Podklad ze štěrkodrtě ŠD tl 200 mm</t>
  </si>
  <si>
    <t>1927157454</t>
  </si>
  <si>
    <t>Podklad ze štěrkodrti ŠD s rozprostřením a zhutněním, po zhutnění tl. 200 mm</t>
  </si>
  <si>
    <t>"úsek č. 1 - ŠDA 0/32 tl. 200 mm"980</t>
  </si>
  <si>
    <t>28</t>
  </si>
  <si>
    <t>564952111</t>
  </si>
  <si>
    <t>Podklad z mechanicky zpevněného kameniva MZK tl 150 mm</t>
  </si>
  <si>
    <t>1419513039</t>
  </si>
  <si>
    <t>Podklad z mechanicky zpevněného kameniva MZK (minerální beton) s rozprostřením a s hutněním, po zhutnění tl. 150 mm</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</si>
  <si>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</si>
  <si>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"úsek č. 2 - normované MZK 0/32"280</t>
  </si>
  <si>
    <t>29</t>
  </si>
  <si>
    <t>567122114</t>
  </si>
  <si>
    <t>Podklad ze směsi stmelené cementem SC C 8/10 (KSC I) tl 150 mm</t>
  </si>
  <si>
    <t>-79054462</t>
  </si>
  <si>
    <t>Podklad ze směsi stmelené cementem SC bez dilatačních spár, s rozprostřením a zhutněním SC C 8/10 (KSC I), po zhutnění tl. 150 mm</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</si>
  <si>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</si>
  <si>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"úsek č. 1 - SC C 8/10 tl. 150 mm"980</t>
  </si>
  <si>
    <t>30</t>
  </si>
  <si>
    <t>573231108</t>
  </si>
  <si>
    <t>Postřik živičný spojovací ze silniční emulze v množství 0,50 kg/m2</t>
  </si>
  <si>
    <t>1719581313</t>
  </si>
  <si>
    <t>Postřik spojovací PS bez posypu kamenivem ze silniční emulze, v množství 0,50 kg/m2</t>
  </si>
  <si>
    <t>"fréza napojení - PS-CP pod ACO"70</t>
  </si>
  <si>
    <t>31</t>
  </si>
  <si>
    <t>577144111</t>
  </si>
  <si>
    <t>Asfaltový beton vrstva obrusná ACO 11 (ABS) tř. I tl 50 mm š do 3 m z nemodifikovaného asfaltu</t>
  </si>
  <si>
    <t>1849044739</t>
  </si>
  <si>
    <t>Asfaltový beton vrstva obrusná ACO 11 (ABS) s rozprostřením a se zhutněním z nemodifikovaného asfaltu v pruhu šířky do 3 m tř. I, po zhutnění tl. 50 mm</t>
  </si>
  <si>
    <t xml:space="preserve">Poznámka k souboru cen:
1. ČSN EN 13108-1 připouští pro ACO 11 pouze tl. 35 až 50 mm.
</t>
  </si>
  <si>
    <t>32</t>
  </si>
  <si>
    <t>596212213</t>
  </si>
  <si>
    <t>Kladení zámkové dlažby pozemních komunikací tl 80 mm skupiny A pl přes 300 m2</t>
  </si>
  <si>
    <t>379871590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</si>
  <si>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</si>
  <si>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</si>
  <si>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"úsek č. 1 - dl 80"980</t>
  </si>
  <si>
    <t>33</t>
  </si>
  <si>
    <t>59245013</t>
  </si>
  <si>
    <t>dlažba zámková tvaru I 200x165x80mm přírodní</t>
  </si>
  <si>
    <t>1874989600</t>
  </si>
  <si>
    <t>980*1,01 'Přepočtené koeficientem množství</t>
  </si>
  <si>
    <t>Trubní vedení</t>
  </si>
  <si>
    <t>34</t>
  </si>
  <si>
    <t>895941311</t>
  </si>
  <si>
    <t>Zřízení vpusti kanalizační uliční z betonových dílců typ UVB-50</t>
  </si>
  <si>
    <t>1395342290</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</si>
  <si>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</si>
  <si>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35</t>
  </si>
  <si>
    <t>59223852</t>
  </si>
  <si>
    <t>dno pro uliční vpusť s kalovou prohlubní betonové 450x300x50mm</t>
  </si>
  <si>
    <t>1863886177</t>
  </si>
  <si>
    <t>36</t>
  </si>
  <si>
    <t>59223854</t>
  </si>
  <si>
    <t>skruž pro uliční vpusť s výtokovým otvorem PVC betonová 450x350x50mm</t>
  </si>
  <si>
    <t>-528617491</t>
  </si>
  <si>
    <t>37</t>
  </si>
  <si>
    <t>59223858</t>
  </si>
  <si>
    <t>skruž pro uliční vpusť horní betonová 450x570x50mm</t>
  </si>
  <si>
    <t>1577564098</t>
  </si>
  <si>
    <t>38</t>
  </si>
  <si>
    <t>59223866</t>
  </si>
  <si>
    <t>skruž pro uliční vpusť přechodová betonová 450-270x295x50m</t>
  </si>
  <si>
    <t>786665405</t>
  </si>
  <si>
    <t>39</t>
  </si>
  <si>
    <t>899204112</t>
  </si>
  <si>
    <t>Osazení mříží litinových včetně rámů a košů na bahno pro třídu zatížení D400, E600</t>
  </si>
  <si>
    <t>-1983189456</t>
  </si>
  <si>
    <t xml:space="preserve">Poznámka k souboru cen:
1. V cenách nejsou započteny náklady na dodání mříží, rámů a košů na bahno; tyto náklady se oceňují ve specifikaci.
</t>
  </si>
  <si>
    <t>40</t>
  </si>
  <si>
    <t>55242320</t>
  </si>
  <si>
    <t>mříž vtoková litinová plochá 500x500mm</t>
  </si>
  <si>
    <t>-1049507760</t>
  </si>
  <si>
    <t>41</t>
  </si>
  <si>
    <t>59223871</t>
  </si>
  <si>
    <t>koš vysoký pro uliční vpusti žárově Pz plech pro rám 500/500mm</t>
  </si>
  <si>
    <t>-866819150</t>
  </si>
  <si>
    <t>42</t>
  </si>
  <si>
    <t>899331111</t>
  </si>
  <si>
    <t>Výšková úprava uličního vstupu nebo vpusti do 200 mm zvýšením poklopu</t>
  </si>
  <si>
    <t>-1739849085</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</si>
  <si>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</si>
  <si>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43</t>
  </si>
  <si>
    <t>28661935</t>
  </si>
  <si>
    <t>poklop šachtový litinový dno DN 600 pro třídu zatížení D400</t>
  </si>
  <si>
    <t>2108392155</t>
  </si>
  <si>
    <t>44</t>
  </si>
  <si>
    <t>899431111</t>
  </si>
  <si>
    <t>Výšková úprava uličního vstupu nebo vpusti do 200 mm zvýšením krycího hrnce, šoupěte nebo hydrantu</t>
  </si>
  <si>
    <t>965586116</t>
  </si>
  <si>
    <t>Výšková úprava uličního vstupu nebo vpusti do 200 mm zvýšením krycího hrnce, šoupěte nebo hydrantu bez úpravy armatur</t>
  </si>
  <si>
    <t>"vodovodní šoupě"1</t>
  </si>
  <si>
    <t>45</t>
  </si>
  <si>
    <t>42291352</t>
  </si>
  <si>
    <t>poklop litinový šoupátkový pro zemní soupravy osazení do terénu a do vozovky</t>
  </si>
  <si>
    <t>-1538267080</t>
  </si>
  <si>
    <t>46</t>
  </si>
  <si>
    <t>56230636</t>
  </si>
  <si>
    <t>deska podkladová uličního poklopu plastového ventilkového a šoupatového</t>
  </si>
  <si>
    <t>422468354</t>
  </si>
  <si>
    <t>Ostatní konstrukce a práce, bourání</t>
  </si>
  <si>
    <t>47</t>
  </si>
  <si>
    <t>916131213</t>
  </si>
  <si>
    <t>Osazení silničního obrubníku betonového stojatého s boční opěrou do lože z betonu prostého</t>
  </si>
  <si>
    <t>459005704</t>
  </si>
  <si>
    <t>Osazení silničního obrubníku betonového se zřízením lože, s vyplněním a zatřením spár cementovou maltou stojatého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</si>
  <si>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</si>
  <si>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"obruba 100x15x25 cm"9+9+74+475</t>
  </si>
  <si>
    <t>48</t>
  </si>
  <si>
    <t>59217031</t>
  </si>
  <si>
    <t>obrubník betonový silniční 1000x150x250mm</t>
  </si>
  <si>
    <t>1448424</t>
  </si>
  <si>
    <t>49</t>
  </si>
  <si>
    <t>919441211</t>
  </si>
  <si>
    <t>Čelo propustku z lomového kamene pro propustek z trub DN 300 až 500</t>
  </si>
  <si>
    <t>-631779846</t>
  </si>
  <si>
    <t>Čelo propustku včetně římsy ze zdiva z lomového kamene, pro propustek z trub DN 300 až 500 mm</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</si>
  <si>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</si>
  <si>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"výtok trativodu"1</t>
  </si>
  <si>
    <t>50</t>
  </si>
  <si>
    <t>919732211</t>
  </si>
  <si>
    <t>Styčná spára napojení nového živičného povrchu na stávající za tepla š 15 mm hl 25 mm s prořezáním</t>
  </si>
  <si>
    <t>-1971537198</t>
  </si>
  <si>
    <t>Styčná pracovní spára při napojení nového živičného povrchu na stávající se zalitím za tepla modifikovanou asfaltovou hmotou s posypem vápenným hydrátem šířky do 15 mm, hloubky do 25 mm včetně prořezání spáry</t>
  </si>
  <si>
    <t xml:space="preserve">Poznámka k souboru cen:
1. V cenách jsou započteny i náklady na vyčištění spár, na impregnaci a zalití spár včetně dodání hmot.
</t>
  </si>
  <si>
    <t>"fréza napojení"21</t>
  </si>
  <si>
    <t>51</t>
  </si>
  <si>
    <t>919735111</t>
  </si>
  <si>
    <t>Řezání stávajícího živičného krytu hl do 50 mm</t>
  </si>
  <si>
    <t>7641</t>
  </si>
  <si>
    <t>Řezání stávajícího živičného krytu nebo podkladu hloubky do 50 mm</t>
  </si>
  <si>
    <t xml:space="preserve">Poznámka k souboru cen:
1. V cenách jsou započteny i náklady na spotřebu vody.
</t>
  </si>
  <si>
    <t>52</t>
  </si>
  <si>
    <t>935112211</t>
  </si>
  <si>
    <t>Osazení příkopového žlabu do betonu tl 100 mm z betonových tvárnic š 800 mm</t>
  </si>
  <si>
    <t>1270798367</t>
  </si>
  <si>
    <t>Osazení betonového příkopového žlabu s vyplněním a zatřením spár cementovou maltou s ložem tl. 100 mm z betonu prostého z betonových příkopových tvárnic šířky přes 500 do 800 mm</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</si>
  <si>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</si>
  <si>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"úsek č. 1 - betonový žlab šířky 670 mm"142</t>
  </si>
  <si>
    <t>53</t>
  </si>
  <si>
    <t>59227029</t>
  </si>
  <si>
    <t>žlabovka příkopová betonová 500x680x60mm</t>
  </si>
  <si>
    <t>105811522</t>
  </si>
  <si>
    <t>54</t>
  </si>
  <si>
    <t>938902113</t>
  </si>
  <si>
    <t>Čištění příkopů komunikací příkopovým rypadlem objem nánosu do 0,5 m3/m</t>
  </si>
  <si>
    <t>89151236</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</si>
  <si>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0,30 do 0,50 m3/m</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</si>
  <si>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</si>
  <si>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"pročištění příkopů"50+20+20+20</t>
  </si>
  <si>
    <t>55</t>
  </si>
  <si>
    <t>93890222R</t>
  </si>
  <si>
    <t>Čištění potrubí rozvodu vody DN 500</t>
  </si>
  <si>
    <t>539652225</t>
  </si>
  <si>
    <t>Čištění nádrží, ploch dřevěných nebo betonových konstrukcí, potrubí potrubí rozvodu vody DN 500</t>
  </si>
  <si>
    <t xml:space="preserve">Poznámka k souboru cen:
1. V ceně -1131 jsou započteny i náklady na rozpojení bahna a naložení, ruční přemístění vodorovné za prvních 10 m, svislé za prvních 3,5 m, ztížení prací při rozmáčení.
2. V ceně -1132 jsou započteny i náklady na odstranění zbytků nečistot zametením nebo seškrábáním včetně naložení, ruční vodorovné přemístění za prvních 10 m, svislé přemístění za prvních 3,5 m, opláchnutí vyčištěných míst proudem tlakové vody.
3. V ceně -1150, -1151 jsou započteny i náklady na vodorovné přemístění m3 bahna za každých dalších 10 m, nebo svislé přemístění za každých 3,5 m nad základní přemístění započítané v cenách -1131 a -1132.
4. V cenách -1150 a -1151 nejsou započteny náklady na odvoz bahna auty. Toto vodorovné přemístění se oceňuje cenami ceníku 800-1 Zemní práce.
5. Množství měrných jednotek se určuje u cen:
a) 1131, -1150, -1151 za m3 odstraňovaného nerozpojeného bahna;
b) 1132, -2121, -2122, -2123 v m2 očištěné plochy.
</t>
  </si>
  <si>
    <t>6+8</t>
  </si>
  <si>
    <t>56</t>
  </si>
  <si>
    <t>938908411</t>
  </si>
  <si>
    <t>Čištění vozovek splachováním vodou</t>
  </si>
  <si>
    <t>-19805231</t>
  </si>
  <si>
    <t>Čištění vozovek splachováním vodou povrchu podkladu nebo krytu živičného, betonového nebo dlážděného</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</si>
  <si>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</si>
  <si>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"vozovka před vjezdem na stavbu"200</t>
  </si>
  <si>
    <t>997</t>
  </si>
  <si>
    <t>Přesun sutě</t>
  </si>
  <si>
    <t>57</t>
  </si>
  <si>
    <t>997221551</t>
  </si>
  <si>
    <t>Vodorovná doprava suti ze sypkých materiálů do 1 km</t>
  </si>
  <si>
    <t>-1353032941</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</si>
  <si>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</si>
  <si>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</si>
  <si>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"odstranění podkladních vrstvy"1370*0,58</t>
  </si>
  <si>
    <t>"pročištění příkopů"(50+20+20+20)*0,324</t>
  </si>
  <si>
    <t>"vozovka před vjezdem na stavbu"200*0,02</t>
  </si>
  <si>
    <t>"fréza napojení"70*0,128</t>
  </si>
  <si>
    <t>58</t>
  </si>
  <si>
    <t>997221559</t>
  </si>
  <si>
    <t>Příplatek ZKD 1 km u vodorovné dopravy suti ze sypkých materiálů</t>
  </si>
  <si>
    <t>1177997277</t>
  </si>
  <si>
    <t>Vodorovná doprava suti bez naložení, ale se složením a s hrubým urovnáním Příplatek k ceně za každý další i započatý 1 km přes 1 km</t>
  </si>
  <si>
    <t>843,2*7 'Přepočtené koeficientem množství</t>
  </si>
  <si>
    <t>59</t>
  </si>
  <si>
    <t>997221561</t>
  </si>
  <si>
    <t>Vodorovná doprava suti z kusových materiálů do 1 km</t>
  </si>
  <si>
    <t>1406747021</t>
  </si>
  <si>
    <t>Vodorovná doprava suti bez naložení, ale se složením a s hrubým urovnáním z kusových materiálů, na vzdálenost do 1 km</t>
  </si>
  <si>
    <t>"odstranění panelů"1370*0,425</t>
  </si>
  <si>
    <t>60</t>
  </si>
  <si>
    <t>997221569</t>
  </si>
  <si>
    <t>Příplatek ZKD 1 km u vodorovné dopravy suti z kusových materiálů</t>
  </si>
  <si>
    <t>1642470344</t>
  </si>
  <si>
    <t>582,25*7 'Přepočtené koeficientem množství</t>
  </si>
  <si>
    <t>61</t>
  </si>
  <si>
    <t>997221611</t>
  </si>
  <si>
    <t>Nakládání suti na dopravní prostředky pro vodorovnou dopravu</t>
  </si>
  <si>
    <t>221373468</t>
  </si>
  <si>
    <t>Nakládání na dopravní prostředky pro vodorovnou dopravu suti</t>
  </si>
  <si>
    <t xml:space="preserve">Poznámka k souboru cen:
1. Ceny lze použít i pro překládání při lomené dopravě.
2. Ceny nelze použít při dopravě po železnici, po vodě nebo neobvyklými dopravními prostředky.
</t>
  </si>
  <si>
    <t>62</t>
  </si>
  <si>
    <t>997221612</t>
  </si>
  <si>
    <t>Nakládání vybouraných hmot na dopravní prostředky pro vodorovnou dopravu</t>
  </si>
  <si>
    <t>-1919320544</t>
  </si>
  <si>
    <t>Nakládání na dopravní prostředky pro vodorovnou dopravu vybouraných hmot</t>
  </si>
  <si>
    <t>63</t>
  </si>
  <si>
    <t>997221815</t>
  </si>
  <si>
    <t>Poplatek za uložení na skládce (skládkovné) stavebního odpadu betonového kód odpadu 170 101</t>
  </si>
  <si>
    <t>-701868373</t>
  </si>
  <si>
    <t>Poplatek za uložení stavebního odpadu na skládce (skládkovné) z prostého betonu zatříděného do Katalogu odpadů pod kódem 170 101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</si>
  <si>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</si>
  <si>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64</t>
  </si>
  <si>
    <t>997221845</t>
  </si>
  <si>
    <t>Poplatek za uložení na skládce (skládkovné) odpadu asfaltového bez dehtu kód odpadu 170 302</t>
  </si>
  <si>
    <t>1056536349</t>
  </si>
  <si>
    <t>Poplatek za uložení stavebního odpadu na skládce (skládkovné) asfaltového bez obsahu dehtu zatříděného do Katalogu odpadů pod kódem 170 302</t>
  </si>
  <si>
    <t>65</t>
  </si>
  <si>
    <t>997221855</t>
  </si>
  <si>
    <t>Poplatek za uložení na skládce (skládkovné) zeminy a kameniva kód odpadu 170 504</t>
  </si>
  <si>
    <t>-1694841416</t>
  </si>
  <si>
    <t>998</t>
  </si>
  <si>
    <t>Přesun hmot</t>
  </si>
  <si>
    <t>66</t>
  </si>
  <si>
    <t>998223011</t>
  </si>
  <si>
    <t>Přesun hmot pro pozemní komunikace s krytem dlážděným</t>
  </si>
  <si>
    <t>-220507950</t>
  </si>
  <si>
    <t>Přesun hmot pro pozemní komunikace s krytem dlážděným dopravní vzdálenost do 200 m jakékoliv délky objektu</t>
  </si>
  <si>
    <t>Práce a dodávky M</t>
  </si>
  <si>
    <t>21-M</t>
  </si>
  <si>
    <t>Elektromontáže</t>
  </si>
  <si>
    <t>67</t>
  </si>
  <si>
    <t>2102900R1</t>
  </si>
  <si>
    <t>Přesun stožáru veřejného osvětlení</t>
  </si>
  <si>
    <t>-1022878386</t>
  </si>
  <si>
    <t>P</t>
  </si>
  <si>
    <t>Poznámka k položce:
Položka zahrnuje demontáž a zpětnou montáž sloupu včetně svítidla, veškeré výkopové práce a použitý materiál.</t>
  </si>
  <si>
    <t>"přesun stožáru VO"1</t>
  </si>
  <si>
    <t>VRN - Vedlejší a ostatní rozpočtové náklady</t>
  </si>
  <si>
    <t>VRN - Vedlejší rozpočtové náklady</t>
  </si>
  <si>
    <t xml:space="preserve">    VRN1 - Průzkumné, geodetické a projektové práce</t>
  </si>
  <si>
    <t xml:space="preserve">    VRN3 - Zařízení staveniště</t>
  </si>
  <si>
    <t xml:space="preserve">    VRN6 - Územní vlivy</t>
  </si>
  <si>
    <t xml:space="preserve">    VRN7 - Provozní vlivy</t>
  </si>
  <si>
    <t>Vedlejší rozpočtové náklady</t>
  </si>
  <si>
    <t>VRN1</t>
  </si>
  <si>
    <t>Průzkumné, geodetické a projektové práce</t>
  </si>
  <si>
    <t>012002000</t>
  </si>
  <si>
    <t>Geodetické práce</t>
  </si>
  <si>
    <t>kpl</t>
  </si>
  <si>
    <t>1024</t>
  </si>
  <si>
    <t>1509510503</t>
  </si>
  <si>
    <t>013244000</t>
  </si>
  <si>
    <t>Dokumentace pro provádění stavby</t>
  </si>
  <si>
    <t>726730435</t>
  </si>
  <si>
    <t>013254000</t>
  </si>
  <si>
    <t>Dokumentace skutečného provedení stavby</t>
  </si>
  <si>
    <t>1152950528</t>
  </si>
  <si>
    <t>Poznámka k položce:
v digitální podobě</t>
  </si>
  <si>
    <t>VRN3</t>
  </si>
  <si>
    <t>Zařízení staveniště</t>
  </si>
  <si>
    <t>030001000</t>
  </si>
  <si>
    <t>Zařízení staveniště - zřízení, provoz, demontáž</t>
  </si>
  <si>
    <t>163648303</t>
  </si>
  <si>
    <t>"předpoklad 1,5% ze všech prací a dodávek HSV, PSV a OST"1</t>
  </si>
  <si>
    <t>VRN6</t>
  </si>
  <si>
    <t>Územní vlivy</t>
  </si>
  <si>
    <t>060001000</t>
  </si>
  <si>
    <t>-1063386718</t>
  </si>
  <si>
    <t>Poznámka k položce:
zahrnuje jinde neuvedené poplatky související s výstavbou</t>
  </si>
  <si>
    <t>"předpoklad 1% ze všech prací a dodávek HSV, PSV a OST"1</t>
  </si>
  <si>
    <t>VRN7</t>
  </si>
  <si>
    <t>Provozní vlivy</t>
  </si>
  <si>
    <t>070001000</t>
  </si>
  <si>
    <t>-1123885943</t>
  </si>
  <si>
    <t>072103001</t>
  </si>
  <si>
    <t>Projednání DIO a zajištění DIR komunikace II.a III. třídy</t>
  </si>
  <si>
    <t>722685718</t>
  </si>
  <si>
    <t>Poznámka k položce:
Pomocné práce zřízení nebo zajištění regulaci a ochranu dopravy</t>
  </si>
  <si>
    <t>072103011</t>
  </si>
  <si>
    <t>Zajištění DIO komunikace II. a III. třídy - jednoduché el. vedení</t>
  </si>
  <si>
    <t>-1379311028</t>
  </si>
  <si>
    <t>Poznámka k položce:
Pomocné práce zřízení nebo zajištění ochrany inženýrských sítí.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</si>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</sst>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29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4"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ont="1" applyFill="1" applyAlignment="1">
      <alignment vertical="center"/>
    </xf>
    <xf numFmtId="0" fontId="5" fillId="2" borderId="6" xfId="0" applyFont="1" applyFill="1" applyBorder="1" applyAlignment="1">
      <alignment horizontal="left" vertical="center"/>
    </xf>
    <xf numFmtId="0" fontId="0" fillId="2" borderId="7" xfId="0" applyFont="1" applyFill="1" applyBorder="1" applyAlignment="1">
      <alignment vertical="center"/>
    </xf>
    <xf numFmtId="0" fontId="5" fillId="2"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4"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3" borderId="7" xfId="0" applyFont="1" applyFill="1" applyBorder="1" applyAlignment="1">
      <alignment vertical="center"/>
    </xf>
    <xf numFmtId="0" fontId="18" fillId="3" borderId="13" xfId="0" applyFont="1" applyFill="1" applyBorder="1" applyAlignment="1">
      <alignment horizontal="center"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0" fillId="0" borderId="0" xfId="0" applyFont="1" applyAlignment="1">
      <alignment horizontal="left" vertical="center"/>
    </xf>
    <xf numFmtId="0" fontId="20" fillId="0" borderId="0" xfId="0" applyFont="1" applyAlignment="1">
      <alignment vertical="center"/>
    </xf>
    <xf numFmtId="4" fontId="20" fillId="0" borderId="0" xfId="0" applyNumberFormat="1" applyFont="1" applyAlignment="1">
      <alignment vertical="center"/>
    </xf>
    <xf numFmtId="0" fontId="5" fillId="0" borderId="0" xfId="0" applyFont="1" applyAlignment="1">
      <alignment horizontal="center" vertical="center"/>
    </xf>
    <xf numFmtId="4" fontId="16" fillId="0" borderId="18" xfId="0" applyNumberFormat="1" applyFont="1" applyBorder="1" applyAlignment="1">
      <alignment vertical="center"/>
    </xf>
    <xf numFmtId="4" fontId="16" fillId="0" borderId="0" xfId="0" applyNumberFormat="1" applyFont="1" applyBorder="1" applyAlignment="1">
      <alignment vertical="center"/>
    </xf>
    <xf numFmtId="166" fontId="16" fillId="0" borderId="0" xfId="0" applyNumberFormat="1" applyFont="1" applyBorder="1" applyAlignment="1">
      <alignment vertical="center"/>
    </xf>
    <xf numFmtId="4" fontId="16" fillId="0" borderId="12" xfId="0" applyNumberFormat="1" applyFont="1" applyBorder="1" applyAlignment="1">
      <alignment vertical="center"/>
    </xf>
    <xf numFmtId="0" fontId="5" fillId="0" borderId="0" xfId="0" applyFont="1" applyAlignment="1">
      <alignment horizontal="left" vertical="center"/>
    </xf>
    <xf numFmtId="0" fontId="21" fillId="0" borderId="0" xfId="0" applyFont="1" applyAlignment="1">
      <alignment horizontal="left" vertical="center"/>
    </xf>
    <xf numFmtId="0" fontId="22" fillId="0" borderId="0" xfId="20" applyFont="1" applyAlignment="1">
      <alignment horizontal="center" vertical="center"/>
    </xf>
    <xf numFmtId="0" fontId="6" fillId="0" borderId="3"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4" fillId="0" borderId="0" xfId="0" applyFont="1" applyAlignment="1">
      <alignment horizontal="center" vertical="center"/>
    </xf>
    <xf numFmtId="4" fontId="25" fillId="0" borderId="18" xfId="0" applyNumberFormat="1" applyFont="1" applyBorder="1" applyAlignment="1">
      <alignment vertical="center"/>
    </xf>
    <xf numFmtId="4" fontId="25" fillId="0" borderId="0" xfId="0" applyNumberFormat="1" applyFont="1" applyBorder="1" applyAlignment="1">
      <alignment vertical="center"/>
    </xf>
    <xf numFmtId="166" fontId="25" fillId="0" borderId="0" xfId="0" applyNumberFormat="1" applyFont="1" applyBorder="1" applyAlignment="1">
      <alignment vertical="center"/>
    </xf>
    <xf numFmtId="4" fontId="25" fillId="0" borderId="12" xfId="0" applyNumberFormat="1" applyFont="1" applyBorder="1" applyAlignment="1">
      <alignment vertical="center"/>
    </xf>
    <xf numFmtId="0" fontId="6" fillId="0" borderId="0" xfId="0" applyFont="1" applyAlignment="1">
      <alignment horizontal="left" vertical="center"/>
    </xf>
    <xf numFmtId="4" fontId="25" fillId="0" borderId="19" xfId="0" applyNumberFormat="1" applyFont="1" applyBorder="1" applyAlignment="1">
      <alignment vertical="center"/>
    </xf>
    <xf numFmtId="4" fontId="25" fillId="0" borderId="20" xfId="0" applyNumberFormat="1" applyFont="1" applyBorder="1" applyAlignment="1">
      <alignment vertical="center"/>
    </xf>
    <xf numFmtId="166" fontId="25" fillId="0" borderId="20" xfId="0" applyNumberFormat="1" applyFont="1" applyBorder="1" applyAlignment="1">
      <alignment vertical="center"/>
    </xf>
    <xf numFmtId="4" fontId="25" fillId="0" borderId="21" xfId="0" applyNumberFormat="1" applyFont="1" applyBorder="1" applyAlignment="1">
      <alignment vertical="center"/>
    </xf>
    <xf numFmtId="0" fontId="0" fillId="0" borderId="0" xfId="0" applyProtection="1">
      <protection/>
    </xf>
    <xf numFmtId="0" fontId="26"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4" fillId="0" borderId="0" xfId="0" applyFont="1" applyAlignment="1">
      <alignment horizontal="left" vertical="center"/>
    </xf>
    <xf numFmtId="0" fontId="17"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18" fillId="3" borderId="0" xfId="0" applyFont="1" applyFill="1" applyAlignment="1">
      <alignment horizontal="left" vertical="center"/>
    </xf>
    <xf numFmtId="0" fontId="18" fillId="3" borderId="0" xfId="0" applyFont="1" applyFill="1" applyAlignment="1">
      <alignment horizontal="right" vertical="center"/>
    </xf>
    <xf numFmtId="0" fontId="27"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0" fillId="0" borderId="3" xfId="0" applyBorder="1" applyAlignment="1">
      <alignment horizontal="center" vertical="center" wrapText="1"/>
    </xf>
    <xf numFmtId="4" fontId="20" fillId="0" borderId="0" xfId="0" applyNumberFormat="1" applyFont="1" applyAlignment="1">
      <alignment/>
    </xf>
    <xf numFmtId="166" fontId="28" fillId="0" borderId="10" xfId="0" applyNumberFormat="1" applyFont="1" applyBorder="1" applyAlignment="1">
      <alignment/>
    </xf>
    <xf numFmtId="166" fontId="28" fillId="0" borderId="11" xfId="0" applyNumberFormat="1" applyFont="1" applyBorder="1" applyAlignment="1">
      <alignment/>
    </xf>
    <xf numFmtId="4" fontId="29"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18" fillId="0" borderId="22" xfId="0" applyFont="1" applyBorder="1" applyAlignment="1" applyProtection="1">
      <alignment horizontal="center" vertical="center"/>
      <protection locked="0"/>
    </xf>
    <xf numFmtId="49" fontId="18" fillId="0" borderId="22" xfId="0" applyNumberFormat="1" applyFont="1" applyBorder="1" applyAlignment="1" applyProtection="1">
      <alignment horizontal="left" vertical="center" wrapText="1"/>
      <protection locked="0"/>
    </xf>
    <xf numFmtId="0" fontId="18" fillId="0" borderId="22" xfId="0" applyFont="1" applyBorder="1" applyAlignment="1" applyProtection="1">
      <alignment horizontal="left" vertical="center" wrapText="1"/>
      <protection locked="0"/>
    </xf>
    <xf numFmtId="0" fontId="18" fillId="0" borderId="22" xfId="0" applyFont="1" applyBorder="1" applyAlignment="1" applyProtection="1">
      <alignment horizontal="center" vertical="center" wrapText="1"/>
      <protection locked="0"/>
    </xf>
    <xf numFmtId="167" fontId="18" fillId="0" borderId="22" xfId="0" applyNumberFormat="1" applyFont="1" applyBorder="1" applyAlignment="1" applyProtection="1">
      <alignment vertical="center"/>
      <protection locked="0"/>
    </xf>
    <xf numFmtId="4" fontId="18" fillId="0" borderId="22" xfId="0" applyNumberFormat="1" applyFont="1" applyBorder="1" applyAlignment="1" applyProtection="1">
      <alignment vertical="center"/>
      <protection locked="0"/>
    </xf>
    <xf numFmtId="0" fontId="19" fillId="0" borderId="18" xfId="0" applyFont="1" applyBorder="1" applyAlignment="1">
      <alignment horizontal="left" vertical="center"/>
    </xf>
    <xf numFmtId="0" fontId="19" fillId="0" borderId="0" xfId="0" applyFont="1" applyBorder="1" applyAlignment="1">
      <alignment horizontal="center" vertical="center"/>
    </xf>
    <xf numFmtId="166" fontId="19" fillId="0" borderId="0" xfId="0" applyNumberFormat="1" applyFont="1" applyBorder="1" applyAlignment="1">
      <alignment vertical="center"/>
    </xf>
    <xf numFmtId="166" fontId="19" fillId="0" borderId="12" xfId="0" applyNumberFormat="1" applyFont="1" applyBorder="1" applyAlignment="1">
      <alignment vertical="center"/>
    </xf>
    <xf numFmtId="0" fontId="18" fillId="0" borderId="0" xfId="0" applyFont="1" applyAlignment="1">
      <alignment horizontal="left" vertical="center"/>
    </xf>
    <xf numFmtId="4" fontId="0" fillId="0" borderId="0" xfId="0" applyNumberFormat="1" applyFont="1" applyAlignment="1">
      <alignment vertical="center"/>
    </xf>
    <xf numFmtId="0" fontId="30" fillId="0" borderId="0" xfId="0" applyFont="1" applyAlignment="1">
      <alignment horizontal="left" vertical="center"/>
    </xf>
    <xf numFmtId="0" fontId="31" fillId="0" borderId="0" xfId="0" applyFont="1" applyAlignment="1">
      <alignment horizontal="left" vertical="center" wrapText="1"/>
    </xf>
    <xf numFmtId="0" fontId="0" fillId="0" borderId="18" xfId="0" applyFont="1" applyBorder="1" applyAlignment="1">
      <alignment vertical="center"/>
    </xf>
    <xf numFmtId="0" fontId="0" fillId="0" borderId="0" xfId="0" applyBorder="1" applyAlignment="1">
      <alignment vertical="center"/>
    </xf>
    <xf numFmtId="0" fontId="32"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32" fillId="0" borderId="0" xfId="0" applyFont="1" applyAlignment="1">
      <alignment vertical="top" wrapText="1"/>
    </xf>
    <xf numFmtId="0" fontId="33" fillId="0" borderId="22" xfId="0" applyFont="1" applyBorder="1" applyAlignment="1" applyProtection="1">
      <alignment horizontal="center" vertical="center"/>
      <protection locked="0"/>
    </xf>
    <xf numFmtId="49" fontId="33" fillId="0" borderId="22" xfId="0" applyNumberFormat="1" applyFont="1" applyBorder="1" applyAlignment="1" applyProtection="1">
      <alignment horizontal="left" vertical="center" wrapText="1"/>
      <protection locked="0"/>
    </xf>
    <xf numFmtId="0" fontId="33" fillId="0" borderId="22" xfId="0" applyFont="1" applyBorder="1" applyAlignment="1" applyProtection="1">
      <alignment horizontal="left" vertical="center" wrapText="1"/>
      <protection locked="0"/>
    </xf>
    <xf numFmtId="0" fontId="33" fillId="0" borderId="22" xfId="0" applyFont="1" applyBorder="1" applyAlignment="1" applyProtection="1">
      <alignment horizontal="center" vertical="center" wrapText="1"/>
      <protection locked="0"/>
    </xf>
    <xf numFmtId="167" fontId="33" fillId="0" borderId="22" xfId="0" applyNumberFormat="1" applyFont="1" applyBorder="1" applyAlignment="1" applyProtection="1">
      <alignment vertical="center"/>
      <protection locked="0"/>
    </xf>
    <xf numFmtId="4" fontId="33" fillId="0" borderId="22" xfId="0" applyNumberFormat="1" applyFont="1" applyBorder="1" applyAlignment="1" applyProtection="1">
      <alignment vertical="center"/>
      <protection locked="0"/>
    </xf>
    <xf numFmtId="0" fontId="34" fillId="0" borderId="3" xfId="0" applyFont="1" applyBorder="1" applyAlignment="1">
      <alignment vertical="center"/>
    </xf>
    <xf numFmtId="0" fontId="33" fillId="0" borderId="18" xfId="0" applyFont="1" applyBorder="1" applyAlignment="1">
      <alignment horizontal="left" vertical="center"/>
    </xf>
    <xf numFmtId="0" fontId="33" fillId="0" borderId="0" xfId="0" applyFont="1" applyBorder="1" applyAlignment="1">
      <alignment horizontal="center"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Alignment="1">
      <alignment vertical="top"/>
    </xf>
    <xf numFmtId="0" fontId="35" fillId="0" borderId="23" xfId="0" applyFont="1" applyBorder="1" applyAlignment="1">
      <alignment vertical="center" wrapText="1"/>
    </xf>
    <xf numFmtId="0" fontId="35" fillId="0" borderId="24" xfId="0" applyFont="1" applyBorder="1" applyAlignment="1">
      <alignment vertical="center" wrapText="1"/>
    </xf>
    <xf numFmtId="0" fontId="35" fillId="0" borderId="25" xfId="0" applyFont="1" applyBorder="1" applyAlignment="1">
      <alignment vertical="center" wrapText="1"/>
    </xf>
    <xf numFmtId="0" fontId="35" fillId="0" borderId="26"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26" xfId="0" applyFont="1" applyBorder="1" applyAlignment="1">
      <alignment vertical="center" wrapText="1"/>
    </xf>
    <xf numFmtId="0" fontId="35" fillId="0" borderId="27" xfId="0" applyFont="1" applyBorder="1" applyAlignment="1">
      <alignment vertical="center" wrapText="1"/>
    </xf>
    <xf numFmtId="0" fontId="37" fillId="0" borderId="0" xfId="0" applyFont="1" applyBorder="1" applyAlignment="1">
      <alignment horizontal="left" vertical="center" wrapText="1"/>
    </xf>
    <xf numFmtId="0" fontId="38" fillId="0" borderId="0" xfId="0" applyFont="1" applyBorder="1" applyAlignment="1">
      <alignment horizontal="left" vertical="center" wrapText="1"/>
    </xf>
    <xf numFmtId="0" fontId="38" fillId="0" borderId="26" xfId="0" applyFont="1" applyBorder="1" applyAlignment="1">
      <alignment vertical="center" wrapText="1"/>
    </xf>
    <xf numFmtId="0" fontId="38" fillId="0" borderId="0" xfId="0" applyFont="1" applyBorder="1" applyAlignment="1">
      <alignment vertical="center" wrapText="1"/>
    </xf>
    <xf numFmtId="0" fontId="38" fillId="0" borderId="0" xfId="0" applyFont="1" applyBorder="1" applyAlignment="1">
      <alignment horizontal="left" vertical="center"/>
    </xf>
    <xf numFmtId="0" fontId="38" fillId="0" borderId="0" xfId="0" applyFont="1" applyBorder="1" applyAlignment="1">
      <alignment vertical="center"/>
    </xf>
    <xf numFmtId="49" fontId="38" fillId="0" borderId="0" xfId="0" applyNumberFormat="1" applyFont="1" applyBorder="1" applyAlignment="1">
      <alignment vertical="center" wrapText="1"/>
    </xf>
    <xf numFmtId="0" fontId="35" fillId="0" borderId="28" xfId="0" applyFont="1" applyBorder="1" applyAlignment="1">
      <alignment vertical="center" wrapText="1"/>
    </xf>
    <xf numFmtId="0" fontId="39" fillId="0" borderId="29" xfId="0" applyFont="1" applyBorder="1" applyAlignment="1">
      <alignment vertical="center" wrapText="1"/>
    </xf>
    <xf numFmtId="0" fontId="35" fillId="0" borderId="30" xfId="0" applyFont="1" applyBorder="1" applyAlignment="1">
      <alignment vertical="center" wrapText="1"/>
    </xf>
    <xf numFmtId="0" fontId="35" fillId="0" borderId="0" xfId="0" applyFont="1" applyBorder="1" applyAlignment="1">
      <alignment vertical="top"/>
    </xf>
    <xf numFmtId="0" fontId="35" fillId="0" borderId="0" xfId="0" applyFont="1" applyAlignment="1">
      <alignment vertical="top"/>
    </xf>
    <xf numFmtId="0" fontId="35" fillId="0" borderId="23" xfId="0" applyFont="1" applyBorder="1" applyAlignment="1">
      <alignment horizontal="left" vertical="center"/>
    </xf>
    <xf numFmtId="0" fontId="35" fillId="0" borderId="24" xfId="0" applyFont="1" applyBorder="1" applyAlignment="1">
      <alignment horizontal="left" vertical="center"/>
    </xf>
    <xf numFmtId="0" fontId="35" fillId="0" borderId="25" xfId="0" applyFont="1" applyBorder="1" applyAlignment="1">
      <alignment horizontal="left" vertical="center"/>
    </xf>
    <xf numFmtId="0" fontId="35" fillId="0" borderId="26" xfId="0" applyFont="1" applyBorder="1" applyAlignment="1">
      <alignment horizontal="left" vertical="center"/>
    </xf>
    <xf numFmtId="0" fontId="35" fillId="0" borderId="27" xfId="0" applyFont="1" applyBorder="1" applyAlignment="1">
      <alignment horizontal="left" vertical="center"/>
    </xf>
    <xf numFmtId="0" fontId="37" fillId="0" borderId="0" xfId="0" applyFont="1" applyBorder="1" applyAlignment="1">
      <alignment horizontal="left" vertical="center"/>
    </xf>
    <xf numFmtId="0" fontId="40" fillId="0" borderId="0" xfId="0" applyFont="1" applyAlignment="1">
      <alignment horizontal="left" vertical="center"/>
    </xf>
    <xf numFmtId="0" fontId="37" fillId="0" borderId="29" xfId="0" applyFont="1" applyBorder="1" applyAlignment="1">
      <alignment horizontal="left" vertical="center"/>
    </xf>
    <xf numFmtId="0" fontId="37" fillId="0" borderId="29" xfId="0" applyFont="1" applyBorder="1" applyAlignment="1">
      <alignment horizontal="center" vertical="center"/>
    </xf>
    <xf numFmtId="0" fontId="40" fillId="0" borderId="29" xfId="0" applyFont="1" applyBorder="1" applyAlignment="1">
      <alignment horizontal="left" vertical="center"/>
    </xf>
    <xf numFmtId="0" fontId="41" fillId="0" borderId="0" xfId="0" applyFont="1" applyBorder="1" applyAlignment="1">
      <alignment horizontal="left" vertical="center"/>
    </xf>
    <xf numFmtId="0" fontId="38" fillId="0" borderId="0" xfId="0" applyFont="1" applyAlignment="1">
      <alignment horizontal="left" vertical="center"/>
    </xf>
    <xf numFmtId="0" fontId="38" fillId="0" borderId="0" xfId="0" applyFont="1" applyBorder="1" applyAlignment="1">
      <alignment horizontal="center" vertical="center"/>
    </xf>
    <xf numFmtId="0" fontId="38" fillId="0" borderId="26" xfId="0" applyFont="1" applyBorder="1" applyAlignment="1">
      <alignment horizontal="left" vertical="center"/>
    </xf>
    <xf numFmtId="0" fontId="38"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35" fillId="0" borderId="28" xfId="0" applyFont="1" applyBorder="1" applyAlignment="1">
      <alignment horizontal="left" vertical="center"/>
    </xf>
    <xf numFmtId="0" fontId="39" fillId="0" borderId="29" xfId="0" applyFont="1" applyBorder="1" applyAlignment="1">
      <alignment horizontal="left" vertical="center"/>
    </xf>
    <xf numFmtId="0" fontId="35" fillId="0" borderId="30" xfId="0" applyFont="1" applyBorder="1" applyAlignment="1">
      <alignment horizontal="left" vertical="center"/>
    </xf>
    <xf numFmtId="0" fontId="35" fillId="0" borderId="0" xfId="0" applyFont="1" applyBorder="1" applyAlignment="1">
      <alignment horizontal="left" vertical="center"/>
    </xf>
    <xf numFmtId="0" fontId="39" fillId="0" borderId="0" xfId="0" applyFont="1" applyBorder="1" applyAlignment="1">
      <alignment horizontal="left" vertical="center"/>
    </xf>
    <xf numFmtId="0" fontId="40" fillId="0" borderId="0" xfId="0" applyFont="1" applyBorder="1" applyAlignment="1">
      <alignment horizontal="left" vertical="center"/>
    </xf>
    <xf numFmtId="0" fontId="38" fillId="0" borderId="29" xfId="0" applyFont="1" applyBorder="1" applyAlignment="1">
      <alignment horizontal="left" vertical="center"/>
    </xf>
    <xf numFmtId="0" fontId="35" fillId="0" borderId="0" xfId="0" applyFont="1" applyBorder="1" applyAlignment="1">
      <alignment horizontal="left" vertical="center" wrapText="1"/>
    </xf>
    <xf numFmtId="0" fontId="38" fillId="0" borderId="0" xfId="0" applyFont="1" applyBorder="1" applyAlignment="1">
      <alignment horizontal="center" vertical="center" wrapText="1"/>
    </xf>
    <xf numFmtId="0" fontId="35" fillId="0" borderId="23" xfId="0" applyFont="1" applyBorder="1" applyAlignment="1">
      <alignment horizontal="left" vertical="center" wrapText="1"/>
    </xf>
    <xf numFmtId="0" fontId="35" fillId="0" borderId="24" xfId="0" applyFont="1" applyBorder="1" applyAlignment="1">
      <alignment horizontal="left" vertical="center" wrapText="1"/>
    </xf>
    <xf numFmtId="0" fontId="35" fillId="0" borderId="25"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8" fillId="0" borderId="27" xfId="0" applyFont="1" applyBorder="1" applyAlignment="1">
      <alignment horizontal="left" vertical="center"/>
    </xf>
    <xf numFmtId="0" fontId="38" fillId="0" borderId="28" xfId="0" applyFont="1" applyBorder="1" applyAlignment="1">
      <alignment horizontal="left" vertical="center" wrapText="1"/>
    </xf>
    <xf numFmtId="0" fontId="38" fillId="0" borderId="29" xfId="0" applyFont="1" applyBorder="1" applyAlignment="1">
      <alignment horizontal="left" vertical="center" wrapText="1"/>
    </xf>
    <xf numFmtId="0" fontId="38" fillId="0" borderId="30" xfId="0" applyFont="1" applyBorder="1" applyAlignment="1">
      <alignment horizontal="left" vertical="center" wrapText="1"/>
    </xf>
    <xf numFmtId="0" fontId="38" fillId="0" borderId="0" xfId="0" applyFont="1" applyBorder="1" applyAlignment="1">
      <alignment horizontal="left" vertical="top"/>
    </xf>
    <xf numFmtId="0" fontId="38" fillId="0" borderId="0" xfId="0" applyFont="1" applyBorder="1" applyAlignment="1">
      <alignment horizontal="center" vertical="top"/>
    </xf>
    <xf numFmtId="0" fontId="38" fillId="0" borderId="28" xfId="0" applyFont="1" applyBorder="1" applyAlignment="1">
      <alignment horizontal="left" vertical="center"/>
    </xf>
    <xf numFmtId="0" fontId="38" fillId="0" borderId="30" xfId="0" applyFont="1" applyBorder="1" applyAlignment="1">
      <alignment horizontal="left" vertical="center"/>
    </xf>
    <xf numFmtId="0" fontId="40" fillId="0" borderId="0" xfId="0" applyFont="1" applyAlignment="1">
      <alignment vertical="center"/>
    </xf>
    <xf numFmtId="0" fontId="37" fillId="0" borderId="0" xfId="0" applyFont="1" applyBorder="1" applyAlignment="1">
      <alignment vertical="center"/>
    </xf>
    <xf numFmtId="0" fontId="40" fillId="0" borderId="29" xfId="0" applyFont="1" applyBorder="1" applyAlignment="1">
      <alignment vertical="center"/>
    </xf>
    <xf numFmtId="0" fontId="37" fillId="0" borderId="29" xfId="0" applyFont="1" applyBorder="1" applyAlignment="1">
      <alignment vertical="center"/>
    </xf>
    <xf numFmtId="0" fontId="0" fillId="0" borderId="0" xfId="0" applyBorder="1" applyAlignment="1">
      <alignment vertical="top"/>
    </xf>
    <xf numFmtId="49" fontId="38" fillId="0" borderId="0" xfId="0" applyNumberFormat="1" applyFont="1" applyBorder="1" applyAlignment="1">
      <alignment horizontal="left" vertical="center"/>
    </xf>
    <xf numFmtId="0" fontId="0" fillId="0" borderId="29" xfId="0" applyBorder="1" applyAlignment="1">
      <alignment vertical="top"/>
    </xf>
    <xf numFmtId="0" fontId="37" fillId="0" borderId="29" xfId="0" applyFont="1" applyBorder="1" applyAlignment="1">
      <alignment horizontal="left"/>
    </xf>
    <xf numFmtId="0" fontId="40" fillId="0" borderId="29" xfId="0" applyFont="1" applyBorder="1" applyAlignment="1">
      <alignment/>
    </xf>
    <xf numFmtId="0" fontId="35" fillId="0" borderId="26" xfId="0" applyFont="1" applyBorder="1" applyAlignment="1">
      <alignment vertical="top"/>
    </xf>
    <xf numFmtId="0" fontId="35" fillId="0" borderId="27" xfId="0" applyFont="1" applyBorder="1" applyAlignment="1">
      <alignment vertical="top"/>
    </xf>
    <xf numFmtId="0" fontId="35" fillId="0" borderId="0" xfId="0" applyFont="1" applyBorder="1" applyAlignment="1">
      <alignment horizontal="center" vertical="center"/>
    </xf>
    <xf numFmtId="0" fontId="35" fillId="0" borderId="0" xfId="0" applyFont="1" applyBorder="1" applyAlignment="1">
      <alignment horizontal="left" vertical="top"/>
    </xf>
    <xf numFmtId="0" fontId="35" fillId="0" borderId="28" xfId="0" applyFont="1" applyBorder="1" applyAlignment="1">
      <alignment vertical="top"/>
    </xf>
    <xf numFmtId="0" fontId="35" fillId="0" borderId="29" xfId="0" applyFont="1" applyBorder="1" applyAlignment="1">
      <alignment vertical="top"/>
    </xf>
    <xf numFmtId="0" fontId="35" fillId="0" borderId="30" xfId="0" applyFont="1" applyBorder="1" applyAlignment="1">
      <alignment vertical="top"/>
    </xf>
    <xf numFmtId="0" fontId="16" fillId="0" borderId="17" xfId="0" applyFont="1" applyBorder="1" applyAlignment="1">
      <alignment horizontal="center" vertical="center"/>
    </xf>
    <xf numFmtId="0" fontId="16" fillId="0" borderId="10" xfId="0" applyFont="1" applyBorder="1" applyAlignment="1">
      <alignment horizontal="left" vertical="center"/>
    </xf>
    <xf numFmtId="0" fontId="17" fillId="0" borderId="18" xfId="0" applyFont="1" applyBorder="1" applyAlignment="1">
      <alignment horizontal="left" vertical="center"/>
    </xf>
    <xf numFmtId="0" fontId="17" fillId="0" borderId="0"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8" fillId="3" borderId="7" xfId="0" applyFont="1" applyFill="1" applyBorder="1" applyAlignment="1">
      <alignment horizontal="center" vertical="center"/>
    </xf>
    <xf numFmtId="0" fontId="18" fillId="3" borderId="7" xfId="0" applyFont="1" applyFill="1" applyBorder="1" applyAlignment="1">
      <alignment horizontal="left" vertical="center"/>
    </xf>
    <xf numFmtId="4" fontId="24" fillId="0" borderId="0" xfId="0" applyNumberFormat="1" applyFont="1" applyAlignment="1">
      <alignment vertical="center"/>
    </xf>
    <xf numFmtId="0" fontId="24" fillId="0" borderId="0" xfId="0" applyFont="1" applyAlignment="1">
      <alignment vertical="center"/>
    </xf>
    <xf numFmtId="4" fontId="20" fillId="0" borderId="0" xfId="0" applyNumberFormat="1" applyFont="1" applyAlignment="1">
      <alignment horizontal="right" vertical="center"/>
    </xf>
    <xf numFmtId="4" fontId="20" fillId="0" borderId="0" xfId="0" applyNumberFormat="1" applyFont="1" applyAlignment="1">
      <alignmen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 fontId="15"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12" fillId="4" borderId="0" xfId="0" applyFont="1" applyFill="1" applyAlignment="1">
      <alignment horizontal="center" vertical="center"/>
    </xf>
    <xf numFmtId="0" fontId="3" fillId="0" borderId="0" xfId="0" applyFont="1" applyAlignment="1">
      <alignment horizontal="left" vertical="center" wrapText="1"/>
    </xf>
    <xf numFmtId="4" fontId="14"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5" fillId="2" borderId="7" xfId="0" applyNumberFormat="1" applyFont="1" applyFill="1" applyBorder="1" applyAlignment="1">
      <alignment vertical="center"/>
    </xf>
    <xf numFmtId="0" fontId="0" fillId="2" borderId="7" xfId="0" applyFont="1" applyFill="1" applyBorder="1" applyAlignment="1">
      <alignment vertical="center"/>
    </xf>
    <xf numFmtId="0" fontId="0" fillId="2" borderId="13" xfId="0" applyFont="1" applyFill="1" applyBorder="1" applyAlignment="1">
      <alignment vertical="center"/>
    </xf>
    <xf numFmtId="0" fontId="18" fillId="3" borderId="6"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18" fillId="3" borderId="7" xfId="0" applyFont="1" applyFill="1" applyBorder="1" applyAlignment="1">
      <alignment horizontal="right" vertical="center"/>
    </xf>
    <xf numFmtId="0" fontId="23" fillId="0" borderId="0" xfId="0" applyFont="1" applyAlignment="1">
      <alignment horizontal="left" vertical="center" wrapText="1"/>
    </xf>
    <xf numFmtId="0" fontId="5" fillId="2" borderId="7" xfId="0" applyFont="1" applyFill="1" applyBorder="1" applyAlignment="1">
      <alignment horizontal="lef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8" fillId="0" borderId="0" xfId="0" applyFont="1" applyBorder="1" applyAlignment="1">
      <alignment horizontal="left" vertical="top"/>
    </xf>
    <xf numFmtId="0" fontId="38" fillId="0" borderId="0" xfId="0" applyFont="1" applyBorder="1" applyAlignment="1">
      <alignment horizontal="left" vertical="center"/>
    </xf>
    <xf numFmtId="0" fontId="37" fillId="0" borderId="29" xfId="0" applyFont="1" applyBorder="1" applyAlignment="1">
      <alignment horizontal="left"/>
    </xf>
    <xf numFmtId="0" fontId="36" fillId="0" borderId="0" xfId="0" applyFont="1" applyBorder="1" applyAlignment="1">
      <alignment horizontal="center" vertical="center" wrapText="1"/>
    </xf>
    <xf numFmtId="0" fontId="36" fillId="0" borderId="0" xfId="0" applyFont="1" applyBorder="1" applyAlignment="1">
      <alignment horizontal="center" vertical="center"/>
    </xf>
    <xf numFmtId="0" fontId="38" fillId="0" borderId="0" xfId="0" applyFont="1" applyBorder="1" applyAlignment="1">
      <alignment horizontal="left" vertical="center" wrapText="1"/>
    </xf>
    <xf numFmtId="49" fontId="38" fillId="0" borderId="0" xfId="0" applyNumberFormat="1" applyFont="1" applyBorder="1" applyAlignment="1">
      <alignment horizontal="left" vertical="center" wrapText="1"/>
    </xf>
    <xf numFmtId="0" fontId="37" fillId="0" borderId="2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8"/>
  <sheetViews>
    <sheetView showGridLines="0" tabSelected="1" workbookViewId="0" topLeftCell="A15"/>
  </sheetViews>
  <sheetFormatPr defaultColWidth="9.140625" defaultRowHeight="12"/>
  <cols>
    <col min="1" max="1" width="7.140625" style="1" customWidth="1"/>
    <col min="2" max="2" width="1.421875" style="1" customWidth="1"/>
    <col min="3" max="3" width="3.421875" style="1" customWidth="1"/>
    <col min="4" max="33" width="2.28125" style="1" customWidth="1"/>
    <col min="34" max="34" width="2.8515625" style="1" customWidth="1"/>
    <col min="35" max="35" width="27.140625" style="1" customWidth="1"/>
    <col min="36" max="37" width="2.140625" style="1" customWidth="1"/>
    <col min="38" max="38" width="7.140625" style="1" customWidth="1"/>
    <col min="39" max="39" width="2.8515625" style="1" customWidth="1"/>
    <col min="40" max="40" width="11.421875" style="1" customWidth="1"/>
    <col min="41" max="41" width="6.421875" style="1" customWidth="1"/>
    <col min="42" max="42" width="3.421875" style="1" customWidth="1"/>
    <col min="43" max="43" width="13.421875" style="1" customWidth="1"/>
    <col min="44" max="44" width="11.7109375" style="1" customWidth="1"/>
    <col min="45" max="47" width="22.140625" style="1" hidden="1" customWidth="1"/>
    <col min="48" max="49" width="18.421875" style="1" hidden="1" customWidth="1"/>
    <col min="50" max="51" width="21.421875" style="1" hidden="1" customWidth="1"/>
    <col min="52" max="52" width="18.421875" style="1" hidden="1" customWidth="1"/>
    <col min="53" max="53" width="16.421875" style="1" hidden="1" customWidth="1"/>
    <col min="54" max="54" width="21.421875" style="1" hidden="1" customWidth="1"/>
    <col min="55" max="55" width="18.421875" style="1" hidden="1" customWidth="1"/>
    <col min="56" max="56" width="16.421875" style="1" hidden="1" customWidth="1"/>
    <col min="57" max="57" width="57.00390625" style="1" customWidth="1"/>
    <col min="71" max="91" width="9.140625" style="1" hidden="1" customWidth="1"/>
  </cols>
  <sheetData>
    <row r="1" spans="1:74" ht="12">
      <c r="A1" s="15" t="s">
        <v>0</v>
      </c>
      <c r="AZ1" s="15" t="s">
        <v>1</v>
      </c>
      <c r="BA1" s="15" t="s">
        <v>2</v>
      </c>
      <c r="BB1" s="15" t="s">
        <v>3</v>
      </c>
      <c r="BT1" s="15" t="s">
        <v>4</v>
      </c>
      <c r="BU1" s="15" t="s">
        <v>4</v>
      </c>
      <c r="BV1" s="15" t="s">
        <v>5</v>
      </c>
    </row>
    <row r="2" spans="44:72" s="1" customFormat="1" ht="36.95" customHeight="1">
      <c r="AR2" s="271" t="s">
        <v>6</v>
      </c>
      <c r="AS2" s="266"/>
      <c r="AT2" s="266"/>
      <c r="AU2" s="266"/>
      <c r="AV2" s="266"/>
      <c r="AW2" s="266"/>
      <c r="AX2" s="266"/>
      <c r="AY2" s="266"/>
      <c r="AZ2" s="266"/>
      <c r="BA2" s="266"/>
      <c r="BB2" s="266"/>
      <c r="BC2" s="266"/>
      <c r="BD2" s="266"/>
      <c r="BE2" s="266"/>
      <c r="BS2" s="16" t="s">
        <v>7</v>
      </c>
      <c r="BT2" s="16" t="s">
        <v>8</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7</v>
      </c>
      <c r="BT3" s="16" t="s">
        <v>9</v>
      </c>
    </row>
    <row r="4" spans="2:71" s="1" customFormat="1" ht="24.95" customHeight="1">
      <c r="B4" s="19"/>
      <c r="D4" s="20" t="s">
        <v>10</v>
      </c>
      <c r="AR4" s="19"/>
      <c r="AS4" s="21" t="s">
        <v>11</v>
      </c>
      <c r="BS4" s="16" t="s">
        <v>12</v>
      </c>
    </row>
    <row r="5" spans="2:71" s="1" customFormat="1" ht="12" customHeight="1">
      <c r="B5" s="19"/>
      <c r="D5" s="22" t="s">
        <v>13</v>
      </c>
      <c r="K5" s="265" t="s">
        <v>14</v>
      </c>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R5" s="19"/>
      <c r="BS5" s="16" t="s">
        <v>7</v>
      </c>
    </row>
    <row r="6" spans="2:71" s="1" customFormat="1" ht="36.95" customHeight="1">
      <c r="B6" s="19"/>
      <c r="D6" s="24" t="s">
        <v>15</v>
      </c>
      <c r="K6" s="267" t="s">
        <v>16</v>
      </c>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R6" s="19"/>
      <c r="BS6" s="16" t="s">
        <v>7</v>
      </c>
    </row>
    <row r="7" spans="2:71" s="1" customFormat="1" ht="12" customHeight="1">
      <c r="B7" s="19"/>
      <c r="D7" s="25" t="s">
        <v>17</v>
      </c>
      <c r="K7" s="23" t="s">
        <v>3</v>
      </c>
      <c r="AK7" s="25" t="s">
        <v>18</v>
      </c>
      <c r="AN7" s="23" t="s">
        <v>3</v>
      </c>
      <c r="AR7" s="19"/>
      <c r="BS7" s="16" t="s">
        <v>7</v>
      </c>
    </row>
    <row r="8" spans="2:71" s="1" customFormat="1" ht="12" customHeight="1">
      <c r="B8" s="19"/>
      <c r="D8" s="25" t="s">
        <v>19</v>
      </c>
      <c r="K8" s="23" t="s">
        <v>20</v>
      </c>
      <c r="AK8" s="25" t="s">
        <v>21</v>
      </c>
      <c r="AN8" s="23" t="s">
        <v>22</v>
      </c>
      <c r="AR8" s="19"/>
      <c r="BS8" s="16" t="s">
        <v>7</v>
      </c>
    </row>
    <row r="9" spans="2:71" s="1" customFormat="1" ht="14.45" customHeight="1">
      <c r="B9" s="19"/>
      <c r="AR9" s="19"/>
      <c r="BS9" s="16" t="s">
        <v>7</v>
      </c>
    </row>
    <row r="10" spans="2:71" s="1" customFormat="1" ht="12" customHeight="1">
      <c r="B10" s="19"/>
      <c r="D10" s="25" t="s">
        <v>23</v>
      </c>
      <c r="AK10" s="25" t="s">
        <v>24</v>
      </c>
      <c r="AN10" s="23" t="s">
        <v>25</v>
      </c>
      <c r="AR10" s="19"/>
      <c r="BS10" s="16" t="s">
        <v>7</v>
      </c>
    </row>
    <row r="11" spans="2:71" s="1" customFormat="1" ht="18.4" customHeight="1">
      <c r="B11" s="19"/>
      <c r="E11" s="23" t="s">
        <v>26</v>
      </c>
      <c r="AK11" s="25" t="s">
        <v>27</v>
      </c>
      <c r="AN11" s="23" t="s">
        <v>3</v>
      </c>
      <c r="AR11" s="19"/>
      <c r="BS11" s="16" t="s">
        <v>7</v>
      </c>
    </row>
    <row r="12" spans="2:71" s="1" customFormat="1" ht="6.95" customHeight="1">
      <c r="B12" s="19"/>
      <c r="AR12" s="19"/>
      <c r="BS12" s="16" t="s">
        <v>7</v>
      </c>
    </row>
    <row r="13" spans="2:71" s="1" customFormat="1" ht="12" customHeight="1">
      <c r="B13" s="19"/>
      <c r="D13" s="25" t="s">
        <v>28</v>
      </c>
      <c r="AK13" s="25" t="s">
        <v>24</v>
      </c>
      <c r="AN13" s="23" t="s">
        <v>3</v>
      </c>
      <c r="AR13" s="19"/>
      <c r="BS13" s="16" t="s">
        <v>7</v>
      </c>
    </row>
    <row r="14" spans="2:71" ht="12.75">
      <c r="B14" s="19"/>
      <c r="E14" s="23" t="s">
        <v>29</v>
      </c>
      <c r="AK14" s="25" t="s">
        <v>27</v>
      </c>
      <c r="AN14" s="23" t="s">
        <v>3</v>
      </c>
      <c r="AR14" s="19"/>
      <c r="BS14" s="16" t="s">
        <v>7</v>
      </c>
    </row>
    <row r="15" spans="2:71" s="1" customFormat="1" ht="6.95" customHeight="1">
      <c r="B15" s="19"/>
      <c r="AR15" s="19"/>
      <c r="BS15" s="16" t="s">
        <v>4</v>
      </c>
    </row>
    <row r="16" spans="2:71" s="1" customFormat="1" ht="12" customHeight="1">
      <c r="B16" s="19"/>
      <c r="D16" s="25" t="s">
        <v>30</v>
      </c>
      <c r="AK16" s="25" t="s">
        <v>24</v>
      </c>
      <c r="AN16" s="23" t="s">
        <v>31</v>
      </c>
      <c r="AR16" s="19"/>
      <c r="BS16" s="16" t="s">
        <v>4</v>
      </c>
    </row>
    <row r="17" spans="2:71" s="1" customFormat="1" ht="18.4" customHeight="1">
      <c r="B17" s="19"/>
      <c r="E17" s="23" t="s">
        <v>32</v>
      </c>
      <c r="AK17" s="25" t="s">
        <v>27</v>
      </c>
      <c r="AN17" s="23" t="s">
        <v>33</v>
      </c>
      <c r="AR17" s="19"/>
      <c r="BS17" s="16" t="s">
        <v>34</v>
      </c>
    </row>
    <row r="18" spans="2:71" s="1" customFormat="1" ht="6.95" customHeight="1">
      <c r="B18" s="19"/>
      <c r="AR18" s="19"/>
      <c r="BS18" s="16" t="s">
        <v>7</v>
      </c>
    </row>
    <row r="19" spans="2:71" s="1" customFormat="1" ht="12" customHeight="1">
      <c r="B19" s="19"/>
      <c r="D19" s="25" t="s">
        <v>35</v>
      </c>
      <c r="AK19" s="25" t="s">
        <v>24</v>
      </c>
      <c r="AN19" s="23" t="s">
        <v>3</v>
      </c>
      <c r="AR19" s="19"/>
      <c r="BS19" s="16" t="s">
        <v>7</v>
      </c>
    </row>
    <row r="20" spans="2:71" s="1" customFormat="1" ht="18.4" customHeight="1">
      <c r="B20" s="19"/>
      <c r="E20" s="23" t="s">
        <v>29</v>
      </c>
      <c r="AK20" s="25" t="s">
        <v>27</v>
      </c>
      <c r="AN20" s="23" t="s">
        <v>3</v>
      </c>
      <c r="AR20" s="19"/>
      <c r="BS20" s="16" t="s">
        <v>34</v>
      </c>
    </row>
    <row r="21" spans="2:44" s="1" customFormat="1" ht="6.95" customHeight="1">
      <c r="B21" s="19"/>
      <c r="AR21" s="19"/>
    </row>
    <row r="22" spans="2:44" s="1" customFormat="1" ht="12" customHeight="1">
      <c r="B22" s="19"/>
      <c r="D22" s="25" t="s">
        <v>36</v>
      </c>
      <c r="AR22" s="19"/>
    </row>
    <row r="23" spans="2:44" s="1" customFormat="1" ht="60" customHeight="1">
      <c r="B23" s="19"/>
      <c r="E23" s="272" t="s">
        <v>37</v>
      </c>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R23" s="19"/>
    </row>
    <row r="24" spans="2:44" s="1" customFormat="1" ht="6.95" customHeight="1">
      <c r="B24" s="19"/>
      <c r="AR24" s="19"/>
    </row>
    <row r="25" spans="2:44" s="1" customFormat="1" ht="6.95" customHeight="1">
      <c r="B25" s="19"/>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R25" s="19"/>
    </row>
    <row r="26" spans="1:57" s="2" customFormat="1" ht="25.9" customHeight="1">
      <c r="A26" s="28"/>
      <c r="B26" s="29"/>
      <c r="C26" s="28"/>
      <c r="D26" s="30" t="s">
        <v>38</v>
      </c>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273">
        <f>ROUND(AG54,2)</f>
        <v>0</v>
      </c>
      <c r="AL26" s="274"/>
      <c r="AM26" s="274"/>
      <c r="AN26" s="274"/>
      <c r="AO26" s="274"/>
      <c r="AP26" s="28"/>
      <c r="AQ26" s="28"/>
      <c r="AR26" s="29"/>
      <c r="BE26" s="28"/>
    </row>
    <row r="27" spans="1:57" s="2" customFormat="1" ht="6.95" customHeight="1">
      <c r="A27" s="28"/>
      <c r="B27" s="29"/>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9"/>
      <c r="BE27" s="28"/>
    </row>
    <row r="28" spans="1:57" s="2" customFormat="1" ht="12.75">
      <c r="A28" s="28"/>
      <c r="B28" s="29"/>
      <c r="C28" s="28"/>
      <c r="D28" s="28"/>
      <c r="E28" s="28"/>
      <c r="F28" s="28"/>
      <c r="G28" s="28"/>
      <c r="H28" s="28"/>
      <c r="I28" s="28"/>
      <c r="J28" s="28"/>
      <c r="K28" s="28"/>
      <c r="L28" s="275" t="s">
        <v>39</v>
      </c>
      <c r="M28" s="275"/>
      <c r="N28" s="275"/>
      <c r="O28" s="275"/>
      <c r="P28" s="275"/>
      <c r="Q28" s="28"/>
      <c r="R28" s="28"/>
      <c r="S28" s="28"/>
      <c r="T28" s="28"/>
      <c r="U28" s="28"/>
      <c r="V28" s="28"/>
      <c r="W28" s="275" t="s">
        <v>40</v>
      </c>
      <c r="X28" s="275"/>
      <c r="Y28" s="275"/>
      <c r="Z28" s="275"/>
      <c r="AA28" s="275"/>
      <c r="AB28" s="275"/>
      <c r="AC28" s="275"/>
      <c r="AD28" s="275"/>
      <c r="AE28" s="275"/>
      <c r="AF28" s="28"/>
      <c r="AG28" s="28"/>
      <c r="AH28" s="28"/>
      <c r="AI28" s="28"/>
      <c r="AJ28" s="28"/>
      <c r="AK28" s="275" t="s">
        <v>41</v>
      </c>
      <c r="AL28" s="275"/>
      <c r="AM28" s="275"/>
      <c r="AN28" s="275"/>
      <c r="AO28" s="275"/>
      <c r="AP28" s="28"/>
      <c r="AQ28" s="28"/>
      <c r="AR28" s="29"/>
      <c r="BE28" s="28"/>
    </row>
    <row r="29" spans="2:44" s="3" customFormat="1" ht="14.45" customHeight="1">
      <c r="B29" s="33"/>
      <c r="D29" s="25" t="s">
        <v>42</v>
      </c>
      <c r="F29" s="25" t="s">
        <v>43</v>
      </c>
      <c r="L29" s="270">
        <v>0.21</v>
      </c>
      <c r="M29" s="269"/>
      <c r="N29" s="269"/>
      <c r="O29" s="269"/>
      <c r="P29" s="269"/>
      <c r="W29" s="268">
        <f>ROUND(AZ54,2)</f>
        <v>0</v>
      </c>
      <c r="X29" s="269"/>
      <c r="Y29" s="269"/>
      <c r="Z29" s="269"/>
      <c r="AA29" s="269"/>
      <c r="AB29" s="269"/>
      <c r="AC29" s="269"/>
      <c r="AD29" s="269"/>
      <c r="AE29" s="269"/>
      <c r="AK29" s="268">
        <f>ROUND(AV54,2)</f>
        <v>0</v>
      </c>
      <c r="AL29" s="269"/>
      <c r="AM29" s="269"/>
      <c r="AN29" s="269"/>
      <c r="AO29" s="269"/>
      <c r="AR29" s="33"/>
    </row>
    <row r="30" spans="2:44" s="3" customFormat="1" ht="14.45" customHeight="1">
      <c r="B30" s="33"/>
      <c r="F30" s="25" t="s">
        <v>44</v>
      </c>
      <c r="L30" s="270">
        <v>0.15</v>
      </c>
      <c r="M30" s="269"/>
      <c r="N30" s="269"/>
      <c r="O30" s="269"/>
      <c r="P30" s="269"/>
      <c r="W30" s="268">
        <f>ROUND(BA54,2)</f>
        <v>0</v>
      </c>
      <c r="X30" s="269"/>
      <c r="Y30" s="269"/>
      <c r="Z30" s="269"/>
      <c r="AA30" s="269"/>
      <c r="AB30" s="269"/>
      <c r="AC30" s="269"/>
      <c r="AD30" s="269"/>
      <c r="AE30" s="269"/>
      <c r="AK30" s="268">
        <f>ROUND(AW54,2)</f>
        <v>0</v>
      </c>
      <c r="AL30" s="269"/>
      <c r="AM30" s="269"/>
      <c r="AN30" s="269"/>
      <c r="AO30" s="269"/>
      <c r="AR30" s="33"/>
    </row>
    <row r="31" spans="2:44" s="3" customFormat="1" ht="14.45" customHeight="1" hidden="1">
      <c r="B31" s="33"/>
      <c r="F31" s="25" t="s">
        <v>45</v>
      </c>
      <c r="L31" s="270">
        <v>0.21</v>
      </c>
      <c r="M31" s="269"/>
      <c r="N31" s="269"/>
      <c r="O31" s="269"/>
      <c r="P31" s="269"/>
      <c r="W31" s="268">
        <f>ROUND(BB54,2)</f>
        <v>0</v>
      </c>
      <c r="X31" s="269"/>
      <c r="Y31" s="269"/>
      <c r="Z31" s="269"/>
      <c r="AA31" s="269"/>
      <c r="AB31" s="269"/>
      <c r="AC31" s="269"/>
      <c r="AD31" s="269"/>
      <c r="AE31" s="269"/>
      <c r="AK31" s="268">
        <v>0</v>
      </c>
      <c r="AL31" s="269"/>
      <c r="AM31" s="269"/>
      <c r="AN31" s="269"/>
      <c r="AO31" s="269"/>
      <c r="AR31" s="33"/>
    </row>
    <row r="32" spans="2:44" s="3" customFormat="1" ht="14.45" customHeight="1" hidden="1">
      <c r="B32" s="33"/>
      <c r="F32" s="25" t="s">
        <v>46</v>
      </c>
      <c r="L32" s="270">
        <v>0.15</v>
      </c>
      <c r="M32" s="269"/>
      <c r="N32" s="269"/>
      <c r="O32" s="269"/>
      <c r="P32" s="269"/>
      <c r="W32" s="268">
        <f>ROUND(BC54,2)</f>
        <v>0</v>
      </c>
      <c r="X32" s="269"/>
      <c r="Y32" s="269"/>
      <c r="Z32" s="269"/>
      <c r="AA32" s="269"/>
      <c r="AB32" s="269"/>
      <c r="AC32" s="269"/>
      <c r="AD32" s="269"/>
      <c r="AE32" s="269"/>
      <c r="AK32" s="268">
        <v>0</v>
      </c>
      <c r="AL32" s="269"/>
      <c r="AM32" s="269"/>
      <c r="AN32" s="269"/>
      <c r="AO32" s="269"/>
      <c r="AR32" s="33"/>
    </row>
    <row r="33" spans="2:44" s="3" customFormat="1" ht="14.45" customHeight="1" hidden="1">
      <c r="B33" s="33"/>
      <c r="F33" s="25" t="s">
        <v>47</v>
      </c>
      <c r="L33" s="270">
        <v>0</v>
      </c>
      <c r="M33" s="269"/>
      <c r="N33" s="269"/>
      <c r="O33" s="269"/>
      <c r="P33" s="269"/>
      <c r="W33" s="268">
        <f>ROUND(BD54,2)</f>
        <v>0</v>
      </c>
      <c r="X33" s="269"/>
      <c r="Y33" s="269"/>
      <c r="Z33" s="269"/>
      <c r="AA33" s="269"/>
      <c r="AB33" s="269"/>
      <c r="AC33" s="269"/>
      <c r="AD33" s="269"/>
      <c r="AE33" s="269"/>
      <c r="AK33" s="268">
        <v>0</v>
      </c>
      <c r="AL33" s="269"/>
      <c r="AM33" s="269"/>
      <c r="AN33" s="269"/>
      <c r="AO33" s="269"/>
      <c r="AR33" s="33"/>
    </row>
    <row r="34" spans="1:57" s="2" customFormat="1" ht="6.95" customHeight="1">
      <c r="A34" s="28"/>
      <c r="B34" s="29"/>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9"/>
      <c r="BE34" s="28"/>
    </row>
    <row r="35" spans="1:57" s="2" customFormat="1" ht="25.9" customHeight="1">
      <c r="A35" s="28"/>
      <c r="B35" s="29"/>
      <c r="C35" s="34"/>
      <c r="D35" s="35" t="s">
        <v>48</v>
      </c>
      <c r="E35" s="36"/>
      <c r="F35" s="36"/>
      <c r="G35" s="36"/>
      <c r="H35" s="36"/>
      <c r="I35" s="36"/>
      <c r="J35" s="36"/>
      <c r="K35" s="36"/>
      <c r="L35" s="36"/>
      <c r="M35" s="36"/>
      <c r="N35" s="36"/>
      <c r="O35" s="36"/>
      <c r="P35" s="36"/>
      <c r="Q35" s="36"/>
      <c r="R35" s="36"/>
      <c r="S35" s="36"/>
      <c r="T35" s="37" t="s">
        <v>49</v>
      </c>
      <c r="U35" s="36"/>
      <c r="V35" s="36"/>
      <c r="W35" s="36"/>
      <c r="X35" s="285" t="s">
        <v>50</v>
      </c>
      <c r="Y35" s="277"/>
      <c r="Z35" s="277"/>
      <c r="AA35" s="277"/>
      <c r="AB35" s="277"/>
      <c r="AC35" s="36"/>
      <c r="AD35" s="36"/>
      <c r="AE35" s="36"/>
      <c r="AF35" s="36"/>
      <c r="AG35" s="36"/>
      <c r="AH35" s="36"/>
      <c r="AI35" s="36"/>
      <c r="AJ35" s="36"/>
      <c r="AK35" s="276">
        <f>SUM(AK26:AK33)</f>
        <v>0</v>
      </c>
      <c r="AL35" s="277"/>
      <c r="AM35" s="277"/>
      <c r="AN35" s="277"/>
      <c r="AO35" s="278"/>
      <c r="AP35" s="34"/>
      <c r="AQ35" s="34"/>
      <c r="AR35" s="29"/>
      <c r="BE35" s="28"/>
    </row>
    <row r="36" spans="1:57" s="2" customFormat="1" ht="6.95" customHeight="1">
      <c r="A36" s="28"/>
      <c r="B36" s="29"/>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9"/>
      <c r="BE36" s="28"/>
    </row>
    <row r="37" spans="1:57" s="2" customFormat="1" ht="6.95" customHeight="1">
      <c r="A37" s="28"/>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29"/>
      <c r="BE37" s="28"/>
    </row>
    <row r="41" spans="1:57" s="2" customFormat="1" ht="6.95" customHeight="1">
      <c r="A41" s="28"/>
      <c r="B41" s="40"/>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29"/>
      <c r="BE41" s="28"/>
    </row>
    <row r="42" spans="1:57" s="2" customFormat="1" ht="24.95" customHeight="1">
      <c r="A42" s="28"/>
      <c r="B42" s="29"/>
      <c r="C42" s="20" t="s">
        <v>51</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9"/>
      <c r="BE42" s="28"/>
    </row>
    <row r="43" spans="1:57" s="2" customFormat="1" ht="6.95" customHeight="1">
      <c r="A43" s="28"/>
      <c r="B43" s="29"/>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9"/>
      <c r="BE43" s="28"/>
    </row>
    <row r="44" spans="2:44" s="4" customFormat="1" ht="12" customHeight="1">
      <c r="B44" s="42"/>
      <c r="C44" s="25" t="s">
        <v>13</v>
      </c>
      <c r="L44" s="4" t="str">
        <f>K5</f>
        <v>201804</v>
      </c>
      <c r="AR44" s="42"/>
    </row>
    <row r="45" spans="2:44" s="5" customFormat="1" ht="36.95" customHeight="1">
      <c r="B45" s="43"/>
      <c r="C45" s="44" t="s">
        <v>15</v>
      </c>
      <c r="L45" s="280" t="str">
        <f>K6</f>
        <v>Habrovice - rekonstrukce panelové cesty - PD</v>
      </c>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R45" s="43"/>
    </row>
    <row r="46" spans="1:57" s="2" customFormat="1" ht="6.95" customHeight="1">
      <c r="A46" s="28"/>
      <c r="B46" s="29"/>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9"/>
      <c r="BE46" s="28"/>
    </row>
    <row r="47" spans="1:57" s="2" customFormat="1" ht="12" customHeight="1">
      <c r="A47" s="28"/>
      <c r="B47" s="29"/>
      <c r="C47" s="25" t="s">
        <v>19</v>
      </c>
      <c r="D47" s="28"/>
      <c r="E47" s="28"/>
      <c r="F47" s="28"/>
      <c r="G47" s="28"/>
      <c r="H47" s="28"/>
      <c r="I47" s="28"/>
      <c r="J47" s="28"/>
      <c r="K47" s="28"/>
      <c r="L47" s="45" t="str">
        <f>IF(K8="","",K8)</f>
        <v>Habrovice</v>
      </c>
      <c r="M47" s="28"/>
      <c r="N47" s="28"/>
      <c r="O47" s="28"/>
      <c r="P47" s="28"/>
      <c r="Q47" s="28"/>
      <c r="R47" s="28"/>
      <c r="S47" s="28"/>
      <c r="T47" s="28"/>
      <c r="U47" s="28"/>
      <c r="V47" s="28"/>
      <c r="W47" s="28"/>
      <c r="X47" s="28"/>
      <c r="Y47" s="28"/>
      <c r="Z47" s="28"/>
      <c r="AA47" s="28"/>
      <c r="AB47" s="28"/>
      <c r="AC47" s="28"/>
      <c r="AD47" s="28"/>
      <c r="AE47" s="28"/>
      <c r="AF47" s="28"/>
      <c r="AG47" s="28"/>
      <c r="AH47" s="28"/>
      <c r="AI47" s="25" t="s">
        <v>21</v>
      </c>
      <c r="AJ47" s="28"/>
      <c r="AK47" s="28"/>
      <c r="AL47" s="28"/>
      <c r="AM47" s="282" t="str">
        <f>IF(AN8="","",AN8)</f>
        <v>13. 11. 2019</v>
      </c>
      <c r="AN47" s="282"/>
      <c r="AO47" s="28"/>
      <c r="AP47" s="28"/>
      <c r="AQ47" s="28"/>
      <c r="AR47" s="29"/>
      <c r="BE47" s="28"/>
    </row>
    <row r="48" spans="1:57" s="2" customFormat="1" ht="6.95" customHeight="1">
      <c r="A48" s="28"/>
      <c r="B48" s="29"/>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9"/>
      <c r="BE48" s="28"/>
    </row>
    <row r="49" spans="1:57" s="2" customFormat="1" ht="15.6" customHeight="1">
      <c r="A49" s="28"/>
      <c r="B49" s="29"/>
      <c r="C49" s="25" t="s">
        <v>23</v>
      </c>
      <c r="D49" s="28"/>
      <c r="E49" s="28"/>
      <c r="F49" s="28"/>
      <c r="G49" s="28"/>
      <c r="H49" s="28"/>
      <c r="I49" s="28"/>
      <c r="J49" s="28"/>
      <c r="K49" s="28"/>
      <c r="L49" s="4" t="str">
        <f>IF(E11="","",E11)</f>
        <v>Statutární město Ústí nad Labem</v>
      </c>
      <c r="M49" s="28"/>
      <c r="N49" s="28"/>
      <c r="O49" s="28"/>
      <c r="P49" s="28"/>
      <c r="Q49" s="28"/>
      <c r="R49" s="28"/>
      <c r="S49" s="28"/>
      <c r="T49" s="28"/>
      <c r="U49" s="28"/>
      <c r="V49" s="28"/>
      <c r="W49" s="28"/>
      <c r="X49" s="28"/>
      <c r="Y49" s="28"/>
      <c r="Z49" s="28"/>
      <c r="AA49" s="28"/>
      <c r="AB49" s="28"/>
      <c r="AC49" s="28"/>
      <c r="AD49" s="28"/>
      <c r="AE49" s="28"/>
      <c r="AF49" s="28"/>
      <c r="AG49" s="28"/>
      <c r="AH49" s="28"/>
      <c r="AI49" s="25" t="s">
        <v>30</v>
      </c>
      <c r="AJ49" s="28"/>
      <c r="AK49" s="28"/>
      <c r="AL49" s="28"/>
      <c r="AM49" s="257" t="str">
        <f>IF(E17="","",E17)</f>
        <v>FORVIA CZ, s.r.o.</v>
      </c>
      <c r="AN49" s="258"/>
      <c r="AO49" s="258"/>
      <c r="AP49" s="258"/>
      <c r="AQ49" s="28"/>
      <c r="AR49" s="29"/>
      <c r="AS49" s="253" t="s">
        <v>52</v>
      </c>
      <c r="AT49" s="254"/>
      <c r="AU49" s="47"/>
      <c r="AV49" s="47"/>
      <c r="AW49" s="47"/>
      <c r="AX49" s="47"/>
      <c r="AY49" s="47"/>
      <c r="AZ49" s="47"/>
      <c r="BA49" s="47"/>
      <c r="BB49" s="47"/>
      <c r="BC49" s="47"/>
      <c r="BD49" s="48"/>
      <c r="BE49" s="28"/>
    </row>
    <row r="50" spans="1:57" s="2" customFormat="1" ht="15.6" customHeight="1">
      <c r="A50" s="28"/>
      <c r="B50" s="29"/>
      <c r="C50" s="25" t="s">
        <v>28</v>
      </c>
      <c r="D50" s="28"/>
      <c r="E50" s="28"/>
      <c r="F50" s="28"/>
      <c r="G50" s="28"/>
      <c r="H50" s="28"/>
      <c r="I50" s="28"/>
      <c r="J50" s="28"/>
      <c r="K50" s="28"/>
      <c r="L50" s="4" t="str">
        <f>IF(E14="","",E14)</f>
        <v xml:space="preserve"> </v>
      </c>
      <c r="M50" s="28"/>
      <c r="N50" s="28"/>
      <c r="O50" s="28"/>
      <c r="P50" s="28"/>
      <c r="Q50" s="28"/>
      <c r="R50" s="28"/>
      <c r="S50" s="28"/>
      <c r="T50" s="28"/>
      <c r="U50" s="28"/>
      <c r="V50" s="28"/>
      <c r="W50" s="28"/>
      <c r="X50" s="28"/>
      <c r="Y50" s="28"/>
      <c r="Z50" s="28"/>
      <c r="AA50" s="28"/>
      <c r="AB50" s="28"/>
      <c r="AC50" s="28"/>
      <c r="AD50" s="28"/>
      <c r="AE50" s="28"/>
      <c r="AF50" s="28"/>
      <c r="AG50" s="28"/>
      <c r="AH50" s="28"/>
      <c r="AI50" s="25" t="s">
        <v>35</v>
      </c>
      <c r="AJ50" s="28"/>
      <c r="AK50" s="28"/>
      <c r="AL50" s="28"/>
      <c r="AM50" s="257" t="str">
        <f>IF(E20="","",E20)</f>
        <v xml:space="preserve"> </v>
      </c>
      <c r="AN50" s="258"/>
      <c r="AO50" s="258"/>
      <c r="AP50" s="258"/>
      <c r="AQ50" s="28"/>
      <c r="AR50" s="29"/>
      <c r="AS50" s="255"/>
      <c r="AT50" s="256"/>
      <c r="AU50" s="49"/>
      <c r="AV50" s="49"/>
      <c r="AW50" s="49"/>
      <c r="AX50" s="49"/>
      <c r="AY50" s="49"/>
      <c r="AZ50" s="49"/>
      <c r="BA50" s="49"/>
      <c r="BB50" s="49"/>
      <c r="BC50" s="49"/>
      <c r="BD50" s="50"/>
      <c r="BE50" s="28"/>
    </row>
    <row r="51" spans="1:57" s="2" customFormat="1" ht="10.9" customHeight="1">
      <c r="A51" s="28"/>
      <c r="B51" s="29"/>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9"/>
      <c r="AS51" s="255"/>
      <c r="AT51" s="256"/>
      <c r="AU51" s="49"/>
      <c r="AV51" s="49"/>
      <c r="AW51" s="49"/>
      <c r="AX51" s="49"/>
      <c r="AY51" s="49"/>
      <c r="AZ51" s="49"/>
      <c r="BA51" s="49"/>
      <c r="BB51" s="49"/>
      <c r="BC51" s="49"/>
      <c r="BD51" s="50"/>
      <c r="BE51" s="28"/>
    </row>
    <row r="52" spans="1:57" s="2" customFormat="1" ht="29.25" customHeight="1">
      <c r="A52" s="28"/>
      <c r="B52" s="29"/>
      <c r="C52" s="279" t="s">
        <v>53</v>
      </c>
      <c r="D52" s="260"/>
      <c r="E52" s="260"/>
      <c r="F52" s="260"/>
      <c r="G52" s="260"/>
      <c r="H52" s="51"/>
      <c r="I52" s="259" t="s">
        <v>54</v>
      </c>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83" t="s">
        <v>55</v>
      </c>
      <c r="AH52" s="260"/>
      <c r="AI52" s="260"/>
      <c r="AJ52" s="260"/>
      <c r="AK52" s="260"/>
      <c r="AL52" s="260"/>
      <c r="AM52" s="260"/>
      <c r="AN52" s="259" t="s">
        <v>56</v>
      </c>
      <c r="AO52" s="260"/>
      <c r="AP52" s="260"/>
      <c r="AQ52" s="52" t="s">
        <v>57</v>
      </c>
      <c r="AR52" s="29"/>
      <c r="AS52" s="53" t="s">
        <v>58</v>
      </c>
      <c r="AT52" s="54" t="s">
        <v>59</v>
      </c>
      <c r="AU52" s="54" t="s">
        <v>60</v>
      </c>
      <c r="AV52" s="54" t="s">
        <v>61</v>
      </c>
      <c r="AW52" s="54" t="s">
        <v>62</v>
      </c>
      <c r="AX52" s="54" t="s">
        <v>63</v>
      </c>
      <c r="AY52" s="54" t="s">
        <v>64</v>
      </c>
      <c r="AZ52" s="54" t="s">
        <v>65</v>
      </c>
      <c r="BA52" s="54" t="s">
        <v>66</v>
      </c>
      <c r="BB52" s="54" t="s">
        <v>67</v>
      </c>
      <c r="BC52" s="54" t="s">
        <v>68</v>
      </c>
      <c r="BD52" s="55" t="s">
        <v>69</v>
      </c>
      <c r="BE52" s="28"/>
    </row>
    <row r="53" spans="1:57" s="2" customFormat="1" ht="10.9" customHeight="1">
      <c r="A53" s="28"/>
      <c r="B53" s="29"/>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9"/>
      <c r="AS53" s="56"/>
      <c r="AT53" s="57"/>
      <c r="AU53" s="57"/>
      <c r="AV53" s="57"/>
      <c r="AW53" s="57"/>
      <c r="AX53" s="57"/>
      <c r="AY53" s="57"/>
      <c r="AZ53" s="57"/>
      <c r="BA53" s="57"/>
      <c r="BB53" s="57"/>
      <c r="BC53" s="57"/>
      <c r="BD53" s="58"/>
      <c r="BE53" s="28"/>
    </row>
    <row r="54" spans="2:90" s="6" customFormat="1" ht="32.45" customHeight="1">
      <c r="B54" s="59"/>
      <c r="C54" s="60" t="s">
        <v>70</v>
      </c>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263">
        <f>ROUND(SUM(AG55:AG56),2)</f>
        <v>0</v>
      </c>
      <c r="AH54" s="263"/>
      <c r="AI54" s="263"/>
      <c r="AJ54" s="263"/>
      <c r="AK54" s="263"/>
      <c r="AL54" s="263"/>
      <c r="AM54" s="263"/>
      <c r="AN54" s="264">
        <f>SUM(AG54,AT54)</f>
        <v>0</v>
      </c>
      <c r="AO54" s="264"/>
      <c r="AP54" s="264"/>
      <c r="AQ54" s="63" t="s">
        <v>3</v>
      </c>
      <c r="AR54" s="59"/>
      <c r="AS54" s="64">
        <f>ROUND(SUM(AS55:AS56),2)</f>
        <v>0</v>
      </c>
      <c r="AT54" s="65">
        <f>ROUND(SUM(AV54:AW54),2)</f>
        <v>0</v>
      </c>
      <c r="AU54" s="66">
        <f>ROUND(SUM(AU55:AU56),5)</f>
        <v>2010.50481</v>
      </c>
      <c r="AV54" s="65">
        <f>ROUND(AZ54*L29,2)</f>
        <v>0</v>
      </c>
      <c r="AW54" s="65">
        <f>ROUND(BA54*L30,2)</f>
        <v>0</v>
      </c>
      <c r="AX54" s="65">
        <f>ROUND(BB54*L29,2)</f>
        <v>0</v>
      </c>
      <c r="AY54" s="65">
        <f>ROUND(BC54*L30,2)</f>
        <v>0</v>
      </c>
      <c r="AZ54" s="65">
        <f>ROUND(SUM(AZ55:AZ56),2)</f>
        <v>0</v>
      </c>
      <c r="BA54" s="65">
        <f>ROUND(SUM(BA55:BA56),2)</f>
        <v>0</v>
      </c>
      <c r="BB54" s="65">
        <f>ROUND(SUM(BB55:BB56),2)</f>
        <v>0</v>
      </c>
      <c r="BC54" s="65">
        <f>ROUND(SUM(BC55:BC56),2)</f>
        <v>0</v>
      </c>
      <c r="BD54" s="67">
        <f>ROUND(SUM(BD55:BD56),2)</f>
        <v>0</v>
      </c>
      <c r="BS54" s="68" t="s">
        <v>71</v>
      </c>
      <c r="BT54" s="68" t="s">
        <v>72</v>
      </c>
      <c r="BU54" s="69" t="s">
        <v>73</v>
      </c>
      <c r="BV54" s="68" t="s">
        <v>74</v>
      </c>
      <c r="BW54" s="68" t="s">
        <v>5</v>
      </c>
      <c r="BX54" s="68" t="s">
        <v>75</v>
      </c>
      <c r="CL54" s="68" t="s">
        <v>3</v>
      </c>
    </row>
    <row r="55" spans="1:91" s="7" customFormat="1" ht="14.45" customHeight="1">
      <c r="A55" s="70" t="s">
        <v>76</v>
      </c>
      <c r="B55" s="71"/>
      <c r="C55" s="72"/>
      <c r="D55" s="284" t="s">
        <v>77</v>
      </c>
      <c r="E55" s="284"/>
      <c r="F55" s="284"/>
      <c r="G55" s="284"/>
      <c r="H55" s="284"/>
      <c r="I55" s="73"/>
      <c r="J55" s="284" t="s">
        <v>78</v>
      </c>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61">
        <f>'01 - Rekonstrukce panelov...'!J30</f>
        <v>0</v>
      </c>
      <c r="AH55" s="262"/>
      <c r="AI55" s="262"/>
      <c r="AJ55" s="262"/>
      <c r="AK55" s="262"/>
      <c r="AL55" s="262"/>
      <c r="AM55" s="262"/>
      <c r="AN55" s="261">
        <f>SUM(AG55,AT55)</f>
        <v>0</v>
      </c>
      <c r="AO55" s="262"/>
      <c r="AP55" s="262"/>
      <c r="AQ55" s="74" t="s">
        <v>79</v>
      </c>
      <c r="AR55" s="71"/>
      <c r="AS55" s="75">
        <v>0</v>
      </c>
      <c r="AT55" s="76">
        <f>ROUND(SUM(AV55:AW55),2)</f>
        <v>0</v>
      </c>
      <c r="AU55" s="77">
        <f>'01 - Rekonstrukce panelov...'!P90</f>
        <v>2010.504805</v>
      </c>
      <c r="AV55" s="76">
        <f>'01 - Rekonstrukce panelov...'!J33</f>
        <v>0</v>
      </c>
      <c r="AW55" s="76">
        <f>'01 - Rekonstrukce panelov...'!J34</f>
        <v>0</v>
      </c>
      <c r="AX55" s="76">
        <f>'01 - Rekonstrukce panelov...'!J35</f>
        <v>0</v>
      </c>
      <c r="AY55" s="76">
        <f>'01 - Rekonstrukce panelov...'!J36</f>
        <v>0</v>
      </c>
      <c r="AZ55" s="76">
        <f>'01 - Rekonstrukce panelov...'!F33</f>
        <v>0</v>
      </c>
      <c r="BA55" s="76">
        <f>'01 - Rekonstrukce panelov...'!F34</f>
        <v>0</v>
      </c>
      <c r="BB55" s="76">
        <f>'01 - Rekonstrukce panelov...'!F35</f>
        <v>0</v>
      </c>
      <c r="BC55" s="76">
        <f>'01 - Rekonstrukce panelov...'!F36</f>
        <v>0</v>
      </c>
      <c r="BD55" s="78">
        <f>'01 - Rekonstrukce panelov...'!F37</f>
        <v>0</v>
      </c>
      <c r="BT55" s="79" t="s">
        <v>80</v>
      </c>
      <c r="BV55" s="79" t="s">
        <v>74</v>
      </c>
      <c r="BW55" s="79" t="s">
        <v>81</v>
      </c>
      <c r="BX55" s="79" t="s">
        <v>5</v>
      </c>
      <c r="CL55" s="79" t="s">
        <v>3</v>
      </c>
      <c r="CM55" s="79" t="s">
        <v>82</v>
      </c>
    </row>
    <row r="56" spans="1:91" s="7" customFormat="1" ht="26.45" customHeight="1">
      <c r="A56" s="70" t="s">
        <v>76</v>
      </c>
      <c r="B56" s="71"/>
      <c r="C56" s="72"/>
      <c r="D56" s="284" t="s">
        <v>83</v>
      </c>
      <c r="E56" s="284"/>
      <c r="F56" s="284"/>
      <c r="G56" s="284"/>
      <c r="H56" s="284"/>
      <c r="I56" s="73"/>
      <c r="J56" s="284" t="s">
        <v>84</v>
      </c>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61">
        <f>'VRN - Vedlejší a ostatní ...'!J30</f>
        <v>0</v>
      </c>
      <c r="AH56" s="262"/>
      <c r="AI56" s="262"/>
      <c r="AJ56" s="262"/>
      <c r="AK56" s="262"/>
      <c r="AL56" s="262"/>
      <c r="AM56" s="262"/>
      <c r="AN56" s="261">
        <f>SUM(AG56,AT56)</f>
        <v>0</v>
      </c>
      <c r="AO56" s="262"/>
      <c r="AP56" s="262"/>
      <c r="AQ56" s="74" t="s">
        <v>85</v>
      </c>
      <c r="AR56" s="71"/>
      <c r="AS56" s="80">
        <v>0</v>
      </c>
      <c r="AT56" s="81">
        <f>ROUND(SUM(AV56:AW56),2)</f>
        <v>0</v>
      </c>
      <c r="AU56" s="82">
        <f>'VRN - Vedlejší a ostatní ...'!P84</f>
        <v>0</v>
      </c>
      <c r="AV56" s="81">
        <f>'VRN - Vedlejší a ostatní ...'!J33</f>
        <v>0</v>
      </c>
      <c r="AW56" s="81">
        <f>'VRN - Vedlejší a ostatní ...'!J34</f>
        <v>0</v>
      </c>
      <c r="AX56" s="81">
        <f>'VRN - Vedlejší a ostatní ...'!J35</f>
        <v>0</v>
      </c>
      <c r="AY56" s="81">
        <f>'VRN - Vedlejší a ostatní ...'!J36</f>
        <v>0</v>
      </c>
      <c r="AZ56" s="81">
        <f>'VRN - Vedlejší a ostatní ...'!F33</f>
        <v>0</v>
      </c>
      <c r="BA56" s="81">
        <f>'VRN - Vedlejší a ostatní ...'!F34</f>
        <v>0</v>
      </c>
      <c r="BB56" s="81">
        <f>'VRN - Vedlejší a ostatní ...'!F35</f>
        <v>0</v>
      </c>
      <c r="BC56" s="81">
        <f>'VRN - Vedlejší a ostatní ...'!F36</f>
        <v>0</v>
      </c>
      <c r="BD56" s="83">
        <f>'VRN - Vedlejší a ostatní ...'!F37</f>
        <v>0</v>
      </c>
      <c r="BT56" s="79" t="s">
        <v>80</v>
      </c>
      <c r="BV56" s="79" t="s">
        <v>74</v>
      </c>
      <c r="BW56" s="79" t="s">
        <v>86</v>
      </c>
      <c r="BX56" s="79" t="s">
        <v>5</v>
      </c>
      <c r="CL56" s="79" t="s">
        <v>3</v>
      </c>
      <c r="CM56" s="79" t="s">
        <v>82</v>
      </c>
    </row>
    <row r="57" spans="1:57" s="2" customFormat="1" ht="30" customHeight="1">
      <c r="A57" s="28"/>
      <c r="B57" s="29"/>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9"/>
      <c r="AS57" s="28"/>
      <c r="AT57" s="28"/>
      <c r="AU57" s="28"/>
      <c r="AV57" s="28"/>
      <c r="AW57" s="28"/>
      <c r="AX57" s="28"/>
      <c r="AY57" s="28"/>
      <c r="AZ57" s="28"/>
      <c r="BA57" s="28"/>
      <c r="BB57" s="28"/>
      <c r="BC57" s="28"/>
      <c r="BD57" s="28"/>
      <c r="BE57" s="28"/>
    </row>
    <row r="58" spans="1:57" s="2" customFormat="1" ht="6.95" customHeight="1">
      <c r="A58" s="28"/>
      <c r="B58" s="38"/>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29"/>
      <c r="AS58" s="28"/>
      <c r="AT58" s="28"/>
      <c r="AU58" s="28"/>
      <c r="AV58" s="28"/>
      <c r="AW58" s="28"/>
      <c r="AX58" s="28"/>
      <c r="AY58" s="28"/>
      <c r="AZ58" s="28"/>
      <c r="BA58" s="28"/>
      <c r="BB58" s="28"/>
      <c r="BC58" s="28"/>
      <c r="BD58" s="28"/>
      <c r="BE58" s="28"/>
    </row>
  </sheetData>
  <mergeCells count="44">
    <mergeCell ref="D55:H55"/>
    <mergeCell ref="J55:AF55"/>
    <mergeCell ref="D56:H56"/>
    <mergeCell ref="J56:AF56"/>
    <mergeCell ref="X35:AB35"/>
    <mergeCell ref="AK35:AO35"/>
    <mergeCell ref="C52:G52"/>
    <mergeCell ref="L45:AO45"/>
    <mergeCell ref="AM47:AN47"/>
    <mergeCell ref="I52:AF52"/>
    <mergeCell ref="AG52:AM52"/>
    <mergeCell ref="W29:AE29"/>
    <mergeCell ref="W32:AE32"/>
    <mergeCell ref="W30:AE30"/>
    <mergeCell ref="W31:AE31"/>
    <mergeCell ref="W33:AE33"/>
    <mergeCell ref="AR2:BE2"/>
    <mergeCell ref="E23:AN23"/>
    <mergeCell ref="AK26:AO26"/>
    <mergeCell ref="L28:P28"/>
    <mergeCell ref="W28:AE28"/>
    <mergeCell ref="AK28:AO28"/>
    <mergeCell ref="AN56:AP56"/>
    <mergeCell ref="AG56:AM56"/>
    <mergeCell ref="AG54:AM54"/>
    <mergeCell ref="AN54:AP54"/>
    <mergeCell ref="K5:AO5"/>
    <mergeCell ref="K6:AO6"/>
    <mergeCell ref="AK29:AO29"/>
    <mergeCell ref="L29:P29"/>
    <mergeCell ref="AK30:AO30"/>
    <mergeCell ref="L30:P30"/>
    <mergeCell ref="AK31:AO31"/>
    <mergeCell ref="L31:P31"/>
    <mergeCell ref="AK32:AO32"/>
    <mergeCell ref="L32:P32"/>
    <mergeCell ref="AK33:AO33"/>
    <mergeCell ref="L33:P33"/>
    <mergeCell ref="AS49:AT51"/>
    <mergeCell ref="AM49:AP49"/>
    <mergeCell ref="AM50:AP50"/>
    <mergeCell ref="AN52:AP52"/>
    <mergeCell ref="AN55:AP55"/>
    <mergeCell ref="AG55:AM55"/>
  </mergeCells>
  <hyperlinks>
    <hyperlink ref="A55" location="'01 - Rekonstrukce panelov...'!C2" display="/"/>
    <hyperlink ref="A56" location="'VR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M352"/>
  <sheetViews>
    <sheetView showGridLines="0" workbookViewId="0" topLeftCell="A13">
      <selection activeCell="I105" sqref="I105"/>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14.140625" style="1" bestFit="1" customWidth="1"/>
    <col min="9" max="9" width="17.28125" style="1" customWidth="1"/>
    <col min="10" max="10" width="19.421875" style="1" bestFit="1" customWidth="1"/>
    <col min="11"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c r="A1" s="84"/>
    </row>
    <row r="2" spans="12:46" s="1" customFormat="1" ht="36.95" customHeight="1">
      <c r="L2" s="271" t="s">
        <v>6</v>
      </c>
      <c r="M2" s="266"/>
      <c r="N2" s="266"/>
      <c r="O2" s="266"/>
      <c r="P2" s="266"/>
      <c r="Q2" s="266"/>
      <c r="R2" s="266"/>
      <c r="S2" s="266"/>
      <c r="T2" s="266"/>
      <c r="U2" s="266"/>
      <c r="V2" s="266"/>
      <c r="AT2" s="16" t="s">
        <v>81</v>
      </c>
    </row>
    <row r="3" spans="2:46" s="1" customFormat="1" ht="6.95" customHeight="1">
      <c r="B3" s="17"/>
      <c r="C3" s="18"/>
      <c r="D3" s="18"/>
      <c r="E3" s="18"/>
      <c r="F3" s="18"/>
      <c r="G3" s="18"/>
      <c r="H3" s="18"/>
      <c r="I3" s="18"/>
      <c r="J3" s="18"/>
      <c r="K3" s="18"/>
      <c r="L3" s="19"/>
      <c r="AT3" s="16" t="s">
        <v>82</v>
      </c>
    </row>
    <row r="4" spans="2:46" s="1" customFormat="1" ht="24.95" customHeight="1">
      <c r="B4" s="19"/>
      <c r="D4" s="20" t="s">
        <v>87</v>
      </c>
      <c r="L4" s="19"/>
      <c r="M4" s="85" t="s">
        <v>11</v>
      </c>
      <c r="AT4" s="16" t="s">
        <v>4</v>
      </c>
    </row>
    <row r="5" spans="2:12" s="1" customFormat="1" ht="6.95" customHeight="1">
      <c r="B5" s="19"/>
      <c r="L5" s="19"/>
    </row>
    <row r="6" spans="2:12" s="1" customFormat="1" ht="12" customHeight="1">
      <c r="B6" s="19"/>
      <c r="D6" s="25" t="s">
        <v>15</v>
      </c>
      <c r="L6" s="19"/>
    </row>
    <row r="7" spans="2:12" s="1" customFormat="1" ht="14.45" customHeight="1">
      <c r="B7" s="19"/>
      <c r="E7" s="287" t="str">
        <f>'Rekapitulace stavby'!K6</f>
        <v>Habrovice - rekonstrukce panelové cesty - PD</v>
      </c>
      <c r="F7" s="288"/>
      <c r="G7" s="288"/>
      <c r="H7" s="288"/>
      <c r="L7" s="19"/>
    </row>
    <row r="8" spans="1:31" s="2" customFormat="1" ht="12" customHeight="1">
      <c r="A8" s="28"/>
      <c r="B8" s="29"/>
      <c r="C8" s="28"/>
      <c r="D8" s="25" t="s">
        <v>88</v>
      </c>
      <c r="E8" s="28"/>
      <c r="F8" s="28"/>
      <c r="G8" s="28"/>
      <c r="H8" s="28"/>
      <c r="I8" s="28"/>
      <c r="J8" s="28"/>
      <c r="K8" s="28"/>
      <c r="L8" s="86"/>
      <c r="S8" s="28"/>
      <c r="T8" s="28"/>
      <c r="U8" s="28"/>
      <c r="V8" s="28"/>
      <c r="W8" s="28"/>
      <c r="X8" s="28"/>
      <c r="Y8" s="28"/>
      <c r="Z8" s="28"/>
      <c r="AA8" s="28"/>
      <c r="AB8" s="28"/>
      <c r="AC8" s="28"/>
      <c r="AD8" s="28"/>
      <c r="AE8" s="28"/>
    </row>
    <row r="9" spans="1:31" s="2" customFormat="1" ht="14.45" customHeight="1">
      <c r="A9" s="28"/>
      <c r="B9" s="29"/>
      <c r="C9" s="28"/>
      <c r="D9" s="28"/>
      <c r="E9" s="280" t="s">
        <v>89</v>
      </c>
      <c r="F9" s="286"/>
      <c r="G9" s="286"/>
      <c r="H9" s="286"/>
      <c r="I9" s="28"/>
      <c r="J9" s="28"/>
      <c r="K9" s="28"/>
      <c r="L9" s="86"/>
      <c r="S9" s="28"/>
      <c r="T9" s="28"/>
      <c r="U9" s="28"/>
      <c r="V9" s="28"/>
      <c r="W9" s="28"/>
      <c r="X9" s="28"/>
      <c r="Y9" s="28"/>
      <c r="Z9" s="28"/>
      <c r="AA9" s="28"/>
      <c r="AB9" s="28"/>
      <c r="AC9" s="28"/>
      <c r="AD9" s="28"/>
      <c r="AE9" s="28"/>
    </row>
    <row r="10" spans="1:31" s="2" customFormat="1" ht="12">
      <c r="A10" s="28"/>
      <c r="B10" s="29"/>
      <c r="C10" s="28"/>
      <c r="D10" s="28"/>
      <c r="E10" s="28"/>
      <c r="F10" s="28"/>
      <c r="G10" s="28"/>
      <c r="H10" s="28"/>
      <c r="I10" s="28"/>
      <c r="J10" s="28"/>
      <c r="K10" s="28"/>
      <c r="L10" s="86"/>
      <c r="S10" s="28"/>
      <c r="T10" s="28"/>
      <c r="U10" s="28"/>
      <c r="V10" s="28"/>
      <c r="W10" s="28"/>
      <c r="X10" s="28"/>
      <c r="Y10" s="28"/>
      <c r="Z10" s="28"/>
      <c r="AA10" s="28"/>
      <c r="AB10" s="28"/>
      <c r="AC10" s="28"/>
      <c r="AD10" s="28"/>
      <c r="AE10" s="28"/>
    </row>
    <row r="11" spans="1:31" s="2" customFormat="1" ht="12" customHeight="1">
      <c r="A11" s="28"/>
      <c r="B11" s="29"/>
      <c r="C11" s="28"/>
      <c r="D11" s="25" t="s">
        <v>17</v>
      </c>
      <c r="E11" s="28"/>
      <c r="F11" s="23" t="s">
        <v>3</v>
      </c>
      <c r="G11" s="28"/>
      <c r="H11" s="28"/>
      <c r="I11" s="25" t="s">
        <v>18</v>
      </c>
      <c r="J11" s="23" t="s">
        <v>3</v>
      </c>
      <c r="K11" s="28"/>
      <c r="L11" s="86"/>
      <c r="S11" s="28"/>
      <c r="T11" s="28"/>
      <c r="U11" s="28"/>
      <c r="V11" s="28"/>
      <c r="W11" s="28"/>
      <c r="X11" s="28"/>
      <c r="Y11" s="28"/>
      <c r="Z11" s="28"/>
      <c r="AA11" s="28"/>
      <c r="AB11" s="28"/>
      <c r="AC11" s="28"/>
      <c r="AD11" s="28"/>
      <c r="AE11" s="28"/>
    </row>
    <row r="12" spans="1:31" s="2" customFormat="1" ht="12" customHeight="1">
      <c r="A12" s="28"/>
      <c r="B12" s="29"/>
      <c r="C12" s="28"/>
      <c r="D12" s="25" t="s">
        <v>19</v>
      </c>
      <c r="E12" s="28"/>
      <c r="F12" s="23" t="s">
        <v>20</v>
      </c>
      <c r="G12" s="28"/>
      <c r="H12" s="28"/>
      <c r="I12" s="25" t="s">
        <v>21</v>
      </c>
      <c r="J12" s="46" t="str">
        <f>'Rekapitulace stavby'!AN8</f>
        <v>13. 11. 2019</v>
      </c>
      <c r="K12" s="28"/>
      <c r="L12" s="86"/>
      <c r="S12" s="28"/>
      <c r="T12" s="28"/>
      <c r="U12" s="28"/>
      <c r="V12" s="28"/>
      <c r="W12" s="28"/>
      <c r="X12" s="28"/>
      <c r="Y12" s="28"/>
      <c r="Z12" s="28"/>
      <c r="AA12" s="28"/>
      <c r="AB12" s="28"/>
      <c r="AC12" s="28"/>
      <c r="AD12" s="28"/>
      <c r="AE12" s="28"/>
    </row>
    <row r="13" spans="1:31" s="2" customFormat="1" ht="10.9" customHeight="1">
      <c r="A13" s="28"/>
      <c r="B13" s="29"/>
      <c r="C13" s="28"/>
      <c r="D13" s="28"/>
      <c r="E13" s="28"/>
      <c r="F13" s="28"/>
      <c r="G13" s="28"/>
      <c r="H13" s="28"/>
      <c r="I13" s="28"/>
      <c r="J13" s="28"/>
      <c r="K13" s="28"/>
      <c r="L13" s="86"/>
      <c r="S13" s="28"/>
      <c r="T13" s="28"/>
      <c r="U13" s="28"/>
      <c r="V13" s="28"/>
      <c r="W13" s="28"/>
      <c r="X13" s="28"/>
      <c r="Y13" s="28"/>
      <c r="Z13" s="28"/>
      <c r="AA13" s="28"/>
      <c r="AB13" s="28"/>
      <c r="AC13" s="28"/>
      <c r="AD13" s="28"/>
      <c r="AE13" s="28"/>
    </row>
    <row r="14" spans="1:31" s="2" customFormat="1" ht="12" customHeight="1">
      <c r="A14" s="28"/>
      <c r="B14" s="29"/>
      <c r="C14" s="28"/>
      <c r="D14" s="25" t="s">
        <v>23</v>
      </c>
      <c r="E14" s="28"/>
      <c r="F14" s="28"/>
      <c r="G14" s="28"/>
      <c r="H14" s="28"/>
      <c r="I14" s="25" t="s">
        <v>24</v>
      </c>
      <c r="J14" s="23" t="s">
        <v>25</v>
      </c>
      <c r="K14" s="28"/>
      <c r="L14" s="86"/>
      <c r="S14" s="28"/>
      <c r="T14" s="28"/>
      <c r="U14" s="28"/>
      <c r="V14" s="28"/>
      <c r="W14" s="28"/>
      <c r="X14" s="28"/>
      <c r="Y14" s="28"/>
      <c r="Z14" s="28"/>
      <c r="AA14" s="28"/>
      <c r="AB14" s="28"/>
      <c r="AC14" s="28"/>
      <c r="AD14" s="28"/>
      <c r="AE14" s="28"/>
    </row>
    <row r="15" spans="1:31" s="2" customFormat="1" ht="18" customHeight="1">
      <c r="A15" s="28"/>
      <c r="B15" s="29"/>
      <c r="C15" s="28"/>
      <c r="D15" s="28"/>
      <c r="E15" s="23" t="s">
        <v>26</v>
      </c>
      <c r="F15" s="28"/>
      <c r="G15" s="28"/>
      <c r="H15" s="28"/>
      <c r="I15" s="25" t="s">
        <v>27</v>
      </c>
      <c r="J15" s="23" t="s">
        <v>3</v>
      </c>
      <c r="K15" s="28"/>
      <c r="L15" s="86"/>
      <c r="S15" s="28"/>
      <c r="T15" s="28"/>
      <c r="U15" s="28"/>
      <c r="V15" s="28"/>
      <c r="W15" s="28"/>
      <c r="X15" s="28"/>
      <c r="Y15" s="28"/>
      <c r="Z15" s="28"/>
      <c r="AA15" s="28"/>
      <c r="AB15" s="28"/>
      <c r="AC15" s="28"/>
      <c r="AD15" s="28"/>
      <c r="AE15" s="28"/>
    </row>
    <row r="16" spans="1:31" s="2" customFormat="1" ht="6.95" customHeight="1">
      <c r="A16" s="28"/>
      <c r="B16" s="29"/>
      <c r="C16" s="28"/>
      <c r="D16" s="28"/>
      <c r="E16" s="28"/>
      <c r="F16" s="28"/>
      <c r="G16" s="28"/>
      <c r="H16" s="28"/>
      <c r="I16" s="28"/>
      <c r="J16" s="28"/>
      <c r="K16" s="28"/>
      <c r="L16" s="86"/>
      <c r="S16" s="28"/>
      <c r="T16" s="28"/>
      <c r="U16" s="28"/>
      <c r="V16" s="28"/>
      <c r="W16" s="28"/>
      <c r="X16" s="28"/>
      <c r="Y16" s="28"/>
      <c r="Z16" s="28"/>
      <c r="AA16" s="28"/>
      <c r="AB16" s="28"/>
      <c r="AC16" s="28"/>
      <c r="AD16" s="28"/>
      <c r="AE16" s="28"/>
    </row>
    <row r="17" spans="1:31" s="2" customFormat="1" ht="12" customHeight="1">
      <c r="A17" s="28"/>
      <c r="B17" s="29"/>
      <c r="C17" s="28"/>
      <c r="D17" s="25" t="s">
        <v>28</v>
      </c>
      <c r="E17" s="28"/>
      <c r="F17" s="28"/>
      <c r="G17" s="28"/>
      <c r="H17" s="28"/>
      <c r="I17" s="25" t="s">
        <v>24</v>
      </c>
      <c r="J17" s="23" t="str">
        <f>'Rekapitulace stavby'!AN13</f>
        <v/>
      </c>
      <c r="K17" s="28"/>
      <c r="L17" s="86"/>
      <c r="S17" s="28"/>
      <c r="T17" s="28"/>
      <c r="U17" s="28"/>
      <c r="V17" s="28"/>
      <c r="W17" s="28"/>
      <c r="X17" s="28"/>
      <c r="Y17" s="28"/>
      <c r="Z17" s="28"/>
      <c r="AA17" s="28"/>
      <c r="AB17" s="28"/>
      <c r="AC17" s="28"/>
      <c r="AD17" s="28"/>
      <c r="AE17" s="28"/>
    </row>
    <row r="18" spans="1:31" s="2" customFormat="1" ht="18" customHeight="1">
      <c r="A18" s="28"/>
      <c r="B18" s="29"/>
      <c r="C18" s="28"/>
      <c r="D18" s="28"/>
      <c r="E18" s="265" t="str">
        <f>'Rekapitulace stavby'!E14</f>
        <v xml:space="preserve"> </v>
      </c>
      <c r="F18" s="265"/>
      <c r="G18" s="265"/>
      <c r="H18" s="265"/>
      <c r="I18" s="25" t="s">
        <v>27</v>
      </c>
      <c r="J18" s="23" t="str">
        <f>'Rekapitulace stavby'!AN14</f>
        <v/>
      </c>
      <c r="K18" s="28"/>
      <c r="L18" s="86"/>
      <c r="S18" s="28"/>
      <c r="T18" s="28"/>
      <c r="U18" s="28"/>
      <c r="V18" s="28"/>
      <c r="W18" s="28"/>
      <c r="X18" s="28"/>
      <c r="Y18" s="28"/>
      <c r="Z18" s="28"/>
      <c r="AA18" s="28"/>
      <c r="AB18" s="28"/>
      <c r="AC18" s="28"/>
      <c r="AD18" s="28"/>
      <c r="AE18" s="28"/>
    </row>
    <row r="19" spans="1:31" s="2" customFormat="1" ht="6.95" customHeight="1">
      <c r="A19" s="28"/>
      <c r="B19" s="29"/>
      <c r="C19" s="28"/>
      <c r="D19" s="28"/>
      <c r="E19" s="28"/>
      <c r="F19" s="28"/>
      <c r="G19" s="28"/>
      <c r="H19" s="28"/>
      <c r="I19" s="28"/>
      <c r="J19" s="28"/>
      <c r="K19" s="28"/>
      <c r="L19" s="86"/>
      <c r="S19" s="28"/>
      <c r="T19" s="28"/>
      <c r="U19" s="28"/>
      <c r="V19" s="28"/>
      <c r="W19" s="28"/>
      <c r="X19" s="28"/>
      <c r="Y19" s="28"/>
      <c r="Z19" s="28"/>
      <c r="AA19" s="28"/>
      <c r="AB19" s="28"/>
      <c r="AC19" s="28"/>
      <c r="AD19" s="28"/>
      <c r="AE19" s="28"/>
    </row>
    <row r="20" spans="1:31" s="2" customFormat="1" ht="12" customHeight="1">
      <c r="A20" s="28"/>
      <c r="B20" s="29"/>
      <c r="C20" s="28"/>
      <c r="D20" s="25" t="s">
        <v>30</v>
      </c>
      <c r="E20" s="28"/>
      <c r="F20" s="28"/>
      <c r="G20" s="28"/>
      <c r="H20" s="28"/>
      <c r="I20" s="25" t="s">
        <v>24</v>
      </c>
      <c r="J20" s="23" t="s">
        <v>31</v>
      </c>
      <c r="K20" s="28"/>
      <c r="L20" s="86"/>
      <c r="S20" s="28"/>
      <c r="T20" s="28"/>
      <c r="U20" s="28"/>
      <c r="V20" s="28"/>
      <c r="W20" s="28"/>
      <c r="X20" s="28"/>
      <c r="Y20" s="28"/>
      <c r="Z20" s="28"/>
      <c r="AA20" s="28"/>
      <c r="AB20" s="28"/>
      <c r="AC20" s="28"/>
      <c r="AD20" s="28"/>
      <c r="AE20" s="28"/>
    </row>
    <row r="21" spans="1:31" s="2" customFormat="1" ht="18" customHeight="1">
      <c r="A21" s="28"/>
      <c r="B21" s="29"/>
      <c r="C21" s="28"/>
      <c r="D21" s="28"/>
      <c r="E21" s="23" t="s">
        <v>32</v>
      </c>
      <c r="F21" s="28"/>
      <c r="G21" s="28"/>
      <c r="H21" s="28"/>
      <c r="I21" s="25" t="s">
        <v>27</v>
      </c>
      <c r="J21" s="23" t="s">
        <v>33</v>
      </c>
      <c r="K21" s="28"/>
      <c r="L21" s="86"/>
      <c r="S21" s="28"/>
      <c r="T21" s="28"/>
      <c r="U21" s="28"/>
      <c r="V21" s="28"/>
      <c r="W21" s="28"/>
      <c r="X21" s="28"/>
      <c r="Y21" s="28"/>
      <c r="Z21" s="28"/>
      <c r="AA21" s="28"/>
      <c r="AB21" s="28"/>
      <c r="AC21" s="28"/>
      <c r="AD21" s="28"/>
      <c r="AE21" s="28"/>
    </row>
    <row r="22" spans="1:31" s="2" customFormat="1" ht="6.95" customHeight="1">
      <c r="A22" s="28"/>
      <c r="B22" s="29"/>
      <c r="C22" s="28"/>
      <c r="D22" s="28"/>
      <c r="E22" s="28"/>
      <c r="F22" s="28"/>
      <c r="G22" s="28"/>
      <c r="H22" s="28"/>
      <c r="I22" s="28"/>
      <c r="J22" s="28"/>
      <c r="K22" s="28"/>
      <c r="L22" s="86"/>
      <c r="S22" s="28"/>
      <c r="T22" s="28"/>
      <c r="U22" s="28"/>
      <c r="V22" s="28"/>
      <c r="W22" s="28"/>
      <c r="X22" s="28"/>
      <c r="Y22" s="28"/>
      <c r="Z22" s="28"/>
      <c r="AA22" s="28"/>
      <c r="AB22" s="28"/>
      <c r="AC22" s="28"/>
      <c r="AD22" s="28"/>
      <c r="AE22" s="28"/>
    </row>
    <row r="23" spans="1:31" s="2" customFormat="1" ht="12" customHeight="1">
      <c r="A23" s="28"/>
      <c r="B23" s="29"/>
      <c r="C23" s="28"/>
      <c r="D23" s="25" t="s">
        <v>35</v>
      </c>
      <c r="E23" s="28"/>
      <c r="F23" s="28"/>
      <c r="G23" s="28"/>
      <c r="H23" s="28"/>
      <c r="I23" s="25" t="s">
        <v>24</v>
      </c>
      <c r="J23" s="23" t="str">
        <f>IF('Rekapitulace stavby'!AN19="","",'Rekapitulace stavby'!AN19)</f>
        <v/>
      </c>
      <c r="K23" s="28"/>
      <c r="L23" s="86"/>
      <c r="S23" s="28"/>
      <c r="T23" s="28"/>
      <c r="U23" s="28"/>
      <c r="V23" s="28"/>
      <c r="W23" s="28"/>
      <c r="X23" s="28"/>
      <c r="Y23" s="28"/>
      <c r="Z23" s="28"/>
      <c r="AA23" s="28"/>
      <c r="AB23" s="28"/>
      <c r="AC23" s="28"/>
      <c r="AD23" s="28"/>
      <c r="AE23" s="28"/>
    </row>
    <row r="24" spans="1:31" s="2" customFormat="1" ht="18" customHeight="1">
      <c r="A24" s="28"/>
      <c r="B24" s="29"/>
      <c r="C24" s="28"/>
      <c r="D24" s="28"/>
      <c r="E24" s="23" t="str">
        <f>IF('Rekapitulace stavby'!E20="","",'Rekapitulace stavby'!E20)</f>
        <v xml:space="preserve"> </v>
      </c>
      <c r="F24" s="28"/>
      <c r="G24" s="28"/>
      <c r="H24" s="28"/>
      <c r="I24" s="25" t="s">
        <v>27</v>
      </c>
      <c r="J24" s="23" t="str">
        <f>IF('Rekapitulace stavby'!AN20="","",'Rekapitulace stavby'!AN20)</f>
        <v/>
      </c>
      <c r="K24" s="28"/>
      <c r="L24" s="86"/>
      <c r="S24" s="28"/>
      <c r="T24" s="28"/>
      <c r="U24" s="28"/>
      <c r="V24" s="28"/>
      <c r="W24" s="28"/>
      <c r="X24" s="28"/>
      <c r="Y24" s="28"/>
      <c r="Z24" s="28"/>
      <c r="AA24" s="28"/>
      <c r="AB24" s="28"/>
      <c r="AC24" s="28"/>
      <c r="AD24" s="28"/>
      <c r="AE24" s="28"/>
    </row>
    <row r="25" spans="1:31" s="2" customFormat="1" ht="6.95" customHeight="1">
      <c r="A25" s="28"/>
      <c r="B25" s="29"/>
      <c r="C25" s="28"/>
      <c r="D25" s="28"/>
      <c r="E25" s="28"/>
      <c r="F25" s="28"/>
      <c r="G25" s="28"/>
      <c r="H25" s="28"/>
      <c r="I25" s="28"/>
      <c r="J25" s="28"/>
      <c r="K25" s="28"/>
      <c r="L25" s="86"/>
      <c r="S25" s="28"/>
      <c r="T25" s="28"/>
      <c r="U25" s="28"/>
      <c r="V25" s="28"/>
      <c r="W25" s="28"/>
      <c r="X25" s="28"/>
      <c r="Y25" s="28"/>
      <c r="Z25" s="28"/>
      <c r="AA25" s="28"/>
      <c r="AB25" s="28"/>
      <c r="AC25" s="28"/>
      <c r="AD25" s="28"/>
      <c r="AE25" s="28"/>
    </row>
    <row r="26" spans="1:31" s="2" customFormat="1" ht="12" customHeight="1">
      <c r="A26" s="28"/>
      <c r="B26" s="29"/>
      <c r="C26" s="28"/>
      <c r="D26" s="25" t="s">
        <v>36</v>
      </c>
      <c r="E26" s="28"/>
      <c r="F26" s="28"/>
      <c r="G26" s="28"/>
      <c r="H26" s="28"/>
      <c r="I26" s="28"/>
      <c r="J26" s="28"/>
      <c r="K26" s="28"/>
      <c r="L26" s="86"/>
      <c r="S26" s="28"/>
      <c r="T26" s="28"/>
      <c r="U26" s="28"/>
      <c r="V26" s="28"/>
      <c r="W26" s="28"/>
      <c r="X26" s="28"/>
      <c r="Y26" s="28"/>
      <c r="Z26" s="28"/>
      <c r="AA26" s="28"/>
      <c r="AB26" s="28"/>
      <c r="AC26" s="28"/>
      <c r="AD26" s="28"/>
      <c r="AE26" s="28"/>
    </row>
    <row r="27" spans="1:31" s="8" customFormat="1" ht="14.45" customHeight="1">
      <c r="A27" s="87"/>
      <c r="B27" s="88"/>
      <c r="C27" s="87"/>
      <c r="D27" s="87"/>
      <c r="E27" s="272" t="s">
        <v>3</v>
      </c>
      <c r="F27" s="272"/>
      <c r="G27" s="272"/>
      <c r="H27" s="272"/>
      <c r="I27" s="87"/>
      <c r="J27" s="87"/>
      <c r="K27" s="87"/>
      <c r="L27" s="89"/>
      <c r="S27" s="87"/>
      <c r="T27" s="87"/>
      <c r="U27" s="87"/>
      <c r="V27" s="87"/>
      <c r="W27" s="87"/>
      <c r="X27" s="87"/>
      <c r="Y27" s="87"/>
      <c r="Z27" s="87"/>
      <c r="AA27" s="87"/>
      <c r="AB27" s="87"/>
      <c r="AC27" s="87"/>
      <c r="AD27" s="87"/>
      <c r="AE27" s="87"/>
    </row>
    <row r="28" spans="1:31" s="2" customFormat="1" ht="6.95" customHeight="1">
      <c r="A28" s="28"/>
      <c r="B28" s="29"/>
      <c r="C28" s="28"/>
      <c r="D28" s="28"/>
      <c r="E28" s="28"/>
      <c r="F28" s="28"/>
      <c r="G28" s="28"/>
      <c r="H28" s="28"/>
      <c r="I28" s="28"/>
      <c r="J28" s="28"/>
      <c r="K28" s="28"/>
      <c r="L28" s="86"/>
      <c r="S28" s="28"/>
      <c r="T28" s="28"/>
      <c r="U28" s="28"/>
      <c r="V28" s="28"/>
      <c r="W28" s="28"/>
      <c r="X28" s="28"/>
      <c r="Y28" s="28"/>
      <c r="Z28" s="28"/>
      <c r="AA28" s="28"/>
      <c r="AB28" s="28"/>
      <c r="AC28" s="28"/>
      <c r="AD28" s="28"/>
      <c r="AE28" s="28"/>
    </row>
    <row r="29" spans="1:31" s="2" customFormat="1" ht="6.95" customHeight="1">
      <c r="A29" s="28"/>
      <c r="B29" s="29"/>
      <c r="C29" s="28"/>
      <c r="D29" s="57"/>
      <c r="E29" s="57"/>
      <c r="F29" s="57"/>
      <c r="G29" s="57"/>
      <c r="H29" s="57"/>
      <c r="I29" s="57"/>
      <c r="J29" s="57"/>
      <c r="K29" s="57"/>
      <c r="L29" s="86"/>
      <c r="S29" s="28"/>
      <c r="T29" s="28"/>
      <c r="U29" s="28"/>
      <c r="V29" s="28"/>
      <c r="W29" s="28"/>
      <c r="X29" s="28"/>
      <c r="Y29" s="28"/>
      <c r="Z29" s="28"/>
      <c r="AA29" s="28"/>
      <c r="AB29" s="28"/>
      <c r="AC29" s="28"/>
      <c r="AD29" s="28"/>
      <c r="AE29" s="28"/>
    </row>
    <row r="30" spans="1:31" s="2" customFormat="1" ht="25.35" customHeight="1">
      <c r="A30" s="28"/>
      <c r="B30" s="29"/>
      <c r="C30" s="28"/>
      <c r="D30" s="90" t="s">
        <v>38</v>
      </c>
      <c r="E30" s="28"/>
      <c r="F30" s="28"/>
      <c r="G30" s="28"/>
      <c r="H30" s="28"/>
      <c r="I30" s="28"/>
      <c r="J30" s="62">
        <f>ROUND(J90,2)</f>
        <v>0</v>
      </c>
      <c r="K30" s="28"/>
      <c r="L30" s="86"/>
      <c r="S30" s="28"/>
      <c r="T30" s="28"/>
      <c r="U30" s="28"/>
      <c r="V30" s="28"/>
      <c r="W30" s="28"/>
      <c r="X30" s="28"/>
      <c r="Y30" s="28"/>
      <c r="Z30" s="28"/>
      <c r="AA30" s="28"/>
      <c r="AB30" s="28"/>
      <c r="AC30" s="28"/>
      <c r="AD30" s="28"/>
      <c r="AE30" s="28"/>
    </row>
    <row r="31" spans="1:31" s="2" customFormat="1" ht="6.95" customHeight="1">
      <c r="A31" s="28"/>
      <c r="B31" s="29"/>
      <c r="C31" s="28"/>
      <c r="D31" s="57"/>
      <c r="E31" s="57"/>
      <c r="F31" s="57"/>
      <c r="G31" s="57"/>
      <c r="H31" s="57"/>
      <c r="I31" s="57"/>
      <c r="J31" s="57"/>
      <c r="K31" s="57"/>
      <c r="L31" s="86"/>
      <c r="S31" s="28"/>
      <c r="T31" s="28"/>
      <c r="U31" s="28"/>
      <c r="V31" s="28"/>
      <c r="W31" s="28"/>
      <c r="X31" s="28"/>
      <c r="Y31" s="28"/>
      <c r="Z31" s="28"/>
      <c r="AA31" s="28"/>
      <c r="AB31" s="28"/>
      <c r="AC31" s="28"/>
      <c r="AD31" s="28"/>
      <c r="AE31" s="28"/>
    </row>
    <row r="32" spans="1:31" s="2" customFormat="1" ht="14.45" customHeight="1">
      <c r="A32" s="28"/>
      <c r="B32" s="29"/>
      <c r="C32" s="28"/>
      <c r="D32" s="28"/>
      <c r="E32" s="28"/>
      <c r="F32" s="32" t="s">
        <v>40</v>
      </c>
      <c r="G32" s="28"/>
      <c r="H32" s="28"/>
      <c r="I32" s="32" t="s">
        <v>39</v>
      </c>
      <c r="J32" s="32" t="s">
        <v>41</v>
      </c>
      <c r="K32" s="28"/>
      <c r="L32" s="86"/>
      <c r="S32" s="28"/>
      <c r="T32" s="28"/>
      <c r="U32" s="28"/>
      <c r="V32" s="28"/>
      <c r="W32" s="28"/>
      <c r="X32" s="28"/>
      <c r="Y32" s="28"/>
      <c r="Z32" s="28"/>
      <c r="AA32" s="28"/>
      <c r="AB32" s="28"/>
      <c r="AC32" s="28"/>
      <c r="AD32" s="28"/>
      <c r="AE32" s="28"/>
    </row>
    <row r="33" spans="1:31" s="2" customFormat="1" ht="14.45" customHeight="1">
      <c r="A33" s="28"/>
      <c r="B33" s="29"/>
      <c r="C33" s="28"/>
      <c r="D33" s="91" t="s">
        <v>42</v>
      </c>
      <c r="E33" s="25" t="s">
        <v>43</v>
      </c>
      <c r="F33" s="92">
        <f>ROUND((SUM(BE90:BE351)),2)</f>
        <v>0</v>
      </c>
      <c r="G33" s="28"/>
      <c r="H33" s="28"/>
      <c r="I33" s="93">
        <v>0.21</v>
      </c>
      <c r="J33" s="92">
        <f>ROUND(((SUM(BE90:BE351))*I33),2)</f>
        <v>0</v>
      </c>
      <c r="K33" s="28"/>
      <c r="L33" s="86"/>
      <c r="S33" s="28"/>
      <c r="T33" s="28"/>
      <c r="U33" s="28"/>
      <c r="V33" s="28"/>
      <c r="W33" s="28"/>
      <c r="X33" s="28"/>
      <c r="Y33" s="28"/>
      <c r="Z33" s="28"/>
      <c r="AA33" s="28"/>
      <c r="AB33" s="28"/>
      <c r="AC33" s="28"/>
      <c r="AD33" s="28"/>
      <c r="AE33" s="28"/>
    </row>
    <row r="34" spans="1:31" s="2" customFormat="1" ht="14.45" customHeight="1">
      <c r="A34" s="28"/>
      <c r="B34" s="29"/>
      <c r="C34" s="28"/>
      <c r="D34" s="28"/>
      <c r="E34" s="25" t="s">
        <v>44</v>
      </c>
      <c r="F34" s="92">
        <f>ROUND((SUM(BF90:BF351)),2)</f>
        <v>0</v>
      </c>
      <c r="G34" s="28"/>
      <c r="H34" s="28"/>
      <c r="I34" s="93">
        <v>0.15</v>
      </c>
      <c r="J34" s="92">
        <f>ROUND(((SUM(BF90:BF351))*I34),2)</f>
        <v>0</v>
      </c>
      <c r="K34" s="28"/>
      <c r="L34" s="86"/>
      <c r="S34" s="28"/>
      <c r="T34" s="28"/>
      <c r="U34" s="28"/>
      <c r="V34" s="28"/>
      <c r="W34" s="28"/>
      <c r="X34" s="28"/>
      <c r="Y34" s="28"/>
      <c r="Z34" s="28"/>
      <c r="AA34" s="28"/>
      <c r="AB34" s="28"/>
      <c r="AC34" s="28"/>
      <c r="AD34" s="28"/>
      <c r="AE34" s="28"/>
    </row>
    <row r="35" spans="1:31" s="2" customFormat="1" ht="14.45" customHeight="1" hidden="1">
      <c r="A35" s="28"/>
      <c r="B35" s="29"/>
      <c r="C35" s="28"/>
      <c r="D35" s="28"/>
      <c r="E35" s="25" t="s">
        <v>45</v>
      </c>
      <c r="F35" s="92">
        <f>ROUND((SUM(BG90:BG351)),2)</f>
        <v>0</v>
      </c>
      <c r="G35" s="28"/>
      <c r="H35" s="28"/>
      <c r="I35" s="93">
        <v>0.21</v>
      </c>
      <c r="J35" s="92">
        <f>0</f>
        <v>0</v>
      </c>
      <c r="K35" s="28"/>
      <c r="L35" s="86"/>
      <c r="S35" s="28"/>
      <c r="T35" s="28"/>
      <c r="U35" s="28"/>
      <c r="V35" s="28"/>
      <c r="W35" s="28"/>
      <c r="X35" s="28"/>
      <c r="Y35" s="28"/>
      <c r="Z35" s="28"/>
      <c r="AA35" s="28"/>
      <c r="AB35" s="28"/>
      <c r="AC35" s="28"/>
      <c r="AD35" s="28"/>
      <c r="AE35" s="28"/>
    </row>
    <row r="36" spans="1:31" s="2" customFormat="1" ht="14.45" customHeight="1" hidden="1">
      <c r="A36" s="28"/>
      <c r="B36" s="29"/>
      <c r="C36" s="28"/>
      <c r="D36" s="28"/>
      <c r="E36" s="25" t="s">
        <v>46</v>
      </c>
      <c r="F36" s="92">
        <f>ROUND((SUM(BH90:BH351)),2)</f>
        <v>0</v>
      </c>
      <c r="G36" s="28"/>
      <c r="H36" s="28"/>
      <c r="I36" s="93">
        <v>0.15</v>
      </c>
      <c r="J36" s="92">
        <f>0</f>
        <v>0</v>
      </c>
      <c r="K36" s="28"/>
      <c r="L36" s="86"/>
      <c r="S36" s="28"/>
      <c r="T36" s="28"/>
      <c r="U36" s="28"/>
      <c r="V36" s="28"/>
      <c r="W36" s="28"/>
      <c r="X36" s="28"/>
      <c r="Y36" s="28"/>
      <c r="Z36" s="28"/>
      <c r="AA36" s="28"/>
      <c r="AB36" s="28"/>
      <c r="AC36" s="28"/>
      <c r="AD36" s="28"/>
      <c r="AE36" s="28"/>
    </row>
    <row r="37" spans="1:31" s="2" customFormat="1" ht="14.45" customHeight="1" hidden="1">
      <c r="A37" s="28"/>
      <c r="B37" s="29"/>
      <c r="C37" s="28"/>
      <c r="D37" s="28"/>
      <c r="E37" s="25" t="s">
        <v>47</v>
      </c>
      <c r="F37" s="92">
        <f>ROUND((SUM(BI90:BI351)),2)</f>
        <v>0</v>
      </c>
      <c r="G37" s="28"/>
      <c r="H37" s="28"/>
      <c r="I37" s="93">
        <v>0</v>
      </c>
      <c r="J37" s="92">
        <f>0</f>
        <v>0</v>
      </c>
      <c r="K37" s="28"/>
      <c r="L37" s="86"/>
      <c r="S37" s="28"/>
      <c r="T37" s="28"/>
      <c r="U37" s="28"/>
      <c r="V37" s="28"/>
      <c r="W37" s="28"/>
      <c r="X37" s="28"/>
      <c r="Y37" s="28"/>
      <c r="Z37" s="28"/>
      <c r="AA37" s="28"/>
      <c r="AB37" s="28"/>
      <c r="AC37" s="28"/>
      <c r="AD37" s="28"/>
      <c r="AE37" s="28"/>
    </row>
    <row r="38" spans="1:31" s="2" customFormat="1" ht="6.95" customHeight="1">
      <c r="A38" s="28"/>
      <c r="B38" s="29"/>
      <c r="C38" s="28"/>
      <c r="D38" s="28"/>
      <c r="E38" s="28"/>
      <c r="F38" s="28"/>
      <c r="G38" s="28"/>
      <c r="H38" s="28"/>
      <c r="I38" s="28"/>
      <c r="J38" s="28"/>
      <c r="K38" s="28"/>
      <c r="L38" s="86"/>
      <c r="S38" s="28"/>
      <c r="T38" s="28"/>
      <c r="U38" s="28"/>
      <c r="V38" s="28"/>
      <c r="W38" s="28"/>
      <c r="X38" s="28"/>
      <c r="Y38" s="28"/>
      <c r="Z38" s="28"/>
      <c r="AA38" s="28"/>
      <c r="AB38" s="28"/>
      <c r="AC38" s="28"/>
      <c r="AD38" s="28"/>
      <c r="AE38" s="28"/>
    </row>
    <row r="39" spans="1:31" s="2" customFormat="1" ht="25.35" customHeight="1">
      <c r="A39" s="28"/>
      <c r="B39" s="29"/>
      <c r="C39" s="94"/>
      <c r="D39" s="95" t="s">
        <v>48</v>
      </c>
      <c r="E39" s="51"/>
      <c r="F39" s="51"/>
      <c r="G39" s="96" t="s">
        <v>49</v>
      </c>
      <c r="H39" s="97" t="s">
        <v>50</v>
      </c>
      <c r="I39" s="51"/>
      <c r="J39" s="98">
        <f>SUM(J30:J37)</f>
        <v>0</v>
      </c>
      <c r="K39" s="99"/>
      <c r="L39" s="86"/>
      <c r="S39" s="28"/>
      <c r="T39" s="28"/>
      <c r="U39" s="28"/>
      <c r="V39" s="28"/>
      <c r="W39" s="28"/>
      <c r="X39" s="28"/>
      <c r="Y39" s="28"/>
      <c r="Z39" s="28"/>
      <c r="AA39" s="28"/>
      <c r="AB39" s="28"/>
      <c r="AC39" s="28"/>
      <c r="AD39" s="28"/>
      <c r="AE39" s="28"/>
    </row>
    <row r="40" spans="1:31" s="2" customFormat="1" ht="14.45" customHeight="1">
      <c r="A40" s="28"/>
      <c r="B40" s="38"/>
      <c r="C40" s="39"/>
      <c r="D40" s="39"/>
      <c r="E40" s="39"/>
      <c r="F40" s="39"/>
      <c r="G40" s="39"/>
      <c r="H40" s="39"/>
      <c r="I40" s="39"/>
      <c r="J40" s="39"/>
      <c r="K40" s="39"/>
      <c r="L40" s="86"/>
      <c r="S40" s="28"/>
      <c r="T40" s="28"/>
      <c r="U40" s="28"/>
      <c r="V40" s="28"/>
      <c r="W40" s="28"/>
      <c r="X40" s="28"/>
      <c r="Y40" s="28"/>
      <c r="Z40" s="28"/>
      <c r="AA40" s="28"/>
      <c r="AB40" s="28"/>
      <c r="AC40" s="28"/>
      <c r="AD40" s="28"/>
      <c r="AE40" s="28"/>
    </row>
    <row r="44" spans="1:31" s="2" customFormat="1" ht="6.95" customHeight="1">
      <c r="A44" s="28"/>
      <c r="B44" s="40"/>
      <c r="C44" s="41"/>
      <c r="D44" s="41"/>
      <c r="E44" s="41"/>
      <c r="F44" s="41"/>
      <c r="G44" s="41"/>
      <c r="H44" s="41"/>
      <c r="I44" s="41"/>
      <c r="J44" s="41"/>
      <c r="K44" s="41"/>
      <c r="L44" s="86"/>
      <c r="S44" s="28"/>
      <c r="T44" s="28"/>
      <c r="U44" s="28"/>
      <c r="V44" s="28"/>
      <c r="W44" s="28"/>
      <c r="X44" s="28"/>
      <c r="Y44" s="28"/>
      <c r="Z44" s="28"/>
      <c r="AA44" s="28"/>
      <c r="AB44" s="28"/>
      <c r="AC44" s="28"/>
      <c r="AD44" s="28"/>
      <c r="AE44" s="28"/>
    </row>
    <row r="45" spans="1:31" s="2" customFormat="1" ht="24.95" customHeight="1">
      <c r="A45" s="28"/>
      <c r="B45" s="29"/>
      <c r="C45" s="20" t="s">
        <v>90</v>
      </c>
      <c r="D45" s="28"/>
      <c r="E45" s="28"/>
      <c r="F45" s="28"/>
      <c r="G45" s="28"/>
      <c r="H45" s="28"/>
      <c r="I45" s="28"/>
      <c r="J45" s="28"/>
      <c r="K45" s="28"/>
      <c r="L45" s="86"/>
      <c r="S45" s="28"/>
      <c r="T45" s="28"/>
      <c r="U45" s="28"/>
      <c r="V45" s="28"/>
      <c r="W45" s="28"/>
      <c r="X45" s="28"/>
      <c r="Y45" s="28"/>
      <c r="Z45" s="28"/>
      <c r="AA45" s="28"/>
      <c r="AB45" s="28"/>
      <c r="AC45" s="28"/>
      <c r="AD45" s="28"/>
      <c r="AE45" s="28"/>
    </row>
    <row r="46" spans="1:31" s="2" customFormat="1" ht="6.95" customHeight="1">
      <c r="A46" s="28"/>
      <c r="B46" s="29"/>
      <c r="C46" s="28"/>
      <c r="D46" s="28"/>
      <c r="E46" s="28"/>
      <c r="F46" s="28"/>
      <c r="G46" s="28"/>
      <c r="H46" s="28"/>
      <c r="I46" s="28"/>
      <c r="J46" s="28"/>
      <c r="K46" s="28"/>
      <c r="L46" s="86"/>
      <c r="S46" s="28"/>
      <c r="T46" s="28"/>
      <c r="U46" s="28"/>
      <c r="V46" s="28"/>
      <c r="W46" s="28"/>
      <c r="X46" s="28"/>
      <c r="Y46" s="28"/>
      <c r="Z46" s="28"/>
      <c r="AA46" s="28"/>
      <c r="AB46" s="28"/>
      <c r="AC46" s="28"/>
      <c r="AD46" s="28"/>
      <c r="AE46" s="28"/>
    </row>
    <row r="47" spans="1:31" s="2" customFormat="1" ht="12" customHeight="1">
      <c r="A47" s="28"/>
      <c r="B47" s="29"/>
      <c r="C47" s="25" t="s">
        <v>15</v>
      </c>
      <c r="D47" s="28"/>
      <c r="E47" s="28"/>
      <c r="F47" s="28"/>
      <c r="G47" s="28"/>
      <c r="H47" s="28"/>
      <c r="I47" s="28"/>
      <c r="J47" s="28"/>
      <c r="K47" s="28"/>
      <c r="L47" s="86"/>
      <c r="S47" s="28"/>
      <c r="T47" s="28"/>
      <c r="U47" s="28"/>
      <c r="V47" s="28"/>
      <c r="W47" s="28"/>
      <c r="X47" s="28"/>
      <c r="Y47" s="28"/>
      <c r="Z47" s="28"/>
      <c r="AA47" s="28"/>
      <c r="AB47" s="28"/>
      <c r="AC47" s="28"/>
      <c r="AD47" s="28"/>
      <c r="AE47" s="28"/>
    </row>
    <row r="48" spans="1:31" s="2" customFormat="1" ht="14.45" customHeight="1">
      <c r="A48" s="28"/>
      <c r="B48" s="29"/>
      <c r="C48" s="28"/>
      <c r="D48" s="28"/>
      <c r="E48" s="287" t="str">
        <f>E7</f>
        <v>Habrovice - rekonstrukce panelové cesty - PD</v>
      </c>
      <c r="F48" s="288"/>
      <c r="G48" s="288"/>
      <c r="H48" s="288"/>
      <c r="I48" s="28"/>
      <c r="J48" s="28"/>
      <c r="K48" s="28"/>
      <c r="L48" s="86"/>
      <c r="S48" s="28"/>
      <c r="T48" s="28"/>
      <c r="U48" s="28"/>
      <c r="V48" s="28"/>
      <c r="W48" s="28"/>
      <c r="X48" s="28"/>
      <c r="Y48" s="28"/>
      <c r="Z48" s="28"/>
      <c r="AA48" s="28"/>
      <c r="AB48" s="28"/>
      <c r="AC48" s="28"/>
      <c r="AD48" s="28"/>
      <c r="AE48" s="28"/>
    </row>
    <row r="49" spans="1:31" s="2" customFormat="1" ht="12" customHeight="1">
      <c r="A49" s="28"/>
      <c r="B49" s="29"/>
      <c r="C49" s="25" t="s">
        <v>88</v>
      </c>
      <c r="D49" s="28"/>
      <c r="E49" s="28"/>
      <c r="F49" s="28"/>
      <c r="G49" s="28"/>
      <c r="H49" s="28"/>
      <c r="I49" s="28"/>
      <c r="J49" s="28"/>
      <c r="K49" s="28"/>
      <c r="L49" s="86"/>
      <c r="S49" s="28"/>
      <c r="T49" s="28"/>
      <c r="U49" s="28"/>
      <c r="V49" s="28"/>
      <c r="W49" s="28"/>
      <c r="X49" s="28"/>
      <c r="Y49" s="28"/>
      <c r="Z49" s="28"/>
      <c r="AA49" s="28"/>
      <c r="AB49" s="28"/>
      <c r="AC49" s="28"/>
      <c r="AD49" s="28"/>
      <c r="AE49" s="28"/>
    </row>
    <row r="50" spans="1:31" s="2" customFormat="1" ht="14.45" customHeight="1">
      <c r="A50" s="28"/>
      <c r="B50" s="29"/>
      <c r="C50" s="28"/>
      <c r="D50" s="28"/>
      <c r="E50" s="280" t="str">
        <f>E9</f>
        <v>01 - Rekonstrukce panelové cesty</v>
      </c>
      <c r="F50" s="286"/>
      <c r="G50" s="286"/>
      <c r="H50" s="286"/>
      <c r="I50" s="28"/>
      <c r="J50" s="28"/>
      <c r="K50" s="28"/>
      <c r="L50" s="86"/>
      <c r="S50" s="28"/>
      <c r="T50" s="28"/>
      <c r="U50" s="28"/>
      <c r="V50" s="28"/>
      <c r="W50" s="28"/>
      <c r="X50" s="28"/>
      <c r="Y50" s="28"/>
      <c r="Z50" s="28"/>
      <c r="AA50" s="28"/>
      <c r="AB50" s="28"/>
      <c r="AC50" s="28"/>
      <c r="AD50" s="28"/>
      <c r="AE50" s="28"/>
    </row>
    <row r="51" spans="1:31" s="2" customFormat="1" ht="6.95" customHeight="1">
      <c r="A51" s="28"/>
      <c r="B51" s="29"/>
      <c r="C51" s="28"/>
      <c r="D51" s="28"/>
      <c r="E51" s="28"/>
      <c r="F51" s="28"/>
      <c r="G51" s="28"/>
      <c r="H51" s="28"/>
      <c r="I51" s="28"/>
      <c r="J51" s="28"/>
      <c r="K51" s="28"/>
      <c r="L51" s="86"/>
      <c r="S51" s="28"/>
      <c r="T51" s="28"/>
      <c r="U51" s="28"/>
      <c r="V51" s="28"/>
      <c r="W51" s="28"/>
      <c r="X51" s="28"/>
      <c r="Y51" s="28"/>
      <c r="Z51" s="28"/>
      <c r="AA51" s="28"/>
      <c r="AB51" s="28"/>
      <c r="AC51" s="28"/>
      <c r="AD51" s="28"/>
      <c r="AE51" s="28"/>
    </row>
    <row r="52" spans="1:31" s="2" customFormat="1" ht="12" customHeight="1">
      <c r="A52" s="28"/>
      <c r="B52" s="29"/>
      <c r="C52" s="25" t="s">
        <v>19</v>
      </c>
      <c r="D52" s="28"/>
      <c r="E52" s="28"/>
      <c r="F52" s="23" t="str">
        <f>F12</f>
        <v>Habrovice</v>
      </c>
      <c r="G52" s="28"/>
      <c r="H52" s="28"/>
      <c r="I52" s="25" t="s">
        <v>21</v>
      </c>
      <c r="J52" s="46" t="str">
        <f>IF(J12="","",J12)</f>
        <v>13. 11. 2019</v>
      </c>
      <c r="K52" s="28"/>
      <c r="L52" s="86"/>
      <c r="S52" s="28"/>
      <c r="T52" s="28"/>
      <c r="U52" s="28"/>
      <c r="V52" s="28"/>
      <c r="W52" s="28"/>
      <c r="X52" s="28"/>
      <c r="Y52" s="28"/>
      <c r="Z52" s="28"/>
      <c r="AA52" s="28"/>
      <c r="AB52" s="28"/>
      <c r="AC52" s="28"/>
      <c r="AD52" s="28"/>
      <c r="AE52" s="28"/>
    </row>
    <row r="53" spans="1:31" s="2" customFormat="1" ht="6.95" customHeight="1">
      <c r="A53" s="28"/>
      <c r="B53" s="29"/>
      <c r="C53" s="28"/>
      <c r="D53" s="28"/>
      <c r="E53" s="28"/>
      <c r="F53" s="28"/>
      <c r="G53" s="28"/>
      <c r="H53" s="28"/>
      <c r="I53" s="28"/>
      <c r="J53" s="28"/>
      <c r="K53" s="28"/>
      <c r="L53" s="86"/>
      <c r="S53" s="28"/>
      <c r="T53" s="28"/>
      <c r="U53" s="28"/>
      <c r="V53" s="28"/>
      <c r="W53" s="28"/>
      <c r="X53" s="28"/>
      <c r="Y53" s="28"/>
      <c r="Z53" s="28"/>
      <c r="AA53" s="28"/>
      <c r="AB53" s="28"/>
      <c r="AC53" s="28"/>
      <c r="AD53" s="28"/>
      <c r="AE53" s="28"/>
    </row>
    <row r="54" spans="1:31" s="2" customFormat="1" ht="26.45" customHeight="1">
      <c r="A54" s="28"/>
      <c r="B54" s="29"/>
      <c r="C54" s="25" t="s">
        <v>23</v>
      </c>
      <c r="D54" s="28"/>
      <c r="E54" s="28"/>
      <c r="F54" s="23" t="str">
        <f>E15</f>
        <v>Statutární město Ústí nad Labem</v>
      </c>
      <c r="G54" s="28"/>
      <c r="H54" s="28"/>
      <c r="I54" s="25" t="s">
        <v>30</v>
      </c>
      <c r="J54" s="26" t="str">
        <f>E21</f>
        <v>FORVIA CZ, s.r.o.</v>
      </c>
      <c r="K54" s="28"/>
      <c r="L54" s="86"/>
      <c r="S54" s="28"/>
      <c r="T54" s="28"/>
      <c r="U54" s="28"/>
      <c r="V54" s="28"/>
      <c r="W54" s="28"/>
      <c r="X54" s="28"/>
      <c r="Y54" s="28"/>
      <c r="Z54" s="28"/>
      <c r="AA54" s="28"/>
      <c r="AB54" s="28"/>
      <c r="AC54" s="28"/>
      <c r="AD54" s="28"/>
      <c r="AE54" s="28"/>
    </row>
    <row r="55" spans="1:31" s="2" customFormat="1" ht="15.6" customHeight="1">
      <c r="A55" s="28"/>
      <c r="B55" s="29"/>
      <c r="C55" s="25" t="s">
        <v>28</v>
      </c>
      <c r="D55" s="28"/>
      <c r="E55" s="28"/>
      <c r="F55" s="23" t="str">
        <f>IF(E18="","",E18)</f>
        <v xml:space="preserve"> </v>
      </c>
      <c r="G55" s="28"/>
      <c r="H55" s="28"/>
      <c r="I55" s="25" t="s">
        <v>35</v>
      </c>
      <c r="J55" s="26" t="str">
        <f>E24</f>
        <v xml:space="preserve"> </v>
      </c>
      <c r="K55" s="28"/>
      <c r="L55" s="86"/>
      <c r="S55" s="28"/>
      <c r="T55" s="28"/>
      <c r="U55" s="28"/>
      <c r="V55" s="28"/>
      <c r="W55" s="28"/>
      <c r="X55" s="28"/>
      <c r="Y55" s="28"/>
      <c r="Z55" s="28"/>
      <c r="AA55" s="28"/>
      <c r="AB55" s="28"/>
      <c r="AC55" s="28"/>
      <c r="AD55" s="28"/>
      <c r="AE55" s="28"/>
    </row>
    <row r="56" spans="1:31" s="2" customFormat="1" ht="10.35" customHeight="1">
      <c r="A56" s="28"/>
      <c r="B56" s="29"/>
      <c r="C56" s="28"/>
      <c r="D56" s="28"/>
      <c r="E56" s="28"/>
      <c r="F56" s="28"/>
      <c r="G56" s="28"/>
      <c r="H56" s="28"/>
      <c r="I56" s="28"/>
      <c r="J56" s="28"/>
      <c r="K56" s="28"/>
      <c r="L56" s="86"/>
      <c r="S56" s="28"/>
      <c r="T56" s="28"/>
      <c r="U56" s="28"/>
      <c r="V56" s="28"/>
      <c r="W56" s="28"/>
      <c r="X56" s="28"/>
      <c r="Y56" s="28"/>
      <c r="Z56" s="28"/>
      <c r="AA56" s="28"/>
      <c r="AB56" s="28"/>
      <c r="AC56" s="28"/>
      <c r="AD56" s="28"/>
      <c r="AE56" s="28"/>
    </row>
    <row r="57" spans="1:31" s="2" customFormat="1" ht="29.25" customHeight="1">
      <c r="A57" s="28"/>
      <c r="B57" s="29"/>
      <c r="C57" s="100" t="s">
        <v>91</v>
      </c>
      <c r="D57" s="94"/>
      <c r="E57" s="94"/>
      <c r="F57" s="94"/>
      <c r="G57" s="94"/>
      <c r="H57" s="94"/>
      <c r="I57" s="94"/>
      <c r="J57" s="101" t="s">
        <v>92</v>
      </c>
      <c r="K57" s="94"/>
      <c r="L57" s="86"/>
      <c r="S57" s="28"/>
      <c r="T57" s="28"/>
      <c r="U57" s="28"/>
      <c r="V57" s="28"/>
      <c r="W57" s="28"/>
      <c r="X57" s="28"/>
      <c r="Y57" s="28"/>
      <c r="Z57" s="28"/>
      <c r="AA57" s="28"/>
      <c r="AB57" s="28"/>
      <c r="AC57" s="28"/>
      <c r="AD57" s="28"/>
      <c r="AE57" s="28"/>
    </row>
    <row r="58" spans="1:31" s="2" customFormat="1" ht="10.35" customHeight="1">
      <c r="A58" s="28"/>
      <c r="B58" s="29"/>
      <c r="C58" s="28"/>
      <c r="D58" s="28"/>
      <c r="E58" s="28"/>
      <c r="F58" s="28"/>
      <c r="G58" s="28"/>
      <c r="H58" s="28"/>
      <c r="I58" s="28"/>
      <c r="J58" s="28"/>
      <c r="K58" s="28"/>
      <c r="L58" s="86"/>
      <c r="S58" s="28"/>
      <c r="T58" s="28"/>
      <c r="U58" s="28"/>
      <c r="V58" s="28"/>
      <c r="W58" s="28"/>
      <c r="X58" s="28"/>
      <c r="Y58" s="28"/>
      <c r="Z58" s="28"/>
      <c r="AA58" s="28"/>
      <c r="AB58" s="28"/>
      <c r="AC58" s="28"/>
      <c r="AD58" s="28"/>
      <c r="AE58" s="28"/>
    </row>
    <row r="59" spans="1:47" s="2" customFormat="1" ht="22.9" customHeight="1">
      <c r="A59" s="28"/>
      <c r="B59" s="29"/>
      <c r="C59" s="102" t="s">
        <v>70</v>
      </c>
      <c r="D59" s="28"/>
      <c r="E59" s="28"/>
      <c r="F59" s="28"/>
      <c r="G59" s="28"/>
      <c r="H59" s="28"/>
      <c r="I59" s="28"/>
      <c r="J59" s="62">
        <f>J90</f>
        <v>0</v>
      </c>
      <c r="K59" s="28"/>
      <c r="L59" s="86"/>
      <c r="S59" s="28"/>
      <c r="T59" s="28"/>
      <c r="U59" s="28"/>
      <c r="V59" s="28"/>
      <c r="W59" s="28"/>
      <c r="X59" s="28"/>
      <c r="Y59" s="28"/>
      <c r="Z59" s="28"/>
      <c r="AA59" s="28"/>
      <c r="AB59" s="28"/>
      <c r="AC59" s="28"/>
      <c r="AD59" s="28"/>
      <c r="AE59" s="28"/>
      <c r="AU59" s="16" t="s">
        <v>93</v>
      </c>
    </row>
    <row r="60" spans="2:12" s="9" customFormat="1" ht="24.95" customHeight="1">
      <c r="B60" s="103"/>
      <c r="D60" s="104" t="s">
        <v>94</v>
      </c>
      <c r="E60" s="105"/>
      <c r="F60" s="105"/>
      <c r="G60" s="105"/>
      <c r="H60" s="105"/>
      <c r="I60" s="105"/>
      <c r="J60" s="106">
        <f>J91</f>
        <v>0</v>
      </c>
      <c r="L60" s="103"/>
    </row>
    <row r="61" spans="2:12" s="10" customFormat="1" ht="19.9" customHeight="1">
      <c r="B61" s="107"/>
      <c r="D61" s="108" t="s">
        <v>95</v>
      </c>
      <c r="E61" s="109"/>
      <c r="F61" s="109"/>
      <c r="G61" s="109"/>
      <c r="H61" s="109"/>
      <c r="I61" s="109"/>
      <c r="J61" s="110">
        <f>J92</f>
        <v>0</v>
      </c>
      <c r="L61" s="107"/>
    </row>
    <row r="62" spans="2:12" s="10" customFormat="1" ht="19.9" customHeight="1">
      <c r="B62" s="107"/>
      <c r="D62" s="108" t="s">
        <v>96</v>
      </c>
      <c r="E62" s="109"/>
      <c r="F62" s="109"/>
      <c r="G62" s="109"/>
      <c r="H62" s="109"/>
      <c r="I62" s="109"/>
      <c r="J62" s="110">
        <f>J164</f>
        <v>0</v>
      </c>
      <c r="L62" s="107"/>
    </row>
    <row r="63" spans="2:12" s="10" customFormat="1" ht="19.9" customHeight="1">
      <c r="B63" s="107"/>
      <c r="D63" s="108" t="s">
        <v>97</v>
      </c>
      <c r="E63" s="109"/>
      <c r="F63" s="109"/>
      <c r="G63" s="109"/>
      <c r="H63" s="109"/>
      <c r="I63" s="109"/>
      <c r="J63" s="110">
        <f>J179</f>
        <v>0</v>
      </c>
      <c r="L63" s="107"/>
    </row>
    <row r="64" spans="2:12" s="10" customFormat="1" ht="19.9" customHeight="1">
      <c r="B64" s="107"/>
      <c r="D64" s="108" t="s">
        <v>98</v>
      </c>
      <c r="E64" s="109"/>
      <c r="F64" s="109"/>
      <c r="G64" s="109"/>
      <c r="H64" s="109"/>
      <c r="I64" s="109"/>
      <c r="J64" s="110">
        <f>J185</f>
        <v>0</v>
      </c>
      <c r="L64" s="107"/>
    </row>
    <row r="65" spans="2:12" s="10" customFormat="1" ht="19.9" customHeight="1">
      <c r="B65" s="107"/>
      <c r="D65" s="108" t="s">
        <v>99</v>
      </c>
      <c r="E65" s="109"/>
      <c r="F65" s="109"/>
      <c r="G65" s="109"/>
      <c r="H65" s="109"/>
      <c r="I65" s="109"/>
      <c r="J65" s="110">
        <f>J220</f>
        <v>0</v>
      </c>
      <c r="L65" s="107"/>
    </row>
    <row r="66" spans="2:12" s="10" customFormat="1" ht="19.9" customHeight="1">
      <c r="B66" s="107"/>
      <c r="D66" s="108" t="s">
        <v>100</v>
      </c>
      <c r="E66" s="109"/>
      <c r="F66" s="109"/>
      <c r="G66" s="109"/>
      <c r="H66" s="109"/>
      <c r="I66" s="109"/>
      <c r="J66" s="110">
        <f>J254</f>
        <v>0</v>
      </c>
      <c r="L66" s="107"/>
    </row>
    <row r="67" spans="2:12" s="10" customFormat="1" ht="19.9" customHeight="1">
      <c r="B67" s="107"/>
      <c r="D67" s="108" t="s">
        <v>101</v>
      </c>
      <c r="E67" s="109"/>
      <c r="F67" s="109"/>
      <c r="G67" s="109"/>
      <c r="H67" s="109"/>
      <c r="I67" s="109"/>
      <c r="J67" s="110">
        <f>J293</f>
        <v>0</v>
      </c>
      <c r="L67" s="107"/>
    </row>
    <row r="68" spans="2:12" s="10" customFormat="1" ht="19.9" customHeight="1">
      <c r="B68" s="107"/>
      <c r="D68" s="108" t="s">
        <v>102</v>
      </c>
      <c r="E68" s="109"/>
      <c r="F68" s="109"/>
      <c r="G68" s="109"/>
      <c r="H68" s="109"/>
      <c r="I68" s="109"/>
      <c r="J68" s="110">
        <f>J343</f>
        <v>0</v>
      </c>
      <c r="L68" s="107"/>
    </row>
    <row r="69" spans="2:12" s="9" customFormat="1" ht="24.95" customHeight="1">
      <c r="B69" s="103"/>
      <c r="D69" s="104" t="s">
        <v>103</v>
      </c>
      <c r="E69" s="105"/>
      <c r="F69" s="105"/>
      <c r="G69" s="105"/>
      <c r="H69" s="105"/>
      <c r="I69" s="105"/>
      <c r="J69" s="106">
        <f>J346</f>
        <v>0</v>
      </c>
      <c r="L69" s="103"/>
    </row>
    <row r="70" spans="2:12" s="10" customFormat="1" ht="19.9" customHeight="1">
      <c r="B70" s="107"/>
      <c r="D70" s="108" t="s">
        <v>104</v>
      </c>
      <c r="E70" s="109"/>
      <c r="F70" s="109"/>
      <c r="G70" s="109"/>
      <c r="H70" s="109"/>
      <c r="I70" s="109"/>
      <c r="J70" s="110">
        <f>J347</f>
        <v>0</v>
      </c>
      <c r="L70" s="107"/>
    </row>
    <row r="71" spans="1:31" s="2" customFormat="1" ht="21.75" customHeight="1">
      <c r="A71" s="28"/>
      <c r="B71" s="29"/>
      <c r="C71" s="28"/>
      <c r="D71" s="28"/>
      <c r="E71" s="28"/>
      <c r="F71" s="28"/>
      <c r="G71" s="28"/>
      <c r="H71" s="28"/>
      <c r="I71" s="28"/>
      <c r="J71" s="28"/>
      <c r="K71" s="28"/>
      <c r="L71" s="86"/>
      <c r="S71" s="28"/>
      <c r="T71" s="28"/>
      <c r="U71" s="28"/>
      <c r="V71" s="28"/>
      <c r="W71" s="28"/>
      <c r="X71" s="28"/>
      <c r="Y71" s="28"/>
      <c r="Z71" s="28"/>
      <c r="AA71" s="28"/>
      <c r="AB71" s="28"/>
      <c r="AC71" s="28"/>
      <c r="AD71" s="28"/>
      <c r="AE71" s="28"/>
    </row>
    <row r="72" spans="1:31" s="2" customFormat="1" ht="6.95" customHeight="1">
      <c r="A72" s="28"/>
      <c r="B72" s="38"/>
      <c r="C72" s="39"/>
      <c r="D72" s="39"/>
      <c r="E72" s="39"/>
      <c r="F72" s="39"/>
      <c r="G72" s="39"/>
      <c r="H72" s="39"/>
      <c r="I72" s="39"/>
      <c r="J72" s="39"/>
      <c r="K72" s="39"/>
      <c r="L72" s="86"/>
      <c r="S72" s="28"/>
      <c r="T72" s="28"/>
      <c r="U72" s="28"/>
      <c r="V72" s="28"/>
      <c r="W72" s="28"/>
      <c r="X72" s="28"/>
      <c r="Y72" s="28"/>
      <c r="Z72" s="28"/>
      <c r="AA72" s="28"/>
      <c r="AB72" s="28"/>
      <c r="AC72" s="28"/>
      <c r="AD72" s="28"/>
      <c r="AE72" s="28"/>
    </row>
    <row r="76" spans="1:31" s="2" customFormat="1" ht="6.95" customHeight="1">
      <c r="A76" s="28"/>
      <c r="B76" s="40"/>
      <c r="C76" s="41"/>
      <c r="D76" s="41"/>
      <c r="E76" s="41"/>
      <c r="F76" s="41"/>
      <c r="G76" s="41"/>
      <c r="H76" s="41"/>
      <c r="I76" s="41"/>
      <c r="J76" s="41"/>
      <c r="K76" s="41"/>
      <c r="L76" s="86"/>
      <c r="S76" s="28"/>
      <c r="T76" s="28"/>
      <c r="U76" s="28"/>
      <c r="V76" s="28"/>
      <c r="W76" s="28"/>
      <c r="X76" s="28"/>
      <c r="Y76" s="28"/>
      <c r="Z76" s="28"/>
      <c r="AA76" s="28"/>
      <c r="AB76" s="28"/>
      <c r="AC76" s="28"/>
      <c r="AD76" s="28"/>
      <c r="AE76" s="28"/>
    </row>
    <row r="77" spans="1:31" s="2" customFormat="1" ht="24.95" customHeight="1">
      <c r="A77" s="28"/>
      <c r="B77" s="29"/>
      <c r="C77" s="20" t="s">
        <v>105</v>
      </c>
      <c r="D77" s="28"/>
      <c r="E77" s="28"/>
      <c r="F77" s="28"/>
      <c r="G77" s="28"/>
      <c r="H77" s="28"/>
      <c r="I77" s="28"/>
      <c r="J77" s="28"/>
      <c r="K77" s="28"/>
      <c r="L77" s="86"/>
      <c r="S77" s="28"/>
      <c r="T77" s="28"/>
      <c r="U77" s="28"/>
      <c r="V77" s="28"/>
      <c r="W77" s="28"/>
      <c r="X77" s="28"/>
      <c r="Y77" s="28"/>
      <c r="Z77" s="28"/>
      <c r="AA77" s="28"/>
      <c r="AB77" s="28"/>
      <c r="AC77" s="28"/>
      <c r="AD77" s="28"/>
      <c r="AE77" s="28"/>
    </row>
    <row r="78" spans="1:31" s="2" customFormat="1" ht="6.95" customHeight="1">
      <c r="A78" s="28"/>
      <c r="B78" s="29"/>
      <c r="C78" s="28"/>
      <c r="D78" s="28"/>
      <c r="E78" s="28"/>
      <c r="F78" s="28"/>
      <c r="G78" s="28"/>
      <c r="H78" s="28"/>
      <c r="I78" s="28"/>
      <c r="J78" s="28"/>
      <c r="K78" s="28"/>
      <c r="L78" s="86"/>
      <c r="S78" s="28"/>
      <c r="T78" s="28"/>
      <c r="U78" s="28"/>
      <c r="V78" s="28"/>
      <c r="W78" s="28"/>
      <c r="X78" s="28"/>
      <c r="Y78" s="28"/>
      <c r="Z78" s="28"/>
      <c r="AA78" s="28"/>
      <c r="AB78" s="28"/>
      <c r="AC78" s="28"/>
      <c r="AD78" s="28"/>
      <c r="AE78" s="28"/>
    </row>
    <row r="79" spans="1:31" s="2" customFormat="1" ht="12" customHeight="1">
      <c r="A79" s="28"/>
      <c r="B79" s="29"/>
      <c r="C79" s="25" t="s">
        <v>15</v>
      </c>
      <c r="D79" s="28"/>
      <c r="E79" s="28"/>
      <c r="F79" s="28"/>
      <c r="G79" s="28"/>
      <c r="H79" s="28"/>
      <c r="I79" s="28"/>
      <c r="J79" s="28"/>
      <c r="K79" s="28"/>
      <c r="L79" s="86"/>
      <c r="S79" s="28"/>
      <c r="T79" s="28"/>
      <c r="U79" s="28"/>
      <c r="V79" s="28"/>
      <c r="W79" s="28"/>
      <c r="X79" s="28"/>
      <c r="Y79" s="28"/>
      <c r="Z79" s="28"/>
      <c r="AA79" s="28"/>
      <c r="AB79" s="28"/>
      <c r="AC79" s="28"/>
      <c r="AD79" s="28"/>
      <c r="AE79" s="28"/>
    </row>
    <row r="80" spans="1:31" s="2" customFormat="1" ht="14.45" customHeight="1">
      <c r="A80" s="28"/>
      <c r="B80" s="29"/>
      <c r="C80" s="28"/>
      <c r="D80" s="28"/>
      <c r="E80" s="287" t="str">
        <f>E7</f>
        <v>Habrovice - rekonstrukce panelové cesty - PD</v>
      </c>
      <c r="F80" s="288"/>
      <c r="G80" s="288"/>
      <c r="H80" s="288"/>
      <c r="I80" s="28"/>
      <c r="J80" s="28"/>
      <c r="K80" s="28"/>
      <c r="L80" s="86"/>
      <c r="S80" s="28"/>
      <c r="T80" s="28"/>
      <c r="U80" s="28"/>
      <c r="V80" s="28"/>
      <c r="W80" s="28"/>
      <c r="X80" s="28"/>
      <c r="Y80" s="28"/>
      <c r="Z80" s="28"/>
      <c r="AA80" s="28"/>
      <c r="AB80" s="28"/>
      <c r="AC80" s="28"/>
      <c r="AD80" s="28"/>
      <c r="AE80" s="28"/>
    </row>
    <row r="81" spans="1:31" s="2" customFormat="1" ht="12" customHeight="1">
      <c r="A81" s="28"/>
      <c r="B81" s="29"/>
      <c r="C81" s="25" t="s">
        <v>88</v>
      </c>
      <c r="D81" s="28"/>
      <c r="E81" s="28"/>
      <c r="F81" s="28"/>
      <c r="G81" s="28"/>
      <c r="H81" s="28"/>
      <c r="I81" s="28"/>
      <c r="J81" s="28"/>
      <c r="K81" s="28"/>
      <c r="L81" s="86"/>
      <c r="S81" s="28"/>
      <c r="T81" s="28"/>
      <c r="U81" s="28"/>
      <c r="V81" s="28"/>
      <c r="W81" s="28"/>
      <c r="X81" s="28"/>
      <c r="Y81" s="28"/>
      <c r="Z81" s="28"/>
      <c r="AA81" s="28"/>
      <c r="AB81" s="28"/>
      <c r="AC81" s="28"/>
      <c r="AD81" s="28"/>
      <c r="AE81" s="28"/>
    </row>
    <row r="82" spans="1:31" s="2" customFormat="1" ht="14.45" customHeight="1">
      <c r="A82" s="28"/>
      <c r="B82" s="29"/>
      <c r="C82" s="28"/>
      <c r="D82" s="28"/>
      <c r="E82" s="280" t="str">
        <f>E9</f>
        <v>01 - Rekonstrukce panelové cesty</v>
      </c>
      <c r="F82" s="286"/>
      <c r="G82" s="286"/>
      <c r="H82" s="286"/>
      <c r="I82" s="28"/>
      <c r="J82" s="28"/>
      <c r="K82" s="28"/>
      <c r="L82" s="86"/>
      <c r="S82" s="28"/>
      <c r="T82" s="28"/>
      <c r="U82" s="28"/>
      <c r="V82" s="28"/>
      <c r="W82" s="28"/>
      <c r="X82" s="28"/>
      <c r="Y82" s="28"/>
      <c r="Z82" s="28"/>
      <c r="AA82" s="28"/>
      <c r="AB82" s="28"/>
      <c r="AC82" s="28"/>
      <c r="AD82" s="28"/>
      <c r="AE82" s="28"/>
    </row>
    <row r="83" spans="1:31" s="2" customFormat="1" ht="6.95" customHeight="1">
      <c r="A83" s="28"/>
      <c r="B83" s="29"/>
      <c r="C83" s="28"/>
      <c r="D83" s="28"/>
      <c r="E83" s="28"/>
      <c r="F83" s="28"/>
      <c r="G83" s="28"/>
      <c r="H83" s="28"/>
      <c r="I83" s="28"/>
      <c r="J83" s="28"/>
      <c r="K83" s="28"/>
      <c r="L83" s="86"/>
      <c r="S83" s="28"/>
      <c r="T83" s="28"/>
      <c r="U83" s="28"/>
      <c r="V83" s="28"/>
      <c r="W83" s="28"/>
      <c r="X83" s="28"/>
      <c r="Y83" s="28"/>
      <c r="Z83" s="28"/>
      <c r="AA83" s="28"/>
      <c r="AB83" s="28"/>
      <c r="AC83" s="28"/>
      <c r="AD83" s="28"/>
      <c r="AE83" s="28"/>
    </row>
    <row r="84" spans="1:31" s="2" customFormat="1" ht="12" customHeight="1">
      <c r="A84" s="28"/>
      <c r="B84" s="29"/>
      <c r="C84" s="25" t="s">
        <v>19</v>
      </c>
      <c r="D84" s="28"/>
      <c r="E84" s="28"/>
      <c r="F84" s="23" t="str">
        <f>F12</f>
        <v>Habrovice</v>
      </c>
      <c r="G84" s="28"/>
      <c r="H84" s="28"/>
      <c r="I84" s="25" t="s">
        <v>21</v>
      </c>
      <c r="J84" s="46" t="str">
        <f>IF(J12="","",J12)</f>
        <v>13. 11. 2019</v>
      </c>
      <c r="K84" s="28"/>
      <c r="L84" s="86"/>
      <c r="S84" s="28"/>
      <c r="T84" s="28"/>
      <c r="U84" s="28"/>
      <c r="V84" s="28"/>
      <c r="W84" s="28"/>
      <c r="X84" s="28"/>
      <c r="Y84" s="28"/>
      <c r="Z84" s="28"/>
      <c r="AA84" s="28"/>
      <c r="AB84" s="28"/>
      <c r="AC84" s="28"/>
      <c r="AD84" s="28"/>
      <c r="AE84" s="28"/>
    </row>
    <row r="85" spans="1:31" s="2" customFormat="1" ht="6.95" customHeight="1">
      <c r="A85" s="28"/>
      <c r="B85" s="29"/>
      <c r="C85" s="28"/>
      <c r="D85" s="28"/>
      <c r="E85" s="28"/>
      <c r="F85" s="28"/>
      <c r="G85" s="28"/>
      <c r="H85" s="28"/>
      <c r="I85" s="28"/>
      <c r="J85" s="28"/>
      <c r="K85" s="28"/>
      <c r="L85" s="86"/>
      <c r="S85" s="28"/>
      <c r="T85" s="28"/>
      <c r="U85" s="28"/>
      <c r="V85" s="28"/>
      <c r="W85" s="28"/>
      <c r="X85" s="28"/>
      <c r="Y85" s="28"/>
      <c r="Z85" s="28"/>
      <c r="AA85" s="28"/>
      <c r="AB85" s="28"/>
      <c r="AC85" s="28"/>
      <c r="AD85" s="28"/>
      <c r="AE85" s="28"/>
    </row>
    <row r="86" spans="1:31" s="2" customFormat="1" ht="26.45" customHeight="1">
      <c r="A86" s="28"/>
      <c r="B86" s="29"/>
      <c r="C86" s="25" t="s">
        <v>23</v>
      </c>
      <c r="D86" s="28"/>
      <c r="E86" s="28"/>
      <c r="F86" s="23" t="str">
        <f>E15</f>
        <v>Statutární město Ústí nad Labem</v>
      </c>
      <c r="G86" s="28"/>
      <c r="H86" s="28"/>
      <c r="I86" s="25" t="s">
        <v>30</v>
      </c>
      <c r="J86" s="26" t="str">
        <f>E21</f>
        <v>FORVIA CZ, s.r.o.</v>
      </c>
      <c r="K86" s="28"/>
      <c r="L86" s="86"/>
      <c r="S86" s="28"/>
      <c r="T86" s="28"/>
      <c r="U86" s="28"/>
      <c r="V86" s="28"/>
      <c r="W86" s="28"/>
      <c r="X86" s="28"/>
      <c r="Y86" s="28"/>
      <c r="Z86" s="28"/>
      <c r="AA86" s="28"/>
      <c r="AB86" s="28"/>
      <c r="AC86" s="28"/>
      <c r="AD86" s="28"/>
      <c r="AE86" s="28"/>
    </row>
    <row r="87" spans="1:31" s="2" customFormat="1" ht="15.6" customHeight="1">
      <c r="A87" s="28"/>
      <c r="B87" s="29"/>
      <c r="C87" s="25" t="s">
        <v>28</v>
      </c>
      <c r="D87" s="28"/>
      <c r="E87" s="28"/>
      <c r="F87" s="23" t="str">
        <f>IF(E18="","",E18)</f>
        <v xml:space="preserve"> </v>
      </c>
      <c r="G87" s="28"/>
      <c r="H87" s="28"/>
      <c r="I87" s="25" t="s">
        <v>35</v>
      </c>
      <c r="J87" s="26" t="str">
        <f>E24</f>
        <v xml:space="preserve"> </v>
      </c>
      <c r="K87" s="28"/>
      <c r="L87" s="86"/>
      <c r="S87" s="28"/>
      <c r="T87" s="28"/>
      <c r="U87" s="28"/>
      <c r="V87" s="28"/>
      <c r="W87" s="28"/>
      <c r="X87" s="28"/>
      <c r="Y87" s="28"/>
      <c r="Z87" s="28"/>
      <c r="AA87" s="28"/>
      <c r="AB87" s="28"/>
      <c r="AC87" s="28"/>
      <c r="AD87" s="28"/>
      <c r="AE87" s="28"/>
    </row>
    <row r="88" spans="1:31" s="2" customFormat="1" ht="10.35" customHeight="1">
      <c r="A88" s="28"/>
      <c r="B88" s="29"/>
      <c r="C88" s="28"/>
      <c r="D88" s="28"/>
      <c r="E88" s="28"/>
      <c r="F88" s="28"/>
      <c r="G88" s="28"/>
      <c r="H88" s="28"/>
      <c r="I88" s="28"/>
      <c r="J88" s="28"/>
      <c r="K88" s="28"/>
      <c r="L88" s="86"/>
      <c r="S88" s="28"/>
      <c r="T88" s="28"/>
      <c r="U88" s="28"/>
      <c r="V88" s="28"/>
      <c r="W88" s="28"/>
      <c r="X88" s="28"/>
      <c r="Y88" s="28"/>
      <c r="Z88" s="28"/>
      <c r="AA88" s="28"/>
      <c r="AB88" s="28"/>
      <c r="AC88" s="28"/>
      <c r="AD88" s="28"/>
      <c r="AE88" s="28"/>
    </row>
    <row r="89" spans="1:31" s="11" customFormat="1" ht="29.25" customHeight="1">
      <c r="A89" s="111"/>
      <c r="B89" s="112"/>
      <c r="C89" s="113" t="s">
        <v>106</v>
      </c>
      <c r="D89" s="114" t="s">
        <v>57</v>
      </c>
      <c r="E89" s="114" t="s">
        <v>53</v>
      </c>
      <c r="F89" s="114" t="s">
        <v>54</v>
      </c>
      <c r="G89" s="114" t="s">
        <v>107</v>
      </c>
      <c r="H89" s="114" t="s">
        <v>108</v>
      </c>
      <c r="I89" s="114" t="s">
        <v>109</v>
      </c>
      <c r="J89" s="114" t="s">
        <v>92</v>
      </c>
      <c r="K89" s="115" t="s">
        <v>110</v>
      </c>
      <c r="L89" s="116"/>
      <c r="M89" s="53" t="s">
        <v>3</v>
      </c>
      <c r="N89" s="54" t="s">
        <v>42</v>
      </c>
      <c r="O89" s="54" t="s">
        <v>111</v>
      </c>
      <c r="P89" s="54" t="s">
        <v>112</v>
      </c>
      <c r="Q89" s="54" t="s">
        <v>113</v>
      </c>
      <c r="R89" s="54" t="s">
        <v>114</v>
      </c>
      <c r="S89" s="54" t="s">
        <v>115</v>
      </c>
      <c r="T89" s="55" t="s">
        <v>116</v>
      </c>
      <c r="U89" s="111"/>
      <c r="V89" s="111"/>
      <c r="W89" s="111"/>
      <c r="X89" s="111"/>
      <c r="Y89" s="111"/>
      <c r="Z89" s="111"/>
      <c r="AA89" s="111"/>
      <c r="AB89" s="111"/>
      <c r="AC89" s="111"/>
      <c r="AD89" s="111"/>
      <c r="AE89" s="111"/>
    </row>
    <row r="90" spans="1:63" s="2" customFormat="1" ht="22.9" customHeight="1">
      <c r="A90" s="28"/>
      <c r="B90" s="29"/>
      <c r="C90" s="60" t="s">
        <v>117</v>
      </c>
      <c r="D90" s="28"/>
      <c r="E90" s="28"/>
      <c r="F90" s="28"/>
      <c r="G90" s="28"/>
      <c r="H90" s="28"/>
      <c r="I90" s="28"/>
      <c r="J90" s="117">
        <f>BK90</f>
        <v>0</v>
      </c>
      <c r="K90" s="28"/>
      <c r="L90" s="29"/>
      <c r="M90" s="56"/>
      <c r="N90" s="47"/>
      <c r="O90" s="57"/>
      <c r="P90" s="118">
        <f>P91+P346</f>
        <v>2010.504805</v>
      </c>
      <c r="Q90" s="57"/>
      <c r="R90" s="118">
        <f>R91+R346</f>
        <v>456.79523599999993</v>
      </c>
      <c r="S90" s="57"/>
      <c r="T90" s="119">
        <f>T91+T346</f>
        <v>1425.45</v>
      </c>
      <c r="U90" s="28"/>
      <c r="V90" s="28"/>
      <c r="W90" s="28"/>
      <c r="X90" s="28"/>
      <c r="Y90" s="28"/>
      <c r="Z90" s="28"/>
      <c r="AA90" s="28"/>
      <c r="AB90" s="28"/>
      <c r="AC90" s="28"/>
      <c r="AD90" s="28"/>
      <c r="AE90" s="28"/>
      <c r="AT90" s="16" t="s">
        <v>71</v>
      </c>
      <c r="AU90" s="16" t="s">
        <v>93</v>
      </c>
      <c r="BK90" s="120">
        <f>BK91+BK346</f>
        <v>0</v>
      </c>
    </row>
    <row r="91" spans="2:63" s="12" customFormat="1" ht="25.9" customHeight="1">
      <c r="B91" s="121"/>
      <c r="D91" s="122" t="s">
        <v>71</v>
      </c>
      <c r="E91" s="123" t="s">
        <v>118</v>
      </c>
      <c r="F91" s="123" t="s">
        <v>119</v>
      </c>
      <c r="J91" s="124">
        <f>BK91</f>
        <v>0</v>
      </c>
      <c r="L91" s="121"/>
      <c r="M91" s="125"/>
      <c r="N91" s="126"/>
      <c r="O91" s="126"/>
      <c r="P91" s="127">
        <f>P92+P164+P179+P185+P220+P254+P293+P343</f>
        <v>2010.167805</v>
      </c>
      <c r="Q91" s="126"/>
      <c r="R91" s="127">
        <f>R92+R164+R179+R185+R220+R254+R293+R343</f>
        <v>456.79523599999993</v>
      </c>
      <c r="S91" s="126"/>
      <c r="T91" s="128">
        <f>T92+T164+T179+T185+T220+T254+T293+T343</f>
        <v>1425.45</v>
      </c>
      <c r="AR91" s="122" t="s">
        <v>80</v>
      </c>
      <c r="AT91" s="129" t="s">
        <v>71</v>
      </c>
      <c r="AU91" s="129" t="s">
        <v>72</v>
      </c>
      <c r="AY91" s="122" t="s">
        <v>120</v>
      </c>
      <c r="BK91" s="130">
        <f>BK92+BK164+BK179+BK185+BK220+BK254+BK293+BK343</f>
        <v>0</v>
      </c>
    </row>
    <row r="92" spans="2:63" s="12" customFormat="1" ht="22.9" customHeight="1">
      <c r="B92" s="121"/>
      <c r="D92" s="122" t="s">
        <v>71</v>
      </c>
      <c r="E92" s="131" t="s">
        <v>80</v>
      </c>
      <c r="F92" s="131" t="s">
        <v>121</v>
      </c>
      <c r="J92" s="132">
        <f>BK92</f>
        <v>0</v>
      </c>
      <c r="L92" s="121"/>
      <c r="M92" s="125"/>
      <c r="N92" s="126"/>
      <c r="O92" s="126"/>
      <c r="P92" s="127">
        <f>SUM(P93:P163)</f>
        <v>468.6755399999999</v>
      </c>
      <c r="Q92" s="126"/>
      <c r="R92" s="127">
        <f>SUM(R93:R163)</f>
        <v>0.0103</v>
      </c>
      <c r="S92" s="126"/>
      <c r="T92" s="128">
        <f>SUM(T93:T163)</f>
        <v>1385.81</v>
      </c>
      <c r="AR92" s="122" t="s">
        <v>80</v>
      </c>
      <c r="AT92" s="129" t="s">
        <v>71</v>
      </c>
      <c r="AU92" s="129" t="s">
        <v>80</v>
      </c>
      <c r="AY92" s="122" t="s">
        <v>120</v>
      </c>
      <c r="BK92" s="130">
        <f>SUM(BK93:BK163)</f>
        <v>0</v>
      </c>
    </row>
    <row r="93" spans="1:65" s="2" customFormat="1" ht="32.45" customHeight="1">
      <c r="A93" s="28"/>
      <c r="B93" s="133"/>
      <c r="C93" s="134" t="s">
        <v>80</v>
      </c>
      <c r="D93" s="134" t="s">
        <v>122</v>
      </c>
      <c r="E93" s="135" t="s">
        <v>123</v>
      </c>
      <c r="F93" s="136" t="s">
        <v>124</v>
      </c>
      <c r="G93" s="137" t="s">
        <v>125</v>
      </c>
      <c r="H93" s="138">
        <v>1370</v>
      </c>
      <c r="I93" s="139">
        <v>0</v>
      </c>
      <c r="J93" s="139">
        <f>ROUND(I93*H93,2)</f>
        <v>0</v>
      </c>
      <c r="K93" s="136" t="s">
        <v>126</v>
      </c>
      <c r="L93" s="29"/>
      <c r="M93" s="140" t="s">
        <v>3</v>
      </c>
      <c r="N93" s="141" t="s">
        <v>43</v>
      </c>
      <c r="O93" s="142">
        <v>0.069</v>
      </c>
      <c r="P93" s="142">
        <f>O93*H93</f>
        <v>94.53</v>
      </c>
      <c r="Q93" s="142">
        <v>0</v>
      </c>
      <c r="R93" s="142">
        <f>Q93*H93</f>
        <v>0</v>
      </c>
      <c r="S93" s="142">
        <v>0.425</v>
      </c>
      <c r="T93" s="143">
        <f>S93*H93</f>
        <v>582.25</v>
      </c>
      <c r="U93" s="28"/>
      <c r="V93" s="28"/>
      <c r="W93" s="28"/>
      <c r="X93" s="28"/>
      <c r="Y93" s="28"/>
      <c r="Z93" s="28"/>
      <c r="AA93" s="28"/>
      <c r="AB93" s="28"/>
      <c r="AC93" s="28"/>
      <c r="AD93" s="28"/>
      <c r="AE93" s="28"/>
      <c r="AR93" s="144" t="s">
        <v>127</v>
      </c>
      <c r="AT93" s="144" t="s">
        <v>122</v>
      </c>
      <c r="AU93" s="144" t="s">
        <v>82</v>
      </c>
      <c r="AY93" s="16" t="s">
        <v>120</v>
      </c>
      <c r="BE93" s="145">
        <f>IF(N93="základní",J93,0)</f>
        <v>0</v>
      </c>
      <c r="BF93" s="145">
        <f>IF(N93="snížená",J93,0)</f>
        <v>0</v>
      </c>
      <c r="BG93" s="145">
        <f>IF(N93="zákl. přenesená",J93,0)</f>
        <v>0</v>
      </c>
      <c r="BH93" s="145">
        <f>IF(N93="sníž. přenesená",J93,0)</f>
        <v>0</v>
      </c>
      <c r="BI93" s="145">
        <f>IF(N93="nulová",J93,0)</f>
        <v>0</v>
      </c>
      <c r="BJ93" s="16" t="s">
        <v>80</v>
      </c>
      <c r="BK93" s="145">
        <f>ROUND(I93*H93,2)</f>
        <v>0</v>
      </c>
      <c r="BL93" s="16" t="s">
        <v>127</v>
      </c>
      <c r="BM93" s="144" t="s">
        <v>128</v>
      </c>
    </row>
    <row r="94" spans="1:47" s="2" customFormat="1" ht="58.5">
      <c r="A94" s="28"/>
      <c r="B94" s="29"/>
      <c r="C94" s="28"/>
      <c r="D94" s="146" t="s">
        <v>129</v>
      </c>
      <c r="E94" s="28"/>
      <c r="F94" s="147" t="s">
        <v>130</v>
      </c>
      <c r="G94" s="28"/>
      <c r="H94" s="28"/>
      <c r="I94" s="28"/>
      <c r="J94" s="28"/>
      <c r="K94" s="28"/>
      <c r="L94" s="29"/>
      <c r="M94" s="148"/>
      <c r="N94" s="149"/>
      <c r="O94" s="49"/>
      <c r="P94" s="49"/>
      <c r="Q94" s="49"/>
      <c r="R94" s="49"/>
      <c r="S94" s="49"/>
      <c r="T94" s="50"/>
      <c r="U94" s="28"/>
      <c r="V94" s="28"/>
      <c r="W94" s="28"/>
      <c r="X94" s="28"/>
      <c r="Y94" s="28"/>
      <c r="Z94" s="28"/>
      <c r="AA94" s="28"/>
      <c r="AB94" s="28"/>
      <c r="AC94" s="28"/>
      <c r="AD94" s="28"/>
      <c r="AE94" s="28"/>
      <c r="AT94" s="16" t="s">
        <v>129</v>
      </c>
      <c r="AU94" s="16" t="s">
        <v>82</v>
      </c>
    </row>
    <row r="95" spans="1:47" s="2" customFormat="1" ht="224.25">
      <c r="A95" s="28"/>
      <c r="B95" s="29"/>
      <c r="C95" s="28"/>
      <c r="D95" s="146" t="s">
        <v>131</v>
      </c>
      <c r="E95" s="28"/>
      <c r="F95" s="150" t="s">
        <v>132</v>
      </c>
      <c r="G95" s="28"/>
      <c r="H95" s="28"/>
      <c r="I95" s="28"/>
      <c r="J95" s="28"/>
      <c r="K95" s="28"/>
      <c r="L95" s="29"/>
      <c r="M95" s="148"/>
      <c r="N95" s="149"/>
      <c r="O95" s="49"/>
      <c r="P95" s="49"/>
      <c r="Q95" s="49"/>
      <c r="R95" s="49"/>
      <c r="S95" s="49"/>
      <c r="T95" s="50"/>
      <c r="U95" s="28"/>
      <c r="V95" s="28"/>
      <c r="W95" s="28"/>
      <c r="X95" s="28"/>
      <c r="Y95" s="28"/>
      <c r="Z95" s="28"/>
      <c r="AA95" s="28"/>
      <c r="AB95" s="28"/>
      <c r="AC95" s="28"/>
      <c r="AD95" s="28"/>
      <c r="AE95" s="28"/>
      <c r="AT95" s="16" t="s">
        <v>131</v>
      </c>
      <c r="AU95" s="16" t="s">
        <v>82</v>
      </c>
    </row>
    <row r="96" spans="2:51" s="13" customFormat="1" ht="12">
      <c r="B96" s="151"/>
      <c r="D96" s="146" t="s">
        <v>133</v>
      </c>
      <c r="E96" s="152" t="s">
        <v>3</v>
      </c>
      <c r="F96" s="153" t="s">
        <v>134</v>
      </c>
      <c r="H96" s="154">
        <v>1370</v>
      </c>
      <c r="L96" s="151"/>
      <c r="M96" s="155"/>
      <c r="N96" s="156"/>
      <c r="O96" s="156"/>
      <c r="P96" s="156"/>
      <c r="Q96" s="156"/>
      <c r="R96" s="156"/>
      <c r="S96" s="156"/>
      <c r="T96" s="157"/>
      <c r="AT96" s="152" t="s">
        <v>133</v>
      </c>
      <c r="AU96" s="152" t="s">
        <v>82</v>
      </c>
      <c r="AV96" s="13" t="s">
        <v>82</v>
      </c>
      <c r="AW96" s="13" t="s">
        <v>34</v>
      </c>
      <c r="AX96" s="13" t="s">
        <v>80</v>
      </c>
      <c r="AY96" s="152" t="s">
        <v>120</v>
      </c>
    </row>
    <row r="97" spans="1:65" s="2" customFormat="1" ht="21.6" customHeight="1">
      <c r="A97" s="28"/>
      <c r="B97" s="133"/>
      <c r="C97" s="134" t="s">
        <v>82</v>
      </c>
      <c r="D97" s="134" t="s">
        <v>122</v>
      </c>
      <c r="E97" s="135" t="s">
        <v>135</v>
      </c>
      <c r="F97" s="136" t="s">
        <v>136</v>
      </c>
      <c r="G97" s="137" t="s">
        <v>125</v>
      </c>
      <c r="H97" s="138">
        <v>1370</v>
      </c>
      <c r="I97" s="139">
        <v>0</v>
      </c>
      <c r="J97" s="139">
        <f>ROUND(I97*H97,2)</f>
        <v>0</v>
      </c>
      <c r="K97" s="136" t="s">
        <v>126</v>
      </c>
      <c r="L97" s="29"/>
      <c r="M97" s="140" t="s">
        <v>3</v>
      </c>
      <c r="N97" s="141" t="s">
        <v>43</v>
      </c>
      <c r="O97" s="142">
        <v>0.144</v>
      </c>
      <c r="P97" s="142">
        <f>O97*H97</f>
        <v>197.27999999999997</v>
      </c>
      <c r="Q97" s="142">
        <v>0</v>
      </c>
      <c r="R97" s="142">
        <f>Q97*H97</f>
        <v>0</v>
      </c>
      <c r="S97" s="142">
        <v>0.58</v>
      </c>
      <c r="T97" s="143">
        <f>S97*H97</f>
        <v>794.5999999999999</v>
      </c>
      <c r="U97" s="28"/>
      <c r="V97" s="28"/>
      <c r="W97" s="28"/>
      <c r="X97" s="28"/>
      <c r="Y97" s="28"/>
      <c r="Z97" s="28"/>
      <c r="AA97" s="28"/>
      <c r="AB97" s="28"/>
      <c r="AC97" s="28"/>
      <c r="AD97" s="28"/>
      <c r="AE97" s="28"/>
      <c r="AR97" s="144" t="s">
        <v>127</v>
      </c>
      <c r="AT97" s="144" t="s">
        <v>122</v>
      </c>
      <c r="AU97" s="144" t="s">
        <v>82</v>
      </c>
      <c r="AY97" s="16" t="s">
        <v>120</v>
      </c>
      <c r="BE97" s="145">
        <f>IF(N97="základní",J97,0)</f>
        <v>0</v>
      </c>
      <c r="BF97" s="145">
        <f>IF(N97="snížená",J97,0)</f>
        <v>0</v>
      </c>
      <c r="BG97" s="145">
        <f>IF(N97="zákl. přenesená",J97,0)</f>
        <v>0</v>
      </c>
      <c r="BH97" s="145">
        <f>IF(N97="sníž. přenesená",J97,0)</f>
        <v>0</v>
      </c>
      <c r="BI97" s="145">
        <f>IF(N97="nulová",J97,0)</f>
        <v>0</v>
      </c>
      <c r="BJ97" s="16" t="s">
        <v>80</v>
      </c>
      <c r="BK97" s="145">
        <f>ROUND(I97*H97,2)</f>
        <v>0</v>
      </c>
      <c r="BL97" s="16" t="s">
        <v>127</v>
      </c>
      <c r="BM97" s="144" t="s">
        <v>137</v>
      </c>
    </row>
    <row r="98" spans="1:47" s="2" customFormat="1" ht="48.75">
      <c r="A98" s="28"/>
      <c r="B98" s="29"/>
      <c r="C98" s="28"/>
      <c r="D98" s="146" t="s">
        <v>129</v>
      </c>
      <c r="E98" s="28"/>
      <c r="F98" s="147" t="s">
        <v>138</v>
      </c>
      <c r="G98" s="28"/>
      <c r="H98" s="28"/>
      <c r="I98" s="28"/>
      <c r="J98" s="28"/>
      <c r="K98" s="28"/>
      <c r="L98" s="29"/>
      <c r="M98" s="148"/>
      <c r="N98" s="149"/>
      <c r="O98" s="49"/>
      <c r="P98" s="49"/>
      <c r="Q98" s="49"/>
      <c r="R98" s="49"/>
      <c r="S98" s="49"/>
      <c r="T98" s="50"/>
      <c r="U98" s="28"/>
      <c r="V98" s="28"/>
      <c r="W98" s="28"/>
      <c r="X98" s="28"/>
      <c r="Y98" s="28"/>
      <c r="Z98" s="28"/>
      <c r="AA98" s="28"/>
      <c r="AB98" s="28"/>
      <c r="AC98" s="28"/>
      <c r="AD98" s="28"/>
      <c r="AE98" s="28"/>
      <c r="AT98" s="16" t="s">
        <v>129</v>
      </c>
      <c r="AU98" s="16" t="s">
        <v>82</v>
      </c>
    </row>
    <row r="99" spans="1:47" s="2" customFormat="1" ht="351">
      <c r="A99" s="28"/>
      <c r="B99" s="29"/>
      <c r="C99" s="28"/>
      <c r="D99" s="146" t="s">
        <v>131</v>
      </c>
      <c r="E99" s="28"/>
      <c r="F99" s="150" t="s">
        <v>139</v>
      </c>
      <c r="G99" s="28"/>
      <c r="H99" s="28"/>
      <c r="I99" s="28"/>
      <c r="J99" s="28"/>
      <c r="K99" s="28"/>
      <c r="L99" s="29"/>
      <c r="M99" s="148"/>
      <c r="N99" s="149"/>
      <c r="O99" s="49"/>
      <c r="P99" s="49"/>
      <c r="Q99" s="49"/>
      <c r="R99" s="49"/>
      <c r="S99" s="49"/>
      <c r="T99" s="50"/>
      <c r="U99" s="28"/>
      <c r="V99" s="28"/>
      <c r="W99" s="28"/>
      <c r="X99" s="28"/>
      <c r="Y99" s="28"/>
      <c r="Z99" s="28"/>
      <c r="AA99" s="28"/>
      <c r="AB99" s="28"/>
      <c r="AC99" s="28"/>
      <c r="AD99" s="28"/>
      <c r="AE99" s="28"/>
      <c r="AT99" s="16" t="s">
        <v>131</v>
      </c>
      <c r="AU99" s="16" t="s">
        <v>82</v>
      </c>
    </row>
    <row r="100" spans="2:51" s="13" customFormat="1" ht="12">
      <c r="B100" s="151"/>
      <c r="D100" s="146" t="s">
        <v>133</v>
      </c>
      <c r="E100" s="152" t="s">
        <v>3</v>
      </c>
      <c r="F100" s="153" t="s">
        <v>140</v>
      </c>
      <c r="H100" s="154">
        <v>1370</v>
      </c>
      <c r="L100" s="151"/>
      <c r="M100" s="155"/>
      <c r="N100" s="156"/>
      <c r="O100" s="156"/>
      <c r="P100" s="156"/>
      <c r="Q100" s="156"/>
      <c r="R100" s="156"/>
      <c r="S100" s="156"/>
      <c r="T100" s="157"/>
      <c r="AT100" s="152" t="s">
        <v>133</v>
      </c>
      <c r="AU100" s="152" t="s">
        <v>82</v>
      </c>
      <c r="AV100" s="13" t="s">
        <v>82</v>
      </c>
      <c r="AW100" s="13" t="s">
        <v>34</v>
      </c>
      <c r="AX100" s="13" t="s">
        <v>80</v>
      </c>
      <c r="AY100" s="152" t="s">
        <v>120</v>
      </c>
    </row>
    <row r="101" spans="1:65" s="2" customFormat="1" ht="21.6" customHeight="1">
      <c r="A101" s="28"/>
      <c r="B101" s="133"/>
      <c r="C101" s="134" t="s">
        <v>141</v>
      </c>
      <c r="D101" s="134" t="s">
        <v>122</v>
      </c>
      <c r="E101" s="135" t="s">
        <v>142</v>
      </c>
      <c r="F101" s="136" t="s">
        <v>143</v>
      </c>
      <c r="G101" s="137" t="s">
        <v>125</v>
      </c>
      <c r="H101" s="138">
        <v>70</v>
      </c>
      <c r="I101" s="139">
        <v>0</v>
      </c>
      <c r="J101" s="139">
        <f>ROUND(I101*H101,2)</f>
        <v>0</v>
      </c>
      <c r="K101" s="136" t="s">
        <v>126</v>
      </c>
      <c r="L101" s="29"/>
      <c r="M101" s="140" t="s">
        <v>3</v>
      </c>
      <c r="N101" s="141" t="s">
        <v>43</v>
      </c>
      <c r="O101" s="142">
        <v>0.076</v>
      </c>
      <c r="P101" s="142">
        <f>O101*H101</f>
        <v>5.32</v>
      </c>
      <c r="Q101" s="142">
        <v>4E-05</v>
      </c>
      <c r="R101" s="142">
        <f>Q101*H101</f>
        <v>0.0028000000000000004</v>
      </c>
      <c r="S101" s="142">
        <v>0.128</v>
      </c>
      <c r="T101" s="143">
        <f>S101*H101</f>
        <v>8.96</v>
      </c>
      <c r="U101" s="28"/>
      <c r="V101" s="28"/>
      <c r="W101" s="28"/>
      <c r="X101" s="28"/>
      <c r="Y101" s="28"/>
      <c r="Z101" s="28"/>
      <c r="AA101" s="28"/>
      <c r="AB101" s="28"/>
      <c r="AC101" s="28"/>
      <c r="AD101" s="28"/>
      <c r="AE101" s="28"/>
      <c r="AR101" s="144" t="s">
        <v>127</v>
      </c>
      <c r="AT101" s="144" t="s">
        <v>122</v>
      </c>
      <c r="AU101" s="144" t="s">
        <v>82</v>
      </c>
      <c r="AY101" s="16" t="s">
        <v>120</v>
      </c>
      <c r="BE101" s="145">
        <f>IF(N101="základní",J101,0)</f>
        <v>0</v>
      </c>
      <c r="BF101" s="145">
        <f>IF(N101="snížená",J101,0)</f>
        <v>0</v>
      </c>
      <c r="BG101" s="145">
        <f>IF(N101="zákl. přenesená",J101,0)</f>
        <v>0</v>
      </c>
      <c r="BH101" s="145">
        <f>IF(N101="sníž. přenesená",J101,0)</f>
        <v>0</v>
      </c>
      <c r="BI101" s="145">
        <f>IF(N101="nulová",J101,0)</f>
        <v>0</v>
      </c>
      <c r="BJ101" s="16" t="s">
        <v>80</v>
      </c>
      <c r="BK101" s="145">
        <f>ROUND(I101*H101,2)</f>
        <v>0</v>
      </c>
      <c r="BL101" s="16" t="s">
        <v>127</v>
      </c>
      <c r="BM101" s="144" t="s">
        <v>144</v>
      </c>
    </row>
    <row r="102" spans="1:47" s="2" customFormat="1" ht="29.25">
      <c r="A102" s="28"/>
      <c r="B102" s="29"/>
      <c r="C102" s="28"/>
      <c r="D102" s="146" t="s">
        <v>129</v>
      </c>
      <c r="E102" s="28"/>
      <c r="F102" s="147" t="s">
        <v>145</v>
      </c>
      <c r="G102" s="28"/>
      <c r="H102" s="28"/>
      <c r="I102" s="28"/>
      <c r="J102" s="28"/>
      <c r="K102" s="28"/>
      <c r="L102" s="29"/>
      <c r="M102" s="148"/>
      <c r="N102" s="149"/>
      <c r="O102" s="49"/>
      <c r="P102" s="49"/>
      <c r="Q102" s="49"/>
      <c r="R102" s="49"/>
      <c r="S102" s="49"/>
      <c r="T102" s="50"/>
      <c r="U102" s="28"/>
      <c r="V102" s="28"/>
      <c r="W102" s="28"/>
      <c r="X102" s="28"/>
      <c r="Y102" s="28"/>
      <c r="Z102" s="28"/>
      <c r="AA102" s="28"/>
      <c r="AB102" s="28"/>
      <c r="AC102" s="28"/>
      <c r="AD102" s="28"/>
      <c r="AE102" s="28"/>
      <c r="AT102" s="16" t="s">
        <v>129</v>
      </c>
      <c r="AU102" s="16" t="s">
        <v>82</v>
      </c>
    </row>
    <row r="103" spans="1:47" s="2" customFormat="1" ht="302.25">
      <c r="A103" s="28"/>
      <c r="B103" s="29"/>
      <c r="C103" s="28"/>
      <c r="D103" s="146" t="s">
        <v>131</v>
      </c>
      <c r="E103" s="28"/>
      <c r="F103" s="150" t="s">
        <v>146</v>
      </c>
      <c r="G103" s="28"/>
      <c r="H103" s="28"/>
      <c r="I103" s="28"/>
      <c r="J103" s="28"/>
      <c r="K103" s="28"/>
      <c r="L103" s="29"/>
      <c r="M103" s="148"/>
      <c r="N103" s="149"/>
      <c r="O103" s="49"/>
      <c r="P103" s="49"/>
      <c r="Q103" s="49"/>
      <c r="R103" s="49"/>
      <c r="S103" s="49"/>
      <c r="T103" s="50"/>
      <c r="U103" s="28"/>
      <c r="V103" s="28"/>
      <c r="W103" s="28"/>
      <c r="X103" s="28"/>
      <c r="Y103" s="28"/>
      <c r="Z103" s="28"/>
      <c r="AA103" s="28"/>
      <c r="AB103" s="28"/>
      <c r="AC103" s="28"/>
      <c r="AD103" s="28"/>
      <c r="AE103" s="28"/>
      <c r="AT103" s="16" t="s">
        <v>131</v>
      </c>
      <c r="AU103" s="16" t="s">
        <v>82</v>
      </c>
    </row>
    <row r="104" spans="2:51" s="13" customFormat="1" ht="12">
      <c r="B104" s="151"/>
      <c r="D104" s="146" t="s">
        <v>133</v>
      </c>
      <c r="E104" s="152" t="s">
        <v>3</v>
      </c>
      <c r="F104" s="153" t="s">
        <v>147</v>
      </c>
      <c r="H104" s="154">
        <v>70</v>
      </c>
      <c r="L104" s="151"/>
      <c r="M104" s="155"/>
      <c r="N104" s="156"/>
      <c r="O104" s="156"/>
      <c r="P104" s="156"/>
      <c r="Q104" s="156"/>
      <c r="R104" s="156"/>
      <c r="S104" s="156"/>
      <c r="T104" s="157"/>
      <c r="AT104" s="152" t="s">
        <v>133</v>
      </c>
      <c r="AU104" s="152" t="s">
        <v>82</v>
      </c>
      <c r="AV104" s="13" t="s">
        <v>82</v>
      </c>
      <c r="AW104" s="13" t="s">
        <v>34</v>
      </c>
      <c r="AX104" s="13" t="s">
        <v>80</v>
      </c>
      <c r="AY104" s="152" t="s">
        <v>120</v>
      </c>
    </row>
    <row r="105" spans="1:65" s="2" customFormat="1" ht="21.6" customHeight="1">
      <c r="A105" s="28"/>
      <c r="B105" s="133"/>
      <c r="C105" s="134" t="s">
        <v>127</v>
      </c>
      <c r="D105" s="134" t="s">
        <v>122</v>
      </c>
      <c r="E105" s="135" t="s">
        <v>148</v>
      </c>
      <c r="F105" s="136" t="s">
        <v>149</v>
      </c>
      <c r="G105" s="137" t="s">
        <v>150</v>
      </c>
      <c r="H105" s="138">
        <v>18.9</v>
      </c>
      <c r="I105" s="139">
        <v>0</v>
      </c>
      <c r="J105" s="139">
        <f>ROUND(I105*H105,2)</f>
        <v>0</v>
      </c>
      <c r="K105" s="136" t="s">
        <v>126</v>
      </c>
      <c r="L105" s="29"/>
      <c r="M105" s="140" t="s">
        <v>3</v>
      </c>
      <c r="N105" s="141" t="s">
        <v>43</v>
      </c>
      <c r="O105" s="142">
        <v>0.097</v>
      </c>
      <c r="P105" s="142">
        <f>O105*H105</f>
        <v>1.8333</v>
      </c>
      <c r="Q105" s="142">
        <v>0</v>
      </c>
      <c r="R105" s="142">
        <f>Q105*H105</f>
        <v>0</v>
      </c>
      <c r="S105" s="142">
        <v>0</v>
      </c>
      <c r="T105" s="143">
        <f>S105*H105</f>
        <v>0</v>
      </c>
      <c r="U105" s="28"/>
      <c r="V105" s="28"/>
      <c r="W105" s="28"/>
      <c r="X105" s="28"/>
      <c r="Y105" s="28"/>
      <c r="Z105" s="28"/>
      <c r="AA105" s="28"/>
      <c r="AB105" s="28"/>
      <c r="AC105" s="28"/>
      <c r="AD105" s="28"/>
      <c r="AE105" s="28"/>
      <c r="AR105" s="144" t="s">
        <v>127</v>
      </c>
      <c r="AT105" s="144" t="s">
        <v>122</v>
      </c>
      <c r="AU105" s="144" t="s">
        <v>82</v>
      </c>
      <c r="AY105" s="16" t="s">
        <v>120</v>
      </c>
      <c r="BE105" s="145">
        <f>IF(N105="základní",J105,0)</f>
        <v>0</v>
      </c>
      <c r="BF105" s="145">
        <f>IF(N105="snížená",J105,0)</f>
        <v>0</v>
      </c>
      <c r="BG105" s="145">
        <f>IF(N105="zákl. přenesená",J105,0)</f>
        <v>0</v>
      </c>
      <c r="BH105" s="145">
        <f>IF(N105="sníž. přenesená",J105,0)</f>
        <v>0</v>
      </c>
      <c r="BI105" s="145">
        <f>IF(N105="nulová",J105,0)</f>
        <v>0</v>
      </c>
      <c r="BJ105" s="16" t="s">
        <v>80</v>
      </c>
      <c r="BK105" s="145">
        <f>ROUND(I105*H105,2)</f>
        <v>0</v>
      </c>
      <c r="BL105" s="16" t="s">
        <v>127</v>
      </c>
      <c r="BM105" s="144" t="s">
        <v>151</v>
      </c>
    </row>
    <row r="106" spans="1:47" s="2" customFormat="1" ht="39">
      <c r="A106" s="28"/>
      <c r="B106" s="29"/>
      <c r="C106" s="28"/>
      <c r="D106" s="146" t="s">
        <v>129</v>
      </c>
      <c r="E106" s="28"/>
      <c r="F106" s="147" t="s">
        <v>152</v>
      </c>
      <c r="G106" s="28"/>
      <c r="H106" s="28"/>
      <c r="I106" s="28"/>
      <c r="J106" s="28"/>
      <c r="K106" s="28"/>
      <c r="L106" s="29"/>
      <c r="M106" s="148"/>
      <c r="N106" s="149"/>
      <c r="O106" s="49"/>
      <c r="P106" s="49"/>
      <c r="Q106" s="49"/>
      <c r="R106" s="49"/>
      <c r="S106" s="49"/>
      <c r="T106" s="50"/>
      <c r="U106" s="28"/>
      <c r="V106" s="28"/>
      <c r="W106" s="28"/>
      <c r="X106" s="28"/>
      <c r="Y106" s="28"/>
      <c r="Z106" s="28"/>
      <c r="AA106" s="28"/>
      <c r="AB106" s="28"/>
      <c r="AC106" s="28"/>
      <c r="AD106" s="28"/>
      <c r="AE106" s="28"/>
      <c r="AT106" s="16" t="s">
        <v>129</v>
      </c>
      <c r="AU106" s="16" t="s">
        <v>82</v>
      </c>
    </row>
    <row r="107" spans="1:47" s="2" customFormat="1" ht="312">
      <c r="A107" s="28"/>
      <c r="B107" s="29"/>
      <c r="C107" s="28"/>
      <c r="D107" s="146" t="s">
        <v>131</v>
      </c>
      <c r="E107" s="28"/>
      <c r="F107" s="150" t="s">
        <v>153</v>
      </c>
      <c r="G107" s="28"/>
      <c r="H107" s="28"/>
      <c r="I107" s="28"/>
      <c r="J107" s="28"/>
      <c r="K107" s="28"/>
      <c r="L107" s="29"/>
      <c r="M107" s="148"/>
      <c r="N107" s="149"/>
      <c r="O107" s="49"/>
      <c r="P107" s="49"/>
      <c r="Q107" s="49"/>
      <c r="R107" s="49"/>
      <c r="S107" s="49"/>
      <c r="T107" s="50"/>
      <c r="U107" s="28"/>
      <c r="V107" s="28"/>
      <c r="W107" s="28"/>
      <c r="X107" s="28"/>
      <c r="Y107" s="28"/>
      <c r="Z107" s="28"/>
      <c r="AA107" s="28"/>
      <c r="AB107" s="28"/>
      <c r="AC107" s="28"/>
      <c r="AD107" s="28"/>
      <c r="AE107" s="28"/>
      <c r="AT107" s="16" t="s">
        <v>131</v>
      </c>
      <c r="AU107" s="16" t="s">
        <v>82</v>
      </c>
    </row>
    <row r="108" spans="2:51" s="13" customFormat="1" ht="12">
      <c r="B108" s="151"/>
      <c r="D108" s="146" t="s">
        <v>133</v>
      </c>
      <c r="E108" s="152" t="s">
        <v>3</v>
      </c>
      <c r="F108" s="153" t="s">
        <v>154</v>
      </c>
      <c r="H108" s="154">
        <v>18.9</v>
      </c>
      <c r="L108" s="151"/>
      <c r="M108" s="155"/>
      <c r="N108" s="156"/>
      <c r="O108" s="156"/>
      <c r="P108" s="156"/>
      <c r="Q108" s="156"/>
      <c r="R108" s="156"/>
      <c r="S108" s="156"/>
      <c r="T108" s="157"/>
      <c r="AT108" s="152" t="s">
        <v>133</v>
      </c>
      <c r="AU108" s="152" t="s">
        <v>82</v>
      </c>
      <c r="AV108" s="13" t="s">
        <v>82</v>
      </c>
      <c r="AW108" s="13" t="s">
        <v>34</v>
      </c>
      <c r="AX108" s="13" t="s">
        <v>80</v>
      </c>
      <c r="AY108" s="152" t="s">
        <v>120</v>
      </c>
    </row>
    <row r="109" spans="1:65" s="2" customFormat="1" ht="21.6" customHeight="1">
      <c r="A109" s="28"/>
      <c r="B109" s="133"/>
      <c r="C109" s="134" t="s">
        <v>155</v>
      </c>
      <c r="D109" s="134" t="s">
        <v>122</v>
      </c>
      <c r="E109" s="135" t="s">
        <v>156</v>
      </c>
      <c r="F109" s="136" t="s">
        <v>157</v>
      </c>
      <c r="G109" s="137" t="s">
        <v>150</v>
      </c>
      <c r="H109" s="138">
        <v>166.85</v>
      </c>
      <c r="I109" s="139">
        <v>0</v>
      </c>
      <c r="J109" s="139">
        <f>ROUND(I109*H109,2)</f>
        <v>0</v>
      </c>
      <c r="K109" s="136" t="s">
        <v>126</v>
      </c>
      <c r="L109" s="29"/>
      <c r="M109" s="140" t="s">
        <v>3</v>
      </c>
      <c r="N109" s="141" t="s">
        <v>43</v>
      </c>
      <c r="O109" s="142">
        <v>0.187</v>
      </c>
      <c r="P109" s="142">
        <f>O109*H109</f>
        <v>31.20095</v>
      </c>
      <c r="Q109" s="142">
        <v>0</v>
      </c>
      <c r="R109" s="142">
        <f>Q109*H109</f>
        <v>0</v>
      </c>
      <c r="S109" s="142">
        <v>0</v>
      </c>
      <c r="T109" s="143">
        <f>S109*H109</f>
        <v>0</v>
      </c>
      <c r="U109" s="28"/>
      <c r="V109" s="28"/>
      <c r="W109" s="28"/>
      <c r="X109" s="28"/>
      <c r="Y109" s="28"/>
      <c r="Z109" s="28"/>
      <c r="AA109" s="28"/>
      <c r="AB109" s="28"/>
      <c r="AC109" s="28"/>
      <c r="AD109" s="28"/>
      <c r="AE109" s="28"/>
      <c r="AR109" s="144" t="s">
        <v>127</v>
      </c>
      <c r="AT109" s="144" t="s">
        <v>122</v>
      </c>
      <c r="AU109" s="144" t="s">
        <v>82</v>
      </c>
      <c r="AY109" s="16" t="s">
        <v>120</v>
      </c>
      <c r="BE109" s="145">
        <f>IF(N109="základní",J109,0)</f>
        <v>0</v>
      </c>
      <c r="BF109" s="145">
        <f>IF(N109="snížená",J109,0)</f>
        <v>0</v>
      </c>
      <c r="BG109" s="145">
        <f>IF(N109="zákl. přenesená",J109,0)</f>
        <v>0</v>
      </c>
      <c r="BH109" s="145">
        <f>IF(N109="sníž. přenesená",J109,0)</f>
        <v>0</v>
      </c>
      <c r="BI109" s="145">
        <f>IF(N109="nulová",J109,0)</f>
        <v>0</v>
      </c>
      <c r="BJ109" s="16" t="s">
        <v>80</v>
      </c>
      <c r="BK109" s="145">
        <f>ROUND(I109*H109,2)</f>
        <v>0</v>
      </c>
      <c r="BL109" s="16" t="s">
        <v>127</v>
      </c>
      <c r="BM109" s="144" t="s">
        <v>158</v>
      </c>
    </row>
    <row r="110" spans="1:47" s="2" customFormat="1" ht="29.25">
      <c r="A110" s="28"/>
      <c r="B110" s="29"/>
      <c r="C110" s="28"/>
      <c r="D110" s="146" t="s">
        <v>129</v>
      </c>
      <c r="E110" s="28"/>
      <c r="F110" s="147" t="s">
        <v>159</v>
      </c>
      <c r="G110" s="28"/>
      <c r="H110" s="28"/>
      <c r="I110" s="28"/>
      <c r="J110" s="28"/>
      <c r="K110" s="28"/>
      <c r="L110" s="29"/>
      <c r="M110" s="148"/>
      <c r="N110" s="149"/>
      <c r="O110" s="49"/>
      <c r="P110" s="49"/>
      <c r="Q110" s="49"/>
      <c r="R110" s="49"/>
      <c r="S110" s="49"/>
      <c r="T110" s="50"/>
      <c r="U110" s="28"/>
      <c r="V110" s="28"/>
      <c r="W110" s="28"/>
      <c r="X110" s="28"/>
      <c r="Y110" s="28"/>
      <c r="Z110" s="28"/>
      <c r="AA110" s="28"/>
      <c r="AB110" s="28"/>
      <c r="AC110" s="28"/>
      <c r="AD110" s="28"/>
      <c r="AE110" s="28"/>
      <c r="AT110" s="16" t="s">
        <v>129</v>
      </c>
      <c r="AU110" s="16" t="s">
        <v>82</v>
      </c>
    </row>
    <row r="111" spans="1:47" s="2" customFormat="1" ht="146.25">
      <c r="A111" s="28"/>
      <c r="B111" s="29"/>
      <c r="C111" s="28"/>
      <c r="D111" s="146" t="s">
        <v>131</v>
      </c>
      <c r="E111" s="28"/>
      <c r="F111" s="150" t="s">
        <v>160</v>
      </c>
      <c r="G111" s="28"/>
      <c r="H111" s="28"/>
      <c r="I111" s="28"/>
      <c r="J111" s="28"/>
      <c r="K111" s="28"/>
      <c r="L111" s="29"/>
      <c r="M111" s="148"/>
      <c r="N111" s="149"/>
      <c r="O111" s="49"/>
      <c r="P111" s="49"/>
      <c r="Q111" s="49"/>
      <c r="R111" s="49"/>
      <c r="S111" s="49"/>
      <c r="T111" s="50"/>
      <c r="U111" s="28"/>
      <c r="V111" s="28"/>
      <c r="W111" s="28"/>
      <c r="X111" s="28"/>
      <c r="Y111" s="28"/>
      <c r="Z111" s="28"/>
      <c r="AA111" s="28"/>
      <c r="AB111" s="28"/>
      <c r="AC111" s="28"/>
      <c r="AD111" s="28"/>
      <c r="AE111" s="28"/>
      <c r="AT111" s="16" t="s">
        <v>131</v>
      </c>
      <c r="AU111" s="16" t="s">
        <v>82</v>
      </c>
    </row>
    <row r="112" spans="2:51" s="13" customFormat="1" ht="12">
      <c r="B112" s="151"/>
      <c r="D112" s="146" t="s">
        <v>133</v>
      </c>
      <c r="E112" s="152" t="s">
        <v>3</v>
      </c>
      <c r="F112" s="153" t="s">
        <v>161</v>
      </c>
      <c r="H112" s="154">
        <v>166.85</v>
      </c>
      <c r="L112" s="151"/>
      <c r="M112" s="155"/>
      <c r="N112" s="156"/>
      <c r="O112" s="156"/>
      <c r="P112" s="156"/>
      <c r="Q112" s="156"/>
      <c r="R112" s="156"/>
      <c r="S112" s="156"/>
      <c r="T112" s="157"/>
      <c r="AT112" s="152" t="s">
        <v>133</v>
      </c>
      <c r="AU112" s="152" t="s">
        <v>82</v>
      </c>
      <c r="AV112" s="13" t="s">
        <v>82</v>
      </c>
      <c r="AW112" s="13" t="s">
        <v>34</v>
      </c>
      <c r="AX112" s="13" t="s">
        <v>80</v>
      </c>
      <c r="AY112" s="152" t="s">
        <v>120</v>
      </c>
    </row>
    <row r="113" spans="1:65" s="2" customFormat="1" ht="21.6" customHeight="1">
      <c r="A113" s="28"/>
      <c r="B113" s="133"/>
      <c r="C113" s="134" t="s">
        <v>162</v>
      </c>
      <c r="D113" s="134" t="s">
        <v>122</v>
      </c>
      <c r="E113" s="135" t="s">
        <v>163</v>
      </c>
      <c r="F113" s="136" t="s">
        <v>164</v>
      </c>
      <c r="G113" s="137" t="s">
        <v>150</v>
      </c>
      <c r="H113" s="138">
        <v>50.055</v>
      </c>
      <c r="I113" s="139">
        <v>0</v>
      </c>
      <c r="J113" s="139">
        <f>ROUND(I113*H113,2)</f>
        <v>0</v>
      </c>
      <c r="K113" s="136" t="s">
        <v>126</v>
      </c>
      <c r="L113" s="29"/>
      <c r="M113" s="140" t="s">
        <v>3</v>
      </c>
      <c r="N113" s="141" t="s">
        <v>43</v>
      </c>
      <c r="O113" s="142">
        <v>0.058</v>
      </c>
      <c r="P113" s="142">
        <f>O113*H113</f>
        <v>2.90319</v>
      </c>
      <c r="Q113" s="142">
        <v>0</v>
      </c>
      <c r="R113" s="142">
        <f>Q113*H113</f>
        <v>0</v>
      </c>
      <c r="S113" s="142">
        <v>0</v>
      </c>
      <c r="T113" s="143">
        <f>S113*H113</f>
        <v>0</v>
      </c>
      <c r="U113" s="28"/>
      <c r="V113" s="28"/>
      <c r="W113" s="28"/>
      <c r="X113" s="28"/>
      <c r="Y113" s="28"/>
      <c r="Z113" s="28"/>
      <c r="AA113" s="28"/>
      <c r="AB113" s="28"/>
      <c r="AC113" s="28"/>
      <c r="AD113" s="28"/>
      <c r="AE113" s="28"/>
      <c r="AR113" s="144" t="s">
        <v>127</v>
      </c>
      <c r="AT113" s="144" t="s">
        <v>122</v>
      </c>
      <c r="AU113" s="144" t="s">
        <v>82</v>
      </c>
      <c r="AY113" s="16" t="s">
        <v>120</v>
      </c>
      <c r="BE113" s="145">
        <f>IF(N113="základní",J113,0)</f>
        <v>0</v>
      </c>
      <c r="BF113" s="145">
        <f>IF(N113="snížená",J113,0)</f>
        <v>0</v>
      </c>
      <c r="BG113" s="145">
        <f>IF(N113="zákl. přenesená",J113,0)</f>
        <v>0</v>
      </c>
      <c r="BH113" s="145">
        <f>IF(N113="sníž. přenesená",J113,0)</f>
        <v>0</v>
      </c>
      <c r="BI113" s="145">
        <f>IF(N113="nulová",J113,0)</f>
        <v>0</v>
      </c>
      <c r="BJ113" s="16" t="s">
        <v>80</v>
      </c>
      <c r="BK113" s="145">
        <f>ROUND(I113*H113,2)</f>
        <v>0</v>
      </c>
      <c r="BL113" s="16" t="s">
        <v>127</v>
      </c>
      <c r="BM113" s="144" t="s">
        <v>165</v>
      </c>
    </row>
    <row r="114" spans="1:47" s="2" customFormat="1" ht="39">
      <c r="A114" s="28"/>
      <c r="B114" s="29"/>
      <c r="C114" s="28"/>
      <c r="D114" s="146" t="s">
        <v>129</v>
      </c>
      <c r="E114" s="28"/>
      <c r="F114" s="147" t="s">
        <v>166</v>
      </c>
      <c r="G114" s="28"/>
      <c r="H114" s="28"/>
      <c r="I114" s="28"/>
      <c r="J114" s="28"/>
      <c r="K114" s="28"/>
      <c r="L114" s="29"/>
      <c r="M114" s="148"/>
      <c r="N114" s="149"/>
      <c r="O114" s="49"/>
      <c r="P114" s="49"/>
      <c r="Q114" s="49"/>
      <c r="R114" s="49"/>
      <c r="S114" s="49"/>
      <c r="T114" s="50"/>
      <c r="U114" s="28"/>
      <c r="V114" s="28"/>
      <c r="W114" s="28"/>
      <c r="X114" s="28"/>
      <c r="Y114" s="28"/>
      <c r="Z114" s="28"/>
      <c r="AA114" s="28"/>
      <c r="AB114" s="28"/>
      <c r="AC114" s="28"/>
      <c r="AD114" s="28"/>
      <c r="AE114" s="28"/>
      <c r="AT114" s="16" t="s">
        <v>129</v>
      </c>
      <c r="AU114" s="16" t="s">
        <v>82</v>
      </c>
    </row>
    <row r="115" spans="1:47" s="2" customFormat="1" ht="146.25">
      <c r="A115" s="28"/>
      <c r="B115" s="29"/>
      <c r="C115" s="28"/>
      <c r="D115" s="146" t="s">
        <v>131</v>
      </c>
      <c r="E115" s="28"/>
      <c r="F115" s="150" t="s">
        <v>160</v>
      </c>
      <c r="G115" s="28"/>
      <c r="H115" s="28"/>
      <c r="I115" s="28"/>
      <c r="J115" s="28"/>
      <c r="K115" s="28"/>
      <c r="L115" s="29"/>
      <c r="M115" s="148"/>
      <c r="N115" s="149"/>
      <c r="O115" s="49"/>
      <c r="P115" s="49"/>
      <c r="Q115" s="49"/>
      <c r="R115" s="49"/>
      <c r="S115" s="49"/>
      <c r="T115" s="50"/>
      <c r="U115" s="28"/>
      <c r="V115" s="28"/>
      <c r="W115" s="28"/>
      <c r="X115" s="28"/>
      <c r="Y115" s="28"/>
      <c r="Z115" s="28"/>
      <c r="AA115" s="28"/>
      <c r="AB115" s="28"/>
      <c r="AC115" s="28"/>
      <c r="AD115" s="28"/>
      <c r="AE115" s="28"/>
      <c r="AT115" s="16" t="s">
        <v>131</v>
      </c>
      <c r="AU115" s="16" t="s">
        <v>82</v>
      </c>
    </row>
    <row r="116" spans="2:51" s="13" customFormat="1" ht="12">
      <c r="B116" s="151"/>
      <c r="D116" s="146" t="s">
        <v>133</v>
      </c>
      <c r="E116" s="152" t="s">
        <v>3</v>
      </c>
      <c r="F116" s="153" t="s">
        <v>161</v>
      </c>
      <c r="H116" s="154">
        <v>166.85</v>
      </c>
      <c r="L116" s="151"/>
      <c r="M116" s="155"/>
      <c r="N116" s="156"/>
      <c r="O116" s="156"/>
      <c r="P116" s="156"/>
      <c r="Q116" s="156"/>
      <c r="R116" s="156"/>
      <c r="S116" s="156"/>
      <c r="T116" s="157"/>
      <c r="AT116" s="152" t="s">
        <v>133</v>
      </c>
      <c r="AU116" s="152" t="s">
        <v>82</v>
      </c>
      <c r="AV116" s="13" t="s">
        <v>82</v>
      </c>
      <c r="AW116" s="13" t="s">
        <v>34</v>
      </c>
      <c r="AX116" s="13" t="s">
        <v>80</v>
      </c>
      <c r="AY116" s="152" t="s">
        <v>120</v>
      </c>
    </row>
    <row r="117" spans="2:51" s="13" customFormat="1" ht="12">
      <c r="B117" s="151"/>
      <c r="D117" s="146" t="s">
        <v>133</v>
      </c>
      <c r="F117" s="153" t="s">
        <v>167</v>
      </c>
      <c r="H117" s="154">
        <v>50.055</v>
      </c>
      <c r="L117" s="151"/>
      <c r="M117" s="155"/>
      <c r="N117" s="156"/>
      <c r="O117" s="156"/>
      <c r="P117" s="156"/>
      <c r="Q117" s="156"/>
      <c r="R117" s="156"/>
      <c r="S117" s="156"/>
      <c r="T117" s="157"/>
      <c r="AT117" s="152" t="s">
        <v>133</v>
      </c>
      <c r="AU117" s="152" t="s">
        <v>82</v>
      </c>
      <c r="AV117" s="13" t="s">
        <v>82</v>
      </c>
      <c r="AW117" s="13" t="s">
        <v>4</v>
      </c>
      <c r="AX117" s="13" t="s">
        <v>80</v>
      </c>
      <c r="AY117" s="152" t="s">
        <v>120</v>
      </c>
    </row>
    <row r="118" spans="1:65" s="2" customFormat="1" ht="21.6" customHeight="1">
      <c r="A118" s="28"/>
      <c r="B118" s="133"/>
      <c r="C118" s="134" t="s">
        <v>168</v>
      </c>
      <c r="D118" s="134" t="s">
        <v>122</v>
      </c>
      <c r="E118" s="135" t="s">
        <v>169</v>
      </c>
      <c r="F118" s="136" t="s">
        <v>170</v>
      </c>
      <c r="G118" s="137" t="s">
        <v>150</v>
      </c>
      <c r="H118" s="138">
        <v>10.05</v>
      </c>
      <c r="I118" s="139">
        <v>0</v>
      </c>
      <c r="J118" s="139">
        <f>ROUND(I118*H118,2)</f>
        <v>0</v>
      </c>
      <c r="K118" s="136" t="s">
        <v>126</v>
      </c>
      <c r="L118" s="29"/>
      <c r="M118" s="140" t="s">
        <v>3</v>
      </c>
      <c r="N118" s="141" t="s">
        <v>43</v>
      </c>
      <c r="O118" s="142">
        <v>2.32</v>
      </c>
      <c r="P118" s="142">
        <f>O118*H118</f>
        <v>23.316</v>
      </c>
      <c r="Q118" s="142">
        <v>0</v>
      </c>
      <c r="R118" s="142">
        <f>Q118*H118</f>
        <v>0</v>
      </c>
      <c r="S118" s="142">
        <v>0</v>
      </c>
      <c r="T118" s="143">
        <f>S118*H118</f>
        <v>0</v>
      </c>
      <c r="U118" s="28"/>
      <c r="V118" s="28"/>
      <c r="W118" s="28"/>
      <c r="X118" s="28"/>
      <c r="Y118" s="28"/>
      <c r="Z118" s="28"/>
      <c r="AA118" s="28"/>
      <c r="AB118" s="28"/>
      <c r="AC118" s="28"/>
      <c r="AD118" s="28"/>
      <c r="AE118" s="28"/>
      <c r="AR118" s="144" t="s">
        <v>127</v>
      </c>
      <c r="AT118" s="144" t="s">
        <v>122</v>
      </c>
      <c r="AU118" s="144" t="s">
        <v>82</v>
      </c>
      <c r="AY118" s="16" t="s">
        <v>120</v>
      </c>
      <c r="BE118" s="145">
        <f>IF(N118="základní",J118,0)</f>
        <v>0</v>
      </c>
      <c r="BF118" s="145">
        <f>IF(N118="snížená",J118,0)</f>
        <v>0</v>
      </c>
      <c r="BG118" s="145">
        <f>IF(N118="zákl. přenesená",J118,0)</f>
        <v>0</v>
      </c>
      <c r="BH118" s="145">
        <f>IF(N118="sníž. přenesená",J118,0)</f>
        <v>0</v>
      </c>
      <c r="BI118" s="145">
        <f>IF(N118="nulová",J118,0)</f>
        <v>0</v>
      </c>
      <c r="BJ118" s="16" t="s">
        <v>80</v>
      </c>
      <c r="BK118" s="145">
        <f>ROUND(I118*H118,2)</f>
        <v>0</v>
      </c>
      <c r="BL118" s="16" t="s">
        <v>127</v>
      </c>
      <c r="BM118" s="144" t="s">
        <v>171</v>
      </c>
    </row>
    <row r="119" spans="1:47" s="2" customFormat="1" ht="29.25">
      <c r="A119" s="28"/>
      <c r="B119" s="29"/>
      <c r="C119" s="28"/>
      <c r="D119" s="146" t="s">
        <v>129</v>
      </c>
      <c r="E119" s="28"/>
      <c r="F119" s="147" t="s">
        <v>172</v>
      </c>
      <c r="G119" s="28"/>
      <c r="H119" s="28"/>
      <c r="I119" s="28"/>
      <c r="J119" s="28"/>
      <c r="K119" s="28"/>
      <c r="L119" s="29"/>
      <c r="M119" s="148"/>
      <c r="N119" s="149"/>
      <c r="O119" s="49"/>
      <c r="P119" s="49"/>
      <c r="Q119" s="49"/>
      <c r="R119" s="49"/>
      <c r="S119" s="49"/>
      <c r="T119" s="50"/>
      <c r="U119" s="28"/>
      <c r="V119" s="28"/>
      <c r="W119" s="28"/>
      <c r="X119" s="28"/>
      <c r="Y119" s="28"/>
      <c r="Z119" s="28"/>
      <c r="AA119" s="28"/>
      <c r="AB119" s="28"/>
      <c r="AC119" s="28"/>
      <c r="AD119" s="28"/>
      <c r="AE119" s="28"/>
      <c r="AT119" s="16" t="s">
        <v>129</v>
      </c>
      <c r="AU119" s="16" t="s">
        <v>82</v>
      </c>
    </row>
    <row r="120" spans="1:47" s="2" customFormat="1" ht="126.75">
      <c r="A120" s="28"/>
      <c r="B120" s="29"/>
      <c r="C120" s="28"/>
      <c r="D120" s="146" t="s">
        <v>131</v>
      </c>
      <c r="E120" s="28"/>
      <c r="F120" s="150" t="s">
        <v>173</v>
      </c>
      <c r="G120" s="28"/>
      <c r="H120" s="28"/>
      <c r="I120" s="28"/>
      <c r="J120" s="28"/>
      <c r="K120" s="28"/>
      <c r="L120" s="29"/>
      <c r="M120" s="148"/>
      <c r="N120" s="149"/>
      <c r="O120" s="49"/>
      <c r="P120" s="49"/>
      <c r="Q120" s="49"/>
      <c r="R120" s="49"/>
      <c r="S120" s="49"/>
      <c r="T120" s="50"/>
      <c r="U120" s="28"/>
      <c r="V120" s="28"/>
      <c r="W120" s="28"/>
      <c r="X120" s="28"/>
      <c r="Y120" s="28"/>
      <c r="Z120" s="28"/>
      <c r="AA120" s="28"/>
      <c r="AB120" s="28"/>
      <c r="AC120" s="28"/>
      <c r="AD120" s="28"/>
      <c r="AE120" s="28"/>
      <c r="AT120" s="16" t="s">
        <v>131</v>
      </c>
      <c r="AU120" s="16" t="s">
        <v>82</v>
      </c>
    </row>
    <row r="121" spans="2:51" s="13" customFormat="1" ht="12">
      <c r="B121" s="151"/>
      <c r="D121" s="146" t="s">
        <v>133</v>
      </c>
      <c r="E121" s="152" t="s">
        <v>3</v>
      </c>
      <c r="F121" s="153" t="s">
        <v>174</v>
      </c>
      <c r="H121" s="154">
        <v>10.05</v>
      </c>
      <c r="L121" s="151"/>
      <c r="M121" s="155"/>
      <c r="N121" s="156"/>
      <c r="O121" s="156"/>
      <c r="P121" s="156"/>
      <c r="Q121" s="156"/>
      <c r="R121" s="156"/>
      <c r="S121" s="156"/>
      <c r="T121" s="157"/>
      <c r="AT121" s="152" t="s">
        <v>133</v>
      </c>
      <c r="AU121" s="152" t="s">
        <v>82</v>
      </c>
      <c r="AV121" s="13" t="s">
        <v>82</v>
      </c>
      <c r="AW121" s="13" t="s">
        <v>34</v>
      </c>
      <c r="AX121" s="13" t="s">
        <v>80</v>
      </c>
      <c r="AY121" s="152" t="s">
        <v>120</v>
      </c>
    </row>
    <row r="122" spans="1:65" s="2" customFormat="1" ht="21.6" customHeight="1">
      <c r="A122" s="28"/>
      <c r="B122" s="133"/>
      <c r="C122" s="134" t="s">
        <v>175</v>
      </c>
      <c r="D122" s="134" t="s">
        <v>122</v>
      </c>
      <c r="E122" s="135" t="s">
        <v>176</v>
      </c>
      <c r="F122" s="136" t="s">
        <v>177</v>
      </c>
      <c r="G122" s="137" t="s">
        <v>150</v>
      </c>
      <c r="H122" s="138">
        <v>176.9</v>
      </c>
      <c r="I122" s="139">
        <v>0</v>
      </c>
      <c r="J122" s="139">
        <f>ROUND(I122*H122,2)</f>
        <v>0</v>
      </c>
      <c r="K122" s="136" t="s">
        <v>126</v>
      </c>
      <c r="L122" s="29"/>
      <c r="M122" s="140" t="s">
        <v>3</v>
      </c>
      <c r="N122" s="141" t="s">
        <v>43</v>
      </c>
      <c r="O122" s="142">
        <v>0.075</v>
      </c>
      <c r="P122" s="142">
        <f>O122*H122</f>
        <v>13.2675</v>
      </c>
      <c r="Q122" s="142">
        <v>0</v>
      </c>
      <c r="R122" s="142">
        <f>Q122*H122</f>
        <v>0</v>
      </c>
      <c r="S122" s="142">
        <v>0</v>
      </c>
      <c r="T122" s="143">
        <f>S122*H122</f>
        <v>0</v>
      </c>
      <c r="U122" s="28"/>
      <c r="V122" s="28"/>
      <c r="W122" s="28"/>
      <c r="X122" s="28"/>
      <c r="Y122" s="28"/>
      <c r="Z122" s="28"/>
      <c r="AA122" s="28"/>
      <c r="AB122" s="28"/>
      <c r="AC122" s="28"/>
      <c r="AD122" s="28"/>
      <c r="AE122" s="28"/>
      <c r="AR122" s="144" t="s">
        <v>127</v>
      </c>
      <c r="AT122" s="144" t="s">
        <v>122</v>
      </c>
      <c r="AU122" s="144" t="s">
        <v>82</v>
      </c>
      <c r="AY122" s="16" t="s">
        <v>120</v>
      </c>
      <c r="BE122" s="145">
        <f>IF(N122="základní",J122,0)</f>
        <v>0</v>
      </c>
      <c r="BF122" s="145">
        <f>IF(N122="snížená",J122,0)</f>
        <v>0</v>
      </c>
      <c r="BG122" s="145">
        <f>IF(N122="zákl. přenesená",J122,0)</f>
        <v>0</v>
      </c>
      <c r="BH122" s="145">
        <f>IF(N122="sníž. přenesená",J122,0)</f>
        <v>0</v>
      </c>
      <c r="BI122" s="145">
        <f>IF(N122="nulová",J122,0)</f>
        <v>0</v>
      </c>
      <c r="BJ122" s="16" t="s">
        <v>80</v>
      </c>
      <c r="BK122" s="145">
        <f>ROUND(I122*H122,2)</f>
        <v>0</v>
      </c>
      <c r="BL122" s="16" t="s">
        <v>127</v>
      </c>
      <c r="BM122" s="144" t="s">
        <v>178</v>
      </c>
    </row>
    <row r="123" spans="1:47" s="2" customFormat="1" ht="39">
      <c r="A123" s="28"/>
      <c r="B123" s="29"/>
      <c r="C123" s="28"/>
      <c r="D123" s="146" t="s">
        <v>129</v>
      </c>
      <c r="E123" s="28"/>
      <c r="F123" s="147" t="s">
        <v>179</v>
      </c>
      <c r="G123" s="28"/>
      <c r="H123" s="28"/>
      <c r="I123" s="28"/>
      <c r="J123" s="28"/>
      <c r="K123" s="28"/>
      <c r="L123" s="29"/>
      <c r="M123" s="148"/>
      <c r="N123" s="149"/>
      <c r="O123" s="49"/>
      <c r="P123" s="49"/>
      <c r="Q123" s="49"/>
      <c r="R123" s="49"/>
      <c r="S123" s="49"/>
      <c r="T123" s="50"/>
      <c r="U123" s="28"/>
      <c r="V123" s="28"/>
      <c r="W123" s="28"/>
      <c r="X123" s="28"/>
      <c r="Y123" s="28"/>
      <c r="Z123" s="28"/>
      <c r="AA123" s="28"/>
      <c r="AB123" s="28"/>
      <c r="AC123" s="28"/>
      <c r="AD123" s="28"/>
      <c r="AE123" s="28"/>
      <c r="AT123" s="16" t="s">
        <v>129</v>
      </c>
      <c r="AU123" s="16" t="s">
        <v>82</v>
      </c>
    </row>
    <row r="124" spans="1:47" s="2" customFormat="1" ht="253.5">
      <c r="A124" s="28"/>
      <c r="B124" s="29"/>
      <c r="C124" s="28"/>
      <c r="D124" s="146" t="s">
        <v>131</v>
      </c>
      <c r="E124" s="28"/>
      <c r="F124" s="150" t="s">
        <v>180</v>
      </c>
      <c r="G124" s="28"/>
      <c r="H124" s="28"/>
      <c r="I124" s="28"/>
      <c r="J124" s="28"/>
      <c r="K124" s="28"/>
      <c r="L124" s="29"/>
      <c r="M124" s="148"/>
      <c r="N124" s="149"/>
      <c r="O124" s="49"/>
      <c r="P124" s="49"/>
      <c r="Q124" s="49"/>
      <c r="R124" s="49"/>
      <c r="S124" s="49"/>
      <c r="T124" s="50"/>
      <c r="U124" s="28"/>
      <c r="V124" s="28"/>
      <c r="W124" s="28"/>
      <c r="X124" s="28"/>
      <c r="Y124" s="28"/>
      <c r="Z124" s="28"/>
      <c r="AA124" s="28"/>
      <c r="AB124" s="28"/>
      <c r="AC124" s="28"/>
      <c r="AD124" s="28"/>
      <c r="AE124" s="28"/>
      <c r="AT124" s="16" t="s">
        <v>131</v>
      </c>
      <c r="AU124" s="16" t="s">
        <v>82</v>
      </c>
    </row>
    <row r="125" spans="2:51" s="13" customFormat="1" ht="12">
      <c r="B125" s="151"/>
      <c r="D125" s="146" t="s">
        <v>133</v>
      </c>
      <c r="E125" s="152" t="s">
        <v>3</v>
      </c>
      <c r="F125" s="153" t="s">
        <v>161</v>
      </c>
      <c r="H125" s="154">
        <v>166.85</v>
      </c>
      <c r="L125" s="151"/>
      <c r="M125" s="155"/>
      <c r="N125" s="156"/>
      <c r="O125" s="156"/>
      <c r="P125" s="156"/>
      <c r="Q125" s="156"/>
      <c r="R125" s="156"/>
      <c r="S125" s="156"/>
      <c r="T125" s="157"/>
      <c r="AT125" s="152" t="s">
        <v>133</v>
      </c>
      <c r="AU125" s="152" t="s">
        <v>82</v>
      </c>
      <c r="AV125" s="13" t="s">
        <v>82</v>
      </c>
      <c r="AW125" s="13" t="s">
        <v>34</v>
      </c>
      <c r="AX125" s="13" t="s">
        <v>72</v>
      </c>
      <c r="AY125" s="152" t="s">
        <v>120</v>
      </c>
    </row>
    <row r="126" spans="2:51" s="13" customFormat="1" ht="12">
      <c r="B126" s="151"/>
      <c r="D126" s="146" t="s">
        <v>133</v>
      </c>
      <c r="E126" s="152" t="s">
        <v>3</v>
      </c>
      <c r="F126" s="153" t="s">
        <v>174</v>
      </c>
      <c r="H126" s="154">
        <v>10.05</v>
      </c>
      <c r="L126" s="151"/>
      <c r="M126" s="155"/>
      <c r="N126" s="156"/>
      <c r="O126" s="156"/>
      <c r="P126" s="156"/>
      <c r="Q126" s="156"/>
      <c r="R126" s="156"/>
      <c r="S126" s="156"/>
      <c r="T126" s="157"/>
      <c r="AT126" s="152" t="s">
        <v>133</v>
      </c>
      <c r="AU126" s="152" t="s">
        <v>82</v>
      </c>
      <c r="AV126" s="13" t="s">
        <v>82</v>
      </c>
      <c r="AW126" s="13" t="s">
        <v>34</v>
      </c>
      <c r="AX126" s="13" t="s">
        <v>72</v>
      </c>
      <c r="AY126" s="152" t="s">
        <v>120</v>
      </c>
    </row>
    <row r="127" spans="1:65" s="2" customFormat="1" ht="14.45" customHeight="1">
      <c r="A127" s="28"/>
      <c r="B127" s="133"/>
      <c r="C127" s="134" t="s">
        <v>181</v>
      </c>
      <c r="D127" s="134" t="s">
        <v>122</v>
      </c>
      <c r="E127" s="135" t="s">
        <v>182</v>
      </c>
      <c r="F127" s="136" t="s">
        <v>183</v>
      </c>
      <c r="G127" s="137" t="s">
        <v>150</v>
      </c>
      <c r="H127" s="138">
        <v>176.9</v>
      </c>
      <c r="I127" s="139">
        <v>0</v>
      </c>
      <c r="J127" s="139">
        <f>ROUND(I127*H127,2)</f>
        <v>0</v>
      </c>
      <c r="K127" s="136" t="s">
        <v>126</v>
      </c>
      <c r="L127" s="29"/>
      <c r="M127" s="140" t="s">
        <v>3</v>
      </c>
      <c r="N127" s="141" t="s">
        <v>43</v>
      </c>
      <c r="O127" s="142">
        <v>0.009</v>
      </c>
      <c r="P127" s="142">
        <f>O127*H127</f>
        <v>1.5920999999999998</v>
      </c>
      <c r="Q127" s="142">
        <v>0</v>
      </c>
      <c r="R127" s="142">
        <f>Q127*H127</f>
        <v>0</v>
      </c>
      <c r="S127" s="142">
        <v>0</v>
      </c>
      <c r="T127" s="143">
        <f>S127*H127</f>
        <v>0</v>
      </c>
      <c r="U127" s="28"/>
      <c r="V127" s="28"/>
      <c r="W127" s="28"/>
      <c r="X127" s="28"/>
      <c r="Y127" s="28"/>
      <c r="Z127" s="28"/>
      <c r="AA127" s="28"/>
      <c r="AB127" s="28"/>
      <c r="AC127" s="28"/>
      <c r="AD127" s="28"/>
      <c r="AE127" s="28"/>
      <c r="AR127" s="144" t="s">
        <v>127</v>
      </c>
      <c r="AT127" s="144" t="s">
        <v>122</v>
      </c>
      <c r="AU127" s="144" t="s">
        <v>82</v>
      </c>
      <c r="AY127" s="16" t="s">
        <v>120</v>
      </c>
      <c r="BE127" s="145">
        <f>IF(N127="základní",J127,0)</f>
        <v>0</v>
      </c>
      <c r="BF127" s="145">
        <f>IF(N127="snížená",J127,0)</f>
        <v>0</v>
      </c>
      <c r="BG127" s="145">
        <f>IF(N127="zákl. přenesená",J127,0)</f>
        <v>0</v>
      </c>
      <c r="BH127" s="145">
        <f>IF(N127="sníž. přenesená",J127,0)</f>
        <v>0</v>
      </c>
      <c r="BI127" s="145">
        <f>IF(N127="nulová",J127,0)</f>
        <v>0</v>
      </c>
      <c r="BJ127" s="16" t="s">
        <v>80</v>
      </c>
      <c r="BK127" s="145">
        <f>ROUND(I127*H127,2)</f>
        <v>0</v>
      </c>
      <c r="BL127" s="16" t="s">
        <v>127</v>
      </c>
      <c r="BM127" s="144" t="s">
        <v>184</v>
      </c>
    </row>
    <row r="128" spans="1:47" s="2" customFormat="1" ht="12">
      <c r="A128" s="28"/>
      <c r="B128" s="29"/>
      <c r="C128" s="28"/>
      <c r="D128" s="146" t="s">
        <v>129</v>
      </c>
      <c r="E128" s="28"/>
      <c r="F128" s="147" t="s">
        <v>183</v>
      </c>
      <c r="G128" s="28"/>
      <c r="H128" s="28"/>
      <c r="I128" s="28"/>
      <c r="J128" s="28"/>
      <c r="K128" s="28"/>
      <c r="L128" s="29"/>
      <c r="M128" s="148"/>
      <c r="N128" s="149"/>
      <c r="O128" s="49"/>
      <c r="P128" s="49"/>
      <c r="Q128" s="49"/>
      <c r="R128" s="49"/>
      <c r="S128" s="49"/>
      <c r="T128" s="50"/>
      <c r="U128" s="28"/>
      <c r="V128" s="28"/>
      <c r="W128" s="28"/>
      <c r="X128" s="28"/>
      <c r="Y128" s="28"/>
      <c r="Z128" s="28"/>
      <c r="AA128" s="28"/>
      <c r="AB128" s="28"/>
      <c r="AC128" s="28"/>
      <c r="AD128" s="28"/>
      <c r="AE128" s="28"/>
      <c r="AT128" s="16" t="s">
        <v>129</v>
      </c>
      <c r="AU128" s="16" t="s">
        <v>82</v>
      </c>
    </row>
    <row r="129" spans="1:47" s="2" customFormat="1" ht="409.5">
      <c r="A129" s="28"/>
      <c r="B129" s="29"/>
      <c r="C129" s="28"/>
      <c r="D129" s="146" t="s">
        <v>131</v>
      </c>
      <c r="E129" s="28"/>
      <c r="F129" s="158" t="s">
        <v>185</v>
      </c>
      <c r="G129" s="28"/>
      <c r="H129" s="28"/>
      <c r="I129" s="28"/>
      <c r="J129" s="28"/>
      <c r="K129" s="28"/>
      <c r="L129" s="29"/>
      <c r="M129" s="148"/>
      <c r="N129" s="149"/>
      <c r="O129" s="49"/>
      <c r="P129" s="49"/>
      <c r="Q129" s="49"/>
      <c r="R129" s="49"/>
      <c r="S129" s="49"/>
      <c r="T129" s="50"/>
      <c r="U129" s="28"/>
      <c r="V129" s="28"/>
      <c r="W129" s="28"/>
      <c r="X129" s="28"/>
      <c r="Y129" s="28"/>
      <c r="Z129" s="28"/>
      <c r="AA129" s="28"/>
      <c r="AB129" s="28"/>
      <c r="AC129" s="28"/>
      <c r="AD129" s="28"/>
      <c r="AE129" s="28"/>
      <c r="AT129" s="16" t="s">
        <v>131</v>
      </c>
      <c r="AU129" s="16" t="s">
        <v>82</v>
      </c>
    </row>
    <row r="130" spans="2:51" s="13" customFormat="1" ht="12">
      <c r="B130" s="151"/>
      <c r="D130" s="146" t="s">
        <v>133</v>
      </c>
      <c r="E130" s="152" t="s">
        <v>3</v>
      </c>
      <c r="F130" s="153" t="s">
        <v>161</v>
      </c>
      <c r="H130" s="154">
        <v>166.85</v>
      </c>
      <c r="L130" s="151"/>
      <c r="M130" s="155"/>
      <c r="N130" s="156"/>
      <c r="O130" s="156"/>
      <c r="P130" s="156"/>
      <c r="Q130" s="156"/>
      <c r="R130" s="156"/>
      <c r="S130" s="156"/>
      <c r="T130" s="157"/>
      <c r="AT130" s="152" t="s">
        <v>133</v>
      </c>
      <c r="AU130" s="152" t="s">
        <v>82</v>
      </c>
      <c r="AV130" s="13" t="s">
        <v>82</v>
      </c>
      <c r="AW130" s="13" t="s">
        <v>34</v>
      </c>
      <c r="AX130" s="13" t="s">
        <v>72</v>
      </c>
      <c r="AY130" s="152" t="s">
        <v>120</v>
      </c>
    </row>
    <row r="131" spans="2:51" s="13" customFormat="1" ht="12">
      <c r="B131" s="151"/>
      <c r="D131" s="146" t="s">
        <v>133</v>
      </c>
      <c r="E131" s="152" t="s">
        <v>3</v>
      </c>
      <c r="F131" s="153" t="s">
        <v>174</v>
      </c>
      <c r="H131" s="154">
        <v>10.05</v>
      </c>
      <c r="L131" s="151"/>
      <c r="M131" s="155"/>
      <c r="N131" s="156"/>
      <c r="O131" s="156"/>
      <c r="P131" s="156"/>
      <c r="Q131" s="156"/>
      <c r="R131" s="156"/>
      <c r="S131" s="156"/>
      <c r="T131" s="157"/>
      <c r="AT131" s="152" t="s">
        <v>133</v>
      </c>
      <c r="AU131" s="152" t="s">
        <v>82</v>
      </c>
      <c r="AV131" s="13" t="s">
        <v>82</v>
      </c>
      <c r="AW131" s="13" t="s">
        <v>34</v>
      </c>
      <c r="AX131" s="13" t="s">
        <v>72</v>
      </c>
      <c r="AY131" s="152" t="s">
        <v>120</v>
      </c>
    </row>
    <row r="132" spans="1:65" s="2" customFormat="1" ht="21.6" customHeight="1">
      <c r="A132" s="28"/>
      <c r="B132" s="133"/>
      <c r="C132" s="134" t="s">
        <v>186</v>
      </c>
      <c r="D132" s="134" t="s">
        <v>122</v>
      </c>
      <c r="E132" s="135" t="s">
        <v>187</v>
      </c>
      <c r="F132" s="136" t="s">
        <v>188</v>
      </c>
      <c r="G132" s="137" t="s">
        <v>189</v>
      </c>
      <c r="H132" s="138">
        <v>353.8</v>
      </c>
      <c r="I132" s="139">
        <v>0</v>
      </c>
      <c r="J132" s="139">
        <f>ROUND(I132*H132,2)</f>
        <v>0</v>
      </c>
      <c r="K132" s="136" t="s">
        <v>126</v>
      </c>
      <c r="L132" s="29"/>
      <c r="M132" s="140" t="s">
        <v>3</v>
      </c>
      <c r="N132" s="141" t="s">
        <v>43</v>
      </c>
      <c r="O132" s="142">
        <v>0</v>
      </c>
      <c r="P132" s="142">
        <f>O132*H132</f>
        <v>0</v>
      </c>
      <c r="Q132" s="142">
        <v>0</v>
      </c>
      <c r="R132" s="142">
        <f>Q132*H132</f>
        <v>0</v>
      </c>
      <c r="S132" s="142">
        <v>0</v>
      </c>
      <c r="T132" s="143">
        <f>S132*H132</f>
        <v>0</v>
      </c>
      <c r="U132" s="28"/>
      <c r="V132" s="28"/>
      <c r="W132" s="28"/>
      <c r="X132" s="28"/>
      <c r="Y132" s="28"/>
      <c r="Z132" s="28"/>
      <c r="AA132" s="28"/>
      <c r="AB132" s="28"/>
      <c r="AC132" s="28"/>
      <c r="AD132" s="28"/>
      <c r="AE132" s="28"/>
      <c r="AR132" s="144" t="s">
        <v>127</v>
      </c>
      <c r="AT132" s="144" t="s">
        <v>122</v>
      </c>
      <c r="AU132" s="144" t="s">
        <v>82</v>
      </c>
      <c r="AY132" s="16" t="s">
        <v>120</v>
      </c>
      <c r="BE132" s="145">
        <f>IF(N132="základní",J132,0)</f>
        <v>0</v>
      </c>
      <c r="BF132" s="145">
        <f>IF(N132="snížená",J132,0)</f>
        <v>0</v>
      </c>
      <c r="BG132" s="145">
        <f>IF(N132="zákl. přenesená",J132,0)</f>
        <v>0</v>
      </c>
      <c r="BH132" s="145">
        <f>IF(N132="sníž. přenesená",J132,0)</f>
        <v>0</v>
      </c>
      <c r="BI132" s="145">
        <f>IF(N132="nulová",J132,0)</f>
        <v>0</v>
      </c>
      <c r="BJ132" s="16" t="s">
        <v>80</v>
      </c>
      <c r="BK132" s="145">
        <f>ROUND(I132*H132,2)</f>
        <v>0</v>
      </c>
      <c r="BL132" s="16" t="s">
        <v>127</v>
      </c>
      <c r="BM132" s="144" t="s">
        <v>190</v>
      </c>
    </row>
    <row r="133" spans="1:47" s="2" customFormat="1" ht="29.25">
      <c r="A133" s="28"/>
      <c r="B133" s="29"/>
      <c r="C133" s="28"/>
      <c r="D133" s="146" t="s">
        <v>129</v>
      </c>
      <c r="E133" s="28"/>
      <c r="F133" s="147" t="s">
        <v>191</v>
      </c>
      <c r="G133" s="28"/>
      <c r="H133" s="28"/>
      <c r="I133" s="28"/>
      <c r="J133" s="28"/>
      <c r="K133" s="28"/>
      <c r="L133" s="29"/>
      <c r="M133" s="148"/>
      <c r="N133" s="149"/>
      <c r="O133" s="49"/>
      <c r="P133" s="49"/>
      <c r="Q133" s="49"/>
      <c r="R133" s="49"/>
      <c r="S133" s="49"/>
      <c r="T133" s="50"/>
      <c r="U133" s="28"/>
      <c r="V133" s="28"/>
      <c r="W133" s="28"/>
      <c r="X133" s="28"/>
      <c r="Y133" s="28"/>
      <c r="Z133" s="28"/>
      <c r="AA133" s="28"/>
      <c r="AB133" s="28"/>
      <c r="AC133" s="28"/>
      <c r="AD133" s="28"/>
      <c r="AE133" s="28"/>
      <c r="AT133" s="16" t="s">
        <v>129</v>
      </c>
      <c r="AU133" s="16" t="s">
        <v>82</v>
      </c>
    </row>
    <row r="134" spans="1:47" s="2" customFormat="1" ht="39">
      <c r="A134" s="28"/>
      <c r="B134" s="29"/>
      <c r="C134" s="28"/>
      <c r="D134" s="146" t="s">
        <v>131</v>
      </c>
      <c r="E134" s="28"/>
      <c r="F134" s="150" t="s">
        <v>192</v>
      </c>
      <c r="G134" s="28"/>
      <c r="H134" s="28"/>
      <c r="I134" s="28"/>
      <c r="J134" s="28"/>
      <c r="K134" s="28"/>
      <c r="L134" s="29"/>
      <c r="M134" s="148"/>
      <c r="N134" s="149"/>
      <c r="O134" s="49"/>
      <c r="P134" s="49"/>
      <c r="Q134" s="49"/>
      <c r="R134" s="49"/>
      <c r="S134" s="49"/>
      <c r="T134" s="50"/>
      <c r="U134" s="28"/>
      <c r="V134" s="28"/>
      <c r="W134" s="28"/>
      <c r="X134" s="28"/>
      <c r="Y134" s="28"/>
      <c r="Z134" s="28"/>
      <c r="AA134" s="28"/>
      <c r="AB134" s="28"/>
      <c r="AC134" s="28"/>
      <c r="AD134" s="28"/>
      <c r="AE134" s="28"/>
      <c r="AT134" s="16" t="s">
        <v>131</v>
      </c>
      <c r="AU134" s="16" t="s">
        <v>82</v>
      </c>
    </row>
    <row r="135" spans="2:51" s="13" customFormat="1" ht="12">
      <c r="B135" s="151"/>
      <c r="D135" s="146" t="s">
        <v>133</v>
      </c>
      <c r="E135" s="152" t="s">
        <v>3</v>
      </c>
      <c r="F135" s="153" t="s">
        <v>161</v>
      </c>
      <c r="H135" s="154">
        <v>166.85</v>
      </c>
      <c r="L135" s="151"/>
      <c r="M135" s="155"/>
      <c r="N135" s="156"/>
      <c r="O135" s="156"/>
      <c r="P135" s="156"/>
      <c r="Q135" s="156"/>
      <c r="R135" s="156"/>
      <c r="S135" s="156"/>
      <c r="T135" s="157"/>
      <c r="AT135" s="152" t="s">
        <v>133</v>
      </c>
      <c r="AU135" s="152" t="s">
        <v>82</v>
      </c>
      <c r="AV135" s="13" t="s">
        <v>82</v>
      </c>
      <c r="AW135" s="13" t="s">
        <v>34</v>
      </c>
      <c r="AX135" s="13" t="s">
        <v>72</v>
      </c>
      <c r="AY135" s="152" t="s">
        <v>120</v>
      </c>
    </row>
    <row r="136" spans="2:51" s="13" customFormat="1" ht="12">
      <c r="B136" s="151"/>
      <c r="D136" s="146" t="s">
        <v>133</v>
      </c>
      <c r="E136" s="152" t="s">
        <v>3</v>
      </c>
      <c r="F136" s="153" t="s">
        <v>174</v>
      </c>
      <c r="H136" s="154">
        <v>10.05</v>
      </c>
      <c r="L136" s="151"/>
      <c r="M136" s="155"/>
      <c r="N136" s="156"/>
      <c r="O136" s="156"/>
      <c r="P136" s="156"/>
      <c r="Q136" s="156"/>
      <c r="R136" s="156"/>
      <c r="S136" s="156"/>
      <c r="T136" s="157"/>
      <c r="AT136" s="152" t="s">
        <v>133</v>
      </c>
      <c r="AU136" s="152" t="s">
        <v>82</v>
      </c>
      <c r="AV136" s="13" t="s">
        <v>82</v>
      </c>
      <c r="AW136" s="13" t="s">
        <v>34</v>
      </c>
      <c r="AX136" s="13" t="s">
        <v>72</v>
      </c>
      <c r="AY136" s="152" t="s">
        <v>120</v>
      </c>
    </row>
    <row r="137" spans="2:51" s="13" customFormat="1" ht="12">
      <c r="B137" s="151"/>
      <c r="D137" s="146" t="s">
        <v>133</v>
      </c>
      <c r="F137" s="153" t="s">
        <v>193</v>
      </c>
      <c r="H137" s="154">
        <v>353.8</v>
      </c>
      <c r="L137" s="151"/>
      <c r="M137" s="155"/>
      <c r="N137" s="156"/>
      <c r="O137" s="156"/>
      <c r="P137" s="156"/>
      <c r="Q137" s="156"/>
      <c r="R137" s="156"/>
      <c r="S137" s="156"/>
      <c r="T137" s="157"/>
      <c r="AT137" s="152" t="s">
        <v>133</v>
      </c>
      <c r="AU137" s="152" t="s">
        <v>82</v>
      </c>
      <c r="AV137" s="13" t="s">
        <v>82</v>
      </c>
      <c r="AW137" s="13" t="s">
        <v>4</v>
      </c>
      <c r="AX137" s="13" t="s">
        <v>80</v>
      </c>
      <c r="AY137" s="152" t="s">
        <v>120</v>
      </c>
    </row>
    <row r="138" spans="1:65" s="2" customFormat="1" ht="21.6" customHeight="1">
      <c r="A138" s="28"/>
      <c r="B138" s="133"/>
      <c r="C138" s="134" t="s">
        <v>194</v>
      </c>
      <c r="D138" s="134" t="s">
        <v>122</v>
      </c>
      <c r="E138" s="135" t="s">
        <v>195</v>
      </c>
      <c r="F138" s="136" t="s">
        <v>196</v>
      </c>
      <c r="G138" s="137" t="s">
        <v>125</v>
      </c>
      <c r="H138" s="138">
        <v>126</v>
      </c>
      <c r="I138" s="139">
        <v>0</v>
      </c>
      <c r="J138" s="139">
        <f>ROUND(I138*H138,2)</f>
        <v>0</v>
      </c>
      <c r="K138" s="136" t="s">
        <v>126</v>
      </c>
      <c r="L138" s="29"/>
      <c r="M138" s="140" t="s">
        <v>3</v>
      </c>
      <c r="N138" s="141" t="s">
        <v>43</v>
      </c>
      <c r="O138" s="142">
        <v>0.177</v>
      </c>
      <c r="P138" s="142">
        <f>O138*H138</f>
        <v>22.302</v>
      </c>
      <c r="Q138" s="142">
        <v>0</v>
      </c>
      <c r="R138" s="142">
        <f>Q138*H138</f>
        <v>0</v>
      </c>
      <c r="S138" s="142">
        <v>0</v>
      </c>
      <c r="T138" s="143">
        <f>S138*H138</f>
        <v>0</v>
      </c>
      <c r="U138" s="28"/>
      <c r="V138" s="28"/>
      <c r="W138" s="28"/>
      <c r="X138" s="28"/>
      <c r="Y138" s="28"/>
      <c r="Z138" s="28"/>
      <c r="AA138" s="28"/>
      <c r="AB138" s="28"/>
      <c r="AC138" s="28"/>
      <c r="AD138" s="28"/>
      <c r="AE138" s="28"/>
      <c r="AR138" s="144" t="s">
        <v>127</v>
      </c>
      <c r="AT138" s="144" t="s">
        <v>122</v>
      </c>
      <c r="AU138" s="144" t="s">
        <v>82</v>
      </c>
      <c r="AY138" s="16" t="s">
        <v>120</v>
      </c>
      <c r="BE138" s="145">
        <f>IF(N138="základní",J138,0)</f>
        <v>0</v>
      </c>
      <c r="BF138" s="145">
        <f>IF(N138="snížená",J138,0)</f>
        <v>0</v>
      </c>
      <c r="BG138" s="145">
        <f>IF(N138="zákl. přenesená",J138,0)</f>
        <v>0</v>
      </c>
      <c r="BH138" s="145">
        <f>IF(N138="sníž. přenesená",J138,0)</f>
        <v>0</v>
      </c>
      <c r="BI138" s="145">
        <f>IF(N138="nulová",J138,0)</f>
        <v>0</v>
      </c>
      <c r="BJ138" s="16" t="s">
        <v>80</v>
      </c>
      <c r="BK138" s="145">
        <f>ROUND(I138*H138,2)</f>
        <v>0</v>
      </c>
      <c r="BL138" s="16" t="s">
        <v>127</v>
      </c>
      <c r="BM138" s="144" t="s">
        <v>197</v>
      </c>
    </row>
    <row r="139" spans="1:47" s="2" customFormat="1" ht="29.25">
      <c r="A139" s="28"/>
      <c r="B139" s="29"/>
      <c r="C139" s="28"/>
      <c r="D139" s="146" t="s">
        <v>129</v>
      </c>
      <c r="E139" s="28"/>
      <c r="F139" s="147" t="s">
        <v>198</v>
      </c>
      <c r="G139" s="28"/>
      <c r="H139" s="28"/>
      <c r="I139" s="28"/>
      <c r="J139" s="28"/>
      <c r="K139" s="28"/>
      <c r="L139" s="29"/>
      <c r="M139" s="148"/>
      <c r="N139" s="149"/>
      <c r="O139" s="49"/>
      <c r="P139" s="49"/>
      <c r="Q139" s="49"/>
      <c r="R139" s="49"/>
      <c r="S139" s="49"/>
      <c r="T139" s="50"/>
      <c r="U139" s="28"/>
      <c r="V139" s="28"/>
      <c r="W139" s="28"/>
      <c r="X139" s="28"/>
      <c r="Y139" s="28"/>
      <c r="Z139" s="28"/>
      <c r="AA139" s="28"/>
      <c r="AB139" s="28"/>
      <c r="AC139" s="28"/>
      <c r="AD139" s="28"/>
      <c r="AE139" s="28"/>
      <c r="AT139" s="16" t="s">
        <v>129</v>
      </c>
      <c r="AU139" s="16" t="s">
        <v>82</v>
      </c>
    </row>
    <row r="140" spans="1:47" s="2" customFormat="1" ht="165.75">
      <c r="A140" s="28"/>
      <c r="B140" s="29"/>
      <c r="C140" s="28"/>
      <c r="D140" s="146" t="s">
        <v>131</v>
      </c>
      <c r="E140" s="28"/>
      <c r="F140" s="150" t="s">
        <v>199</v>
      </c>
      <c r="G140" s="28"/>
      <c r="H140" s="28"/>
      <c r="I140" s="28"/>
      <c r="J140" s="28"/>
      <c r="K140" s="28"/>
      <c r="L140" s="29"/>
      <c r="M140" s="148"/>
      <c r="N140" s="149"/>
      <c r="O140" s="49"/>
      <c r="P140" s="49"/>
      <c r="Q140" s="49"/>
      <c r="R140" s="49"/>
      <c r="S140" s="49"/>
      <c r="T140" s="50"/>
      <c r="U140" s="28"/>
      <c r="V140" s="28"/>
      <c r="W140" s="28"/>
      <c r="X140" s="28"/>
      <c r="Y140" s="28"/>
      <c r="Z140" s="28"/>
      <c r="AA140" s="28"/>
      <c r="AB140" s="28"/>
      <c r="AC140" s="28"/>
      <c r="AD140" s="28"/>
      <c r="AE140" s="28"/>
      <c r="AT140" s="16" t="s">
        <v>131</v>
      </c>
      <c r="AU140" s="16" t="s">
        <v>82</v>
      </c>
    </row>
    <row r="141" spans="2:51" s="13" customFormat="1" ht="12">
      <c r="B141" s="151"/>
      <c r="D141" s="146" t="s">
        <v>133</v>
      </c>
      <c r="E141" s="152" t="s">
        <v>3</v>
      </c>
      <c r="F141" s="153" t="s">
        <v>200</v>
      </c>
      <c r="H141" s="154">
        <v>126</v>
      </c>
      <c r="L141" s="151"/>
      <c r="M141" s="155"/>
      <c r="N141" s="156"/>
      <c r="O141" s="156"/>
      <c r="P141" s="156"/>
      <c r="Q141" s="156"/>
      <c r="R141" s="156"/>
      <c r="S141" s="156"/>
      <c r="T141" s="157"/>
      <c r="AT141" s="152" t="s">
        <v>133</v>
      </c>
      <c r="AU141" s="152" t="s">
        <v>82</v>
      </c>
      <c r="AV141" s="13" t="s">
        <v>82</v>
      </c>
      <c r="AW141" s="13" t="s">
        <v>34</v>
      </c>
      <c r="AX141" s="13" t="s">
        <v>80</v>
      </c>
      <c r="AY141" s="152" t="s">
        <v>120</v>
      </c>
    </row>
    <row r="142" spans="1:65" s="2" customFormat="1" ht="21.6" customHeight="1">
      <c r="A142" s="28"/>
      <c r="B142" s="133"/>
      <c r="C142" s="134" t="s">
        <v>201</v>
      </c>
      <c r="D142" s="134" t="s">
        <v>122</v>
      </c>
      <c r="E142" s="135" t="s">
        <v>202</v>
      </c>
      <c r="F142" s="136" t="s">
        <v>203</v>
      </c>
      <c r="G142" s="137" t="s">
        <v>125</v>
      </c>
      <c r="H142" s="138">
        <v>500</v>
      </c>
      <c r="I142" s="139">
        <v>0</v>
      </c>
      <c r="J142" s="139">
        <f>ROUND(I142*H142,2)</f>
        <v>0</v>
      </c>
      <c r="K142" s="136" t="s">
        <v>126</v>
      </c>
      <c r="L142" s="29"/>
      <c r="M142" s="140" t="s">
        <v>3</v>
      </c>
      <c r="N142" s="141" t="s">
        <v>43</v>
      </c>
      <c r="O142" s="142">
        <v>0.058</v>
      </c>
      <c r="P142" s="142">
        <f>O142*H142</f>
        <v>29</v>
      </c>
      <c r="Q142" s="142">
        <v>0</v>
      </c>
      <c r="R142" s="142">
        <f>Q142*H142</f>
        <v>0</v>
      </c>
      <c r="S142" s="142">
        <v>0</v>
      </c>
      <c r="T142" s="143">
        <f>S142*H142</f>
        <v>0</v>
      </c>
      <c r="U142" s="28"/>
      <c r="V142" s="28"/>
      <c r="W142" s="28"/>
      <c r="X142" s="28"/>
      <c r="Y142" s="28"/>
      <c r="Z142" s="28"/>
      <c r="AA142" s="28"/>
      <c r="AB142" s="28"/>
      <c r="AC142" s="28"/>
      <c r="AD142" s="28"/>
      <c r="AE142" s="28"/>
      <c r="AR142" s="144" t="s">
        <v>127</v>
      </c>
      <c r="AT142" s="144" t="s">
        <v>122</v>
      </c>
      <c r="AU142" s="144" t="s">
        <v>82</v>
      </c>
      <c r="AY142" s="16" t="s">
        <v>120</v>
      </c>
      <c r="BE142" s="145">
        <f>IF(N142="základní",J142,0)</f>
        <v>0</v>
      </c>
      <c r="BF142" s="145">
        <f>IF(N142="snížená",J142,0)</f>
        <v>0</v>
      </c>
      <c r="BG142" s="145">
        <f>IF(N142="zákl. přenesená",J142,0)</f>
        <v>0</v>
      </c>
      <c r="BH142" s="145">
        <f>IF(N142="sníž. přenesená",J142,0)</f>
        <v>0</v>
      </c>
      <c r="BI142" s="145">
        <f>IF(N142="nulová",J142,0)</f>
        <v>0</v>
      </c>
      <c r="BJ142" s="16" t="s">
        <v>80</v>
      </c>
      <c r="BK142" s="145">
        <f>ROUND(I142*H142,2)</f>
        <v>0</v>
      </c>
      <c r="BL142" s="16" t="s">
        <v>127</v>
      </c>
      <c r="BM142" s="144" t="s">
        <v>204</v>
      </c>
    </row>
    <row r="143" spans="1:47" s="2" customFormat="1" ht="29.25">
      <c r="A143" s="28"/>
      <c r="B143" s="29"/>
      <c r="C143" s="28"/>
      <c r="D143" s="146" t="s">
        <v>129</v>
      </c>
      <c r="E143" s="28"/>
      <c r="F143" s="147" t="s">
        <v>205</v>
      </c>
      <c r="G143" s="28"/>
      <c r="H143" s="28"/>
      <c r="I143" s="28"/>
      <c r="J143" s="28"/>
      <c r="K143" s="28"/>
      <c r="L143" s="29"/>
      <c r="M143" s="148"/>
      <c r="N143" s="149"/>
      <c r="O143" s="49"/>
      <c r="P143" s="49"/>
      <c r="Q143" s="49"/>
      <c r="R143" s="49"/>
      <c r="S143" s="49"/>
      <c r="T143" s="50"/>
      <c r="U143" s="28"/>
      <c r="V143" s="28"/>
      <c r="W143" s="28"/>
      <c r="X143" s="28"/>
      <c r="Y143" s="28"/>
      <c r="Z143" s="28"/>
      <c r="AA143" s="28"/>
      <c r="AB143" s="28"/>
      <c r="AC143" s="28"/>
      <c r="AD143" s="28"/>
      <c r="AE143" s="28"/>
      <c r="AT143" s="16" t="s">
        <v>129</v>
      </c>
      <c r="AU143" s="16" t="s">
        <v>82</v>
      </c>
    </row>
    <row r="144" spans="1:47" s="2" customFormat="1" ht="175.5">
      <c r="A144" s="28"/>
      <c r="B144" s="29"/>
      <c r="C144" s="28"/>
      <c r="D144" s="146" t="s">
        <v>131</v>
      </c>
      <c r="E144" s="28"/>
      <c r="F144" s="150" t="s">
        <v>206</v>
      </c>
      <c r="G144" s="28"/>
      <c r="H144" s="28"/>
      <c r="I144" s="28"/>
      <c r="J144" s="28"/>
      <c r="K144" s="28"/>
      <c r="L144" s="29"/>
      <c r="M144" s="148"/>
      <c r="N144" s="149"/>
      <c r="O144" s="49"/>
      <c r="P144" s="49"/>
      <c r="Q144" s="49"/>
      <c r="R144" s="49"/>
      <c r="S144" s="49"/>
      <c r="T144" s="50"/>
      <c r="U144" s="28"/>
      <c r="V144" s="28"/>
      <c r="W144" s="28"/>
      <c r="X144" s="28"/>
      <c r="Y144" s="28"/>
      <c r="Z144" s="28"/>
      <c r="AA144" s="28"/>
      <c r="AB144" s="28"/>
      <c r="AC144" s="28"/>
      <c r="AD144" s="28"/>
      <c r="AE144" s="28"/>
      <c r="AT144" s="16" t="s">
        <v>131</v>
      </c>
      <c r="AU144" s="16" t="s">
        <v>82</v>
      </c>
    </row>
    <row r="145" spans="2:51" s="13" customFormat="1" ht="12">
      <c r="B145" s="151"/>
      <c r="D145" s="146" t="s">
        <v>133</v>
      </c>
      <c r="E145" s="152" t="s">
        <v>3</v>
      </c>
      <c r="F145" s="153" t="s">
        <v>207</v>
      </c>
      <c r="H145" s="154">
        <v>500</v>
      </c>
      <c r="L145" s="151"/>
      <c r="M145" s="155"/>
      <c r="N145" s="156"/>
      <c r="O145" s="156"/>
      <c r="P145" s="156"/>
      <c r="Q145" s="156"/>
      <c r="R145" s="156"/>
      <c r="S145" s="156"/>
      <c r="T145" s="157"/>
      <c r="AT145" s="152" t="s">
        <v>133</v>
      </c>
      <c r="AU145" s="152" t="s">
        <v>82</v>
      </c>
      <c r="AV145" s="13" t="s">
        <v>82</v>
      </c>
      <c r="AW145" s="13" t="s">
        <v>34</v>
      </c>
      <c r="AX145" s="13" t="s">
        <v>80</v>
      </c>
      <c r="AY145" s="152" t="s">
        <v>120</v>
      </c>
    </row>
    <row r="146" spans="1:65" s="2" customFormat="1" ht="14.45" customHeight="1">
      <c r="A146" s="28"/>
      <c r="B146" s="133"/>
      <c r="C146" s="159" t="s">
        <v>208</v>
      </c>
      <c r="D146" s="159" t="s">
        <v>209</v>
      </c>
      <c r="E146" s="160" t="s">
        <v>210</v>
      </c>
      <c r="F146" s="161" t="s">
        <v>211</v>
      </c>
      <c r="G146" s="162" t="s">
        <v>212</v>
      </c>
      <c r="H146" s="163">
        <v>7.5</v>
      </c>
      <c r="I146" s="164">
        <v>0</v>
      </c>
      <c r="J146" s="164">
        <f>ROUND(I146*H146,2)</f>
        <v>0</v>
      </c>
      <c r="K146" s="161" t="s">
        <v>126</v>
      </c>
      <c r="L146" s="165"/>
      <c r="M146" s="166" t="s">
        <v>3</v>
      </c>
      <c r="N146" s="167" t="s">
        <v>43</v>
      </c>
      <c r="O146" s="142">
        <v>0</v>
      </c>
      <c r="P146" s="142">
        <f>O146*H146</f>
        <v>0</v>
      </c>
      <c r="Q146" s="142">
        <v>0.001</v>
      </c>
      <c r="R146" s="142">
        <f>Q146*H146</f>
        <v>0.0075</v>
      </c>
      <c r="S146" s="142">
        <v>0</v>
      </c>
      <c r="T146" s="143">
        <f>S146*H146</f>
        <v>0</v>
      </c>
      <c r="U146" s="28"/>
      <c r="V146" s="28"/>
      <c r="W146" s="28"/>
      <c r="X146" s="28"/>
      <c r="Y146" s="28"/>
      <c r="Z146" s="28"/>
      <c r="AA146" s="28"/>
      <c r="AB146" s="28"/>
      <c r="AC146" s="28"/>
      <c r="AD146" s="28"/>
      <c r="AE146" s="28"/>
      <c r="AR146" s="144" t="s">
        <v>175</v>
      </c>
      <c r="AT146" s="144" t="s">
        <v>209</v>
      </c>
      <c r="AU146" s="144" t="s">
        <v>82</v>
      </c>
      <c r="AY146" s="16" t="s">
        <v>120</v>
      </c>
      <c r="BE146" s="145">
        <f>IF(N146="základní",J146,0)</f>
        <v>0</v>
      </c>
      <c r="BF146" s="145">
        <f>IF(N146="snížená",J146,0)</f>
        <v>0</v>
      </c>
      <c r="BG146" s="145">
        <f>IF(N146="zákl. přenesená",J146,0)</f>
        <v>0</v>
      </c>
      <c r="BH146" s="145">
        <f>IF(N146="sníž. přenesená",J146,0)</f>
        <v>0</v>
      </c>
      <c r="BI146" s="145">
        <f>IF(N146="nulová",J146,0)</f>
        <v>0</v>
      </c>
      <c r="BJ146" s="16" t="s">
        <v>80</v>
      </c>
      <c r="BK146" s="145">
        <f>ROUND(I146*H146,2)</f>
        <v>0</v>
      </c>
      <c r="BL146" s="16" t="s">
        <v>127</v>
      </c>
      <c r="BM146" s="144" t="s">
        <v>213</v>
      </c>
    </row>
    <row r="147" spans="1:47" s="2" customFormat="1" ht="12">
      <c r="A147" s="28"/>
      <c r="B147" s="29"/>
      <c r="C147" s="28"/>
      <c r="D147" s="146" t="s">
        <v>129</v>
      </c>
      <c r="E147" s="28"/>
      <c r="F147" s="147" t="s">
        <v>211</v>
      </c>
      <c r="G147" s="28"/>
      <c r="H147" s="28"/>
      <c r="I147" s="28"/>
      <c r="J147" s="28"/>
      <c r="K147" s="28"/>
      <c r="L147" s="29"/>
      <c r="M147" s="148"/>
      <c r="N147" s="149"/>
      <c r="O147" s="49"/>
      <c r="P147" s="49"/>
      <c r="Q147" s="49"/>
      <c r="R147" s="49"/>
      <c r="S147" s="49"/>
      <c r="T147" s="50"/>
      <c r="U147" s="28"/>
      <c r="V147" s="28"/>
      <c r="W147" s="28"/>
      <c r="X147" s="28"/>
      <c r="Y147" s="28"/>
      <c r="Z147" s="28"/>
      <c r="AA147" s="28"/>
      <c r="AB147" s="28"/>
      <c r="AC147" s="28"/>
      <c r="AD147" s="28"/>
      <c r="AE147" s="28"/>
      <c r="AT147" s="16" t="s">
        <v>129</v>
      </c>
      <c r="AU147" s="16" t="s">
        <v>82</v>
      </c>
    </row>
    <row r="148" spans="2:51" s="13" customFormat="1" ht="12">
      <c r="B148" s="151"/>
      <c r="D148" s="146" t="s">
        <v>133</v>
      </c>
      <c r="F148" s="153" t="s">
        <v>214</v>
      </c>
      <c r="H148" s="154">
        <v>7.5</v>
      </c>
      <c r="L148" s="151"/>
      <c r="M148" s="155"/>
      <c r="N148" s="156"/>
      <c r="O148" s="156"/>
      <c r="P148" s="156"/>
      <c r="Q148" s="156"/>
      <c r="R148" s="156"/>
      <c r="S148" s="156"/>
      <c r="T148" s="157"/>
      <c r="AT148" s="152" t="s">
        <v>133</v>
      </c>
      <c r="AU148" s="152" t="s">
        <v>82</v>
      </c>
      <c r="AV148" s="13" t="s">
        <v>82</v>
      </c>
      <c r="AW148" s="13" t="s">
        <v>4</v>
      </c>
      <c r="AX148" s="13" t="s">
        <v>80</v>
      </c>
      <c r="AY148" s="152" t="s">
        <v>120</v>
      </c>
    </row>
    <row r="149" spans="1:65" s="2" customFormat="1" ht="14.45" customHeight="1">
      <c r="A149" s="28"/>
      <c r="B149" s="133"/>
      <c r="C149" s="134" t="s">
        <v>215</v>
      </c>
      <c r="D149" s="134" t="s">
        <v>122</v>
      </c>
      <c r="E149" s="135" t="s">
        <v>216</v>
      </c>
      <c r="F149" s="136" t="s">
        <v>217</v>
      </c>
      <c r="G149" s="137" t="s">
        <v>125</v>
      </c>
      <c r="H149" s="138">
        <v>126</v>
      </c>
      <c r="I149" s="139">
        <v>0</v>
      </c>
      <c r="J149" s="139">
        <f>ROUND(I149*H149,2)</f>
        <v>0</v>
      </c>
      <c r="K149" s="136" t="s">
        <v>126</v>
      </c>
      <c r="L149" s="29"/>
      <c r="M149" s="140" t="s">
        <v>3</v>
      </c>
      <c r="N149" s="141" t="s">
        <v>43</v>
      </c>
      <c r="O149" s="142">
        <v>0.013</v>
      </c>
      <c r="P149" s="142">
        <f>O149*H149</f>
        <v>1.638</v>
      </c>
      <c r="Q149" s="142">
        <v>0</v>
      </c>
      <c r="R149" s="142">
        <f>Q149*H149</f>
        <v>0</v>
      </c>
      <c r="S149" s="142">
        <v>0</v>
      </c>
      <c r="T149" s="143">
        <f>S149*H149</f>
        <v>0</v>
      </c>
      <c r="U149" s="28"/>
      <c r="V149" s="28"/>
      <c r="W149" s="28"/>
      <c r="X149" s="28"/>
      <c r="Y149" s="28"/>
      <c r="Z149" s="28"/>
      <c r="AA149" s="28"/>
      <c r="AB149" s="28"/>
      <c r="AC149" s="28"/>
      <c r="AD149" s="28"/>
      <c r="AE149" s="28"/>
      <c r="AR149" s="144" t="s">
        <v>127</v>
      </c>
      <c r="AT149" s="144" t="s">
        <v>122</v>
      </c>
      <c r="AU149" s="144" t="s">
        <v>82</v>
      </c>
      <c r="AY149" s="16" t="s">
        <v>120</v>
      </c>
      <c r="BE149" s="145">
        <f>IF(N149="základní",J149,0)</f>
        <v>0</v>
      </c>
      <c r="BF149" s="145">
        <f>IF(N149="snížená",J149,0)</f>
        <v>0</v>
      </c>
      <c r="BG149" s="145">
        <f>IF(N149="zákl. přenesená",J149,0)</f>
        <v>0</v>
      </c>
      <c r="BH149" s="145">
        <f>IF(N149="sníž. přenesená",J149,0)</f>
        <v>0</v>
      </c>
      <c r="BI149" s="145">
        <f>IF(N149="nulová",J149,0)</f>
        <v>0</v>
      </c>
      <c r="BJ149" s="16" t="s">
        <v>80</v>
      </c>
      <c r="BK149" s="145">
        <f>ROUND(I149*H149,2)</f>
        <v>0</v>
      </c>
      <c r="BL149" s="16" t="s">
        <v>127</v>
      </c>
      <c r="BM149" s="144" t="s">
        <v>218</v>
      </c>
    </row>
    <row r="150" spans="1:47" s="2" customFormat="1" ht="19.5">
      <c r="A150" s="28"/>
      <c r="B150" s="29"/>
      <c r="C150" s="28"/>
      <c r="D150" s="146" t="s">
        <v>129</v>
      </c>
      <c r="E150" s="28"/>
      <c r="F150" s="147" t="s">
        <v>219</v>
      </c>
      <c r="G150" s="28"/>
      <c r="H150" s="28"/>
      <c r="I150" s="28"/>
      <c r="J150" s="28"/>
      <c r="K150" s="28"/>
      <c r="L150" s="29"/>
      <c r="M150" s="148"/>
      <c r="N150" s="149"/>
      <c r="O150" s="49"/>
      <c r="P150" s="49"/>
      <c r="Q150" s="49"/>
      <c r="R150" s="49"/>
      <c r="S150" s="49"/>
      <c r="T150" s="50"/>
      <c r="U150" s="28"/>
      <c r="V150" s="28"/>
      <c r="W150" s="28"/>
      <c r="X150" s="28"/>
      <c r="Y150" s="28"/>
      <c r="Z150" s="28"/>
      <c r="AA150" s="28"/>
      <c r="AB150" s="28"/>
      <c r="AC150" s="28"/>
      <c r="AD150" s="28"/>
      <c r="AE150" s="28"/>
      <c r="AT150" s="16" t="s">
        <v>129</v>
      </c>
      <c r="AU150" s="16" t="s">
        <v>82</v>
      </c>
    </row>
    <row r="151" spans="1:47" s="2" customFormat="1" ht="224.25">
      <c r="A151" s="28"/>
      <c r="B151" s="29"/>
      <c r="C151" s="28"/>
      <c r="D151" s="146" t="s">
        <v>131</v>
      </c>
      <c r="E151" s="28"/>
      <c r="F151" s="150" t="s">
        <v>220</v>
      </c>
      <c r="G151" s="28"/>
      <c r="H151" s="28"/>
      <c r="I151" s="28"/>
      <c r="J151" s="28"/>
      <c r="K151" s="28"/>
      <c r="L151" s="29"/>
      <c r="M151" s="148"/>
      <c r="N151" s="149"/>
      <c r="O151" s="49"/>
      <c r="P151" s="49"/>
      <c r="Q151" s="49"/>
      <c r="R151" s="49"/>
      <c r="S151" s="49"/>
      <c r="T151" s="50"/>
      <c r="U151" s="28"/>
      <c r="V151" s="28"/>
      <c r="W151" s="28"/>
      <c r="X151" s="28"/>
      <c r="Y151" s="28"/>
      <c r="Z151" s="28"/>
      <c r="AA151" s="28"/>
      <c r="AB151" s="28"/>
      <c r="AC151" s="28"/>
      <c r="AD151" s="28"/>
      <c r="AE151" s="28"/>
      <c r="AT151" s="16" t="s">
        <v>131</v>
      </c>
      <c r="AU151" s="16" t="s">
        <v>82</v>
      </c>
    </row>
    <row r="152" spans="2:51" s="13" customFormat="1" ht="12">
      <c r="B152" s="151"/>
      <c r="D152" s="146" t="s">
        <v>133</v>
      </c>
      <c r="E152" s="152" t="s">
        <v>3</v>
      </c>
      <c r="F152" s="153" t="s">
        <v>200</v>
      </c>
      <c r="H152" s="154">
        <v>126</v>
      </c>
      <c r="L152" s="151"/>
      <c r="M152" s="155"/>
      <c r="N152" s="156"/>
      <c r="O152" s="156"/>
      <c r="P152" s="156"/>
      <c r="Q152" s="156"/>
      <c r="R152" s="156"/>
      <c r="S152" s="156"/>
      <c r="T152" s="157"/>
      <c r="AT152" s="152" t="s">
        <v>133</v>
      </c>
      <c r="AU152" s="152" t="s">
        <v>82</v>
      </c>
      <c r="AV152" s="13" t="s">
        <v>82</v>
      </c>
      <c r="AW152" s="13" t="s">
        <v>34</v>
      </c>
      <c r="AX152" s="13" t="s">
        <v>80</v>
      </c>
      <c r="AY152" s="152" t="s">
        <v>120</v>
      </c>
    </row>
    <row r="153" spans="1:65" s="2" customFormat="1" ht="21.6" customHeight="1">
      <c r="A153" s="28"/>
      <c r="B153" s="133"/>
      <c r="C153" s="134" t="s">
        <v>9</v>
      </c>
      <c r="D153" s="134" t="s">
        <v>122</v>
      </c>
      <c r="E153" s="135" t="s">
        <v>221</v>
      </c>
      <c r="F153" s="136" t="s">
        <v>222</v>
      </c>
      <c r="G153" s="137" t="s">
        <v>125</v>
      </c>
      <c r="H153" s="138">
        <v>1260</v>
      </c>
      <c r="I153" s="139">
        <v>0</v>
      </c>
      <c r="J153" s="139">
        <f>ROUND(I153*H153,2)</f>
        <v>0</v>
      </c>
      <c r="K153" s="136" t="s">
        <v>126</v>
      </c>
      <c r="L153" s="29"/>
      <c r="M153" s="140" t="s">
        <v>3</v>
      </c>
      <c r="N153" s="141" t="s">
        <v>43</v>
      </c>
      <c r="O153" s="142">
        <v>0.018</v>
      </c>
      <c r="P153" s="142">
        <f>O153*H153</f>
        <v>22.68</v>
      </c>
      <c r="Q153" s="142">
        <v>0</v>
      </c>
      <c r="R153" s="142">
        <f>Q153*H153</f>
        <v>0</v>
      </c>
      <c r="S153" s="142">
        <v>0</v>
      </c>
      <c r="T153" s="143">
        <f>S153*H153</f>
        <v>0</v>
      </c>
      <c r="U153" s="28"/>
      <c r="V153" s="28"/>
      <c r="W153" s="28"/>
      <c r="X153" s="28"/>
      <c r="Y153" s="28"/>
      <c r="Z153" s="28"/>
      <c r="AA153" s="28"/>
      <c r="AB153" s="28"/>
      <c r="AC153" s="28"/>
      <c r="AD153" s="28"/>
      <c r="AE153" s="28"/>
      <c r="AR153" s="144" t="s">
        <v>127</v>
      </c>
      <c r="AT153" s="144" t="s">
        <v>122</v>
      </c>
      <c r="AU153" s="144" t="s">
        <v>82</v>
      </c>
      <c r="AY153" s="16" t="s">
        <v>120</v>
      </c>
      <c r="BE153" s="145">
        <f>IF(N153="základní",J153,0)</f>
        <v>0</v>
      </c>
      <c r="BF153" s="145">
        <f>IF(N153="snížená",J153,0)</f>
        <v>0</v>
      </c>
      <c r="BG153" s="145">
        <f>IF(N153="zákl. přenesená",J153,0)</f>
        <v>0</v>
      </c>
      <c r="BH153" s="145">
        <f>IF(N153="sníž. přenesená",J153,0)</f>
        <v>0</v>
      </c>
      <c r="BI153" s="145">
        <f>IF(N153="nulová",J153,0)</f>
        <v>0</v>
      </c>
      <c r="BJ153" s="16" t="s">
        <v>80</v>
      </c>
      <c r="BK153" s="145">
        <f>ROUND(I153*H153,2)</f>
        <v>0</v>
      </c>
      <c r="BL153" s="16" t="s">
        <v>127</v>
      </c>
      <c r="BM153" s="144" t="s">
        <v>223</v>
      </c>
    </row>
    <row r="154" spans="1:47" s="2" customFormat="1" ht="19.5">
      <c r="A154" s="28"/>
      <c r="B154" s="29"/>
      <c r="C154" s="28"/>
      <c r="D154" s="146" t="s">
        <v>129</v>
      </c>
      <c r="E154" s="28"/>
      <c r="F154" s="147" t="s">
        <v>224</v>
      </c>
      <c r="G154" s="28"/>
      <c r="H154" s="28"/>
      <c r="I154" s="28"/>
      <c r="J154" s="28"/>
      <c r="K154" s="28"/>
      <c r="L154" s="29"/>
      <c r="M154" s="148"/>
      <c r="N154" s="149"/>
      <c r="O154" s="49"/>
      <c r="P154" s="49"/>
      <c r="Q154" s="49"/>
      <c r="R154" s="49"/>
      <c r="S154" s="49"/>
      <c r="T154" s="50"/>
      <c r="U154" s="28"/>
      <c r="V154" s="28"/>
      <c r="W154" s="28"/>
      <c r="X154" s="28"/>
      <c r="Y154" s="28"/>
      <c r="Z154" s="28"/>
      <c r="AA154" s="28"/>
      <c r="AB154" s="28"/>
      <c r="AC154" s="28"/>
      <c r="AD154" s="28"/>
      <c r="AE154" s="28"/>
      <c r="AT154" s="16" t="s">
        <v>129</v>
      </c>
      <c r="AU154" s="16" t="s">
        <v>82</v>
      </c>
    </row>
    <row r="155" spans="1:47" s="2" customFormat="1" ht="224.25">
      <c r="A155" s="28"/>
      <c r="B155" s="29"/>
      <c r="C155" s="28"/>
      <c r="D155" s="146" t="s">
        <v>131</v>
      </c>
      <c r="E155" s="28"/>
      <c r="F155" s="150" t="s">
        <v>220</v>
      </c>
      <c r="G155" s="28"/>
      <c r="H155" s="28"/>
      <c r="I155" s="28"/>
      <c r="J155" s="28"/>
      <c r="K155" s="28"/>
      <c r="L155" s="29"/>
      <c r="M155" s="148"/>
      <c r="N155" s="149"/>
      <c r="O155" s="49"/>
      <c r="P155" s="49"/>
      <c r="Q155" s="49"/>
      <c r="R155" s="49"/>
      <c r="S155" s="49"/>
      <c r="T155" s="50"/>
      <c r="U155" s="28"/>
      <c r="V155" s="28"/>
      <c r="W155" s="28"/>
      <c r="X155" s="28"/>
      <c r="Y155" s="28"/>
      <c r="Z155" s="28"/>
      <c r="AA155" s="28"/>
      <c r="AB155" s="28"/>
      <c r="AC155" s="28"/>
      <c r="AD155" s="28"/>
      <c r="AE155" s="28"/>
      <c r="AT155" s="16" t="s">
        <v>131</v>
      </c>
      <c r="AU155" s="16" t="s">
        <v>82</v>
      </c>
    </row>
    <row r="156" spans="2:51" s="13" customFormat="1" ht="12">
      <c r="B156" s="151"/>
      <c r="D156" s="146" t="s">
        <v>133</v>
      </c>
      <c r="E156" s="152" t="s">
        <v>3</v>
      </c>
      <c r="F156" s="153" t="s">
        <v>225</v>
      </c>
      <c r="H156" s="154">
        <v>280</v>
      </c>
      <c r="L156" s="151"/>
      <c r="M156" s="155"/>
      <c r="N156" s="156"/>
      <c r="O156" s="156"/>
      <c r="P156" s="156"/>
      <c r="Q156" s="156"/>
      <c r="R156" s="156"/>
      <c r="S156" s="156"/>
      <c r="T156" s="157"/>
      <c r="AT156" s="152" t="s">
        <v>133</v>
      </c>
      <c r="AU156" s="152" t="s">
        <v>82</v>
      </c>
      <c r="AV156" s="13" t="s">
        <v>82</v>
      </c>
      <c r="AW156" s="13" t="s">
        <v>34</v>
      </c>
      <c r="AX156" s="13" t="s">
        <v>72</v>
      </c>
      <c r="AY156" s="152" t="s">
        <v>120</v>
      </c>
    </row>
    <row r="157" spans="2:51" s="13" customFormat="1" ht="12">
      <c r="B157" s="151"/>
      <c r="D157" s="146" t="s">
        <v>133</v>
      </c>
      <c r="E157" s="152" t="s">
        <v>3</v>
      </c>
      <c r="F157" s="153" t="s">
        <v>226</v>
      </c>
      <c r="H157" s="154">
        <v>980</v>
      </c>
      <c r="L157" s="151"/>
      <c r="M157" s="155"/>
      <c r="N157" s="156"/>
      <c r="O157" s="156"/>
      <c r="P157" s="156"/>
      <c r="Q157" s="156"/>
      <c r="R157" s="156"/>
      <c r="S157" s="156"/>
      <c r="T157" s="157"/>
      <c r="AT157" s="152" t="s">
        <v>133</v>
      </c>
      <c r="AU157" s="152" t="s">
        <v>82</v>
      </c>
      <c r="AV157" s="13" t="s">
        <v>82</v>
      </c>
      <c r="AW157" s="13" t="s">
        <v>34</v>
      </c>
      <c r="AX157" s="13" t="s">
        <v>72</v>
      </c>
      <c r="AY157" s="152" t="s">
        <v>120</v>
      </c>
    </row>
    <row r="158" spans="1:65" s="2" customFormat="1" ht="21.6" customHeight="1">
      <c r="A158" s="28"/>
      <c r="B158" s="133"/>
      <c r="C158" s="134" t="s">
        <v>227</v>
      </c>
      <c r="D158" s="134" t="s">
        <v>122</v>
      </c>
      <c r="E158" s="135" t="s">
        <v>228</v>
      </c>
      <c r="F158" s="136" t="s">
        <v>229</v>
      </c>
      <c r="G158" s="137" t="s">
        <v>125</v>
      </c>
      <c r="H158" s="138">
        <v>500</v>
      </c>
      <c r="I158" s="139">
        <v>0</v>
      </c>
      <c r="J158" s="139">
        <f>ROUND(I158*H158,2)</f>
        <v>0</v>
      </c>
      <c r="K158" s="136" t="s">
        <v>126</v>
      </c>
      <c r="L158" s="29"/>
      <c r="M158" s="140" t="s">
        <v>3</v>
      </c>
      <c r="N158" s="141" t="s">
        <v>43</v>
      </c>
      <c r="O158" s="142">
        <v>0.011</v>
      </c>
      <c r="P158" s="142">
        <f>O158*H158</f>
        <v>5.5</v>
      </c>
      <c r="Q158" s="142">
        <v>0</v>
      </c>
      <c r="R158" s="142">
        <f>Q158*H158</f>
        <v>0</v>
      </c>
      <c r="S158" s="142">
        <v>0</v>
      </c>
      <c r="T158" s="143">
        <f>S158*H158</f>
        <v>0</v>
      </c>
      <c r="U158" s="28"/>
      <c r="V158" s="28"/>
      <c r="W158" s="28"/>
      <c r="X158" s="28"/>
      <c r="Y158" s="28"/>
      <c r="Z158" s="28"/>
      <c r="AA158" s="28"/>
      <c r="AB158" s="28"/>
      <c r="AC158" s="28"/>
      <c r="AD158" s="28"/>
      <c r="AE158" s="28"/>
      <c r="AR158" s="144" t="s">
        <v>127</v>
      </c>
      <c r="AT158" s="144" t="s">
        <v>122</v>
      </c>
      <c r="AU158" s="144" t="s">
        <v>82</v>
      </c>
      <c r="AY158" s="16" t="s">
        <v>120</v>
      </c>
      <c r="BE158" s="145">
        <f>IF(N158="základní",J158,0)</f>
        <v>0</v>
      </c>
      <c r="BF158" s="145">
        <f>IF(N158="snížená",J158,0)</f>
        <v>0</v>
      </c>
      <c r="BG158" s="145">
        <f>IF(N158="zákl. přenesená",J158,0)</f>
        <v>0</v>
      </c>
      <c r="BH158" s="145">
        <f>IF(N158="sníž. přenesená",J158,0)</f>
        <v>0</v>
      </c>
      <c r="BI158" s="145">
        <f>IF(N158="nulová",J158,0)</f>
        <v>0</v>
      </c>
      <c r="BJ158" s="16" t="s">
        <v>80</v>
      </c>
      <c r="BK158" s="145">
        <f>ROUND(I158*H158,2)</f>
        <v>0</v>
      </c>
      <c r="BL158" s="16" t="s">
        <v>127</v>
      </c>
      <c r="BM158" s="144" t="s">
        <v>230</v>
      </c>
    </row>
    <row r="159" spans="1:47" s="2" customFormat="1" ht="19.5">
      <c r="A159" s="28"/>
      <c r="B159" s="29"/>
      <c r="C159" s="28"/>
      <c r="D159" s="146" t="s">
        <v>129</v>
      </c>
      <c r="E159" s="28"/>
      <c r="F159" s="147" t="s">
        <v>231</v>
      </c>
      <c r="G159" s="28"/>
      <c r="H159" s="28"/>
      <c r="I159" s="28"/>
      <c r="J159" s="28"/>
      <c r="K159" s="28"/>
      <c r="L159" s="29"/>
      <c r="M159" s="148"/>
      <c r="N159" s="149"/>
      <c r="O159" s="49"/>
      <c r="P159" s="49"/>
      <c r="Q159" s="49"/>
      <c r="R159" s="49"/>
      <c r="S159" s="49"/>
      <c r="T159" s="50"/>
      <c r="U159" s="28"/>
      <c r="V159" s="28"/>
      <c r="W159" s="28"/>
      <c r="X159" s="28"/>
      <c r="Y159" s="28"/>
      <c r="Z159" s="28"/>
      <c r="AA159" s="28"/>
      <c r="AB159" s="28"/>
      <c r="AC159" s="28"/>
      <c r="AD159" s="28"/>
      <c r="AE159" s="28"/>
      <c r="AT159" s="16" t="s">
        <v>129</v>
      </c>
      <c r="AU159" s="16" t="s">
        <v>82</v>
      </c>
    </row>
    <row r="160" spans="1:47" s="2" customFormat="1" ht="195">
      <c r="A160" s="28"/>
      <c r="B160" s="29"/>
      <c r="C160" s="28"/>
      <c r="D160" s="146" t="s">
        <v>131</v>
      </c>
      <c r="E160" s="28"/>
      <c r="F160" s="150" t="s">
        <v>232</v>
      </c>
      <c r="G160" s="28"/>
      <c r="H160" s="28"/>
      <c r="I160" s="28"/>
      <c r="J160" s="28"/>
      <c r="K160" s="28"/>
      <c r="L160" s="29"/>
      <c r="M160" s="148"/>
      <c r="N160" s="149"/>
      <c r="O160" s="49"/>
      <c r="P160" s="49"/>
      <c r="Q160" s="49"/>
      <c r="R160" s="49"/>
      <c r="S160" s="49"/>
      <c r="T160" s="50"/>
      <c r="U160" s="28"/>
      <c r="V160" s="28"/>
      <c r="W160" s="28"/>
      <c r="X160" s="28"/>
      <c r="Y160" s="28"/>
      <c r="Z160" s="28"/>
      <c r="AA160" s="28"/>
      <c r="AB160" s="28"/>
      <c r="AC160" s="28"/>
      <c r="AD160" s="28"/>
      <c r="AE160" s="28"/>
      <c r="AT160" s="16" t="s">
        <v>131</v>
      </c>
      <c r="AU160" s="16" t="s">
        <v>82</v>
      </c>
    </row>
    <row r="161" spans="1:65" s="2" customFormat="1" ht="14.45" customHeight="1">
      <c r="A161" s="28"/>
      <c r="B161" s="133"/>
      <c r="C161" s="134" t="s">
        <v>233</v>
      </c>
      <c r="D161" s="134" t="s">
        <v>122</v>
      </c>
      <c r="E161" s="135" t="s">
        <v>234</v>
      </c>
      <c r="F161" s="136" t="s">
        <v>235</v>
      </c>
      <c r="G161" s="137" t="s">
        <v>150</v>
      </c>
      <c r="H161" s="138">
        <v>62.5</v>
      </c>
      <c r="I161" s="139">
        <v>0</v>
      </c>
      <c r="J161" s="139">
        <f>ROUND(I161*H161,2)</f>
        <v>0</v>
      </c>
      <c r="K161" s="136" t="s">
        <v>126</v>
      </c>
      <c r="L161" s="29"/>
      <c r="M161" s="140" t="s">
        <v>3</v>
      </c>
      <c r="N161" s="141" t="s">
        <v>43</v>
      </c>
      <c r="O161" s="142">
        <v>0.261</v>
      </c>
      <c r="P161" s="142">
        <f>O161*H161</f>
        <v>16.3125</v>
      </c>
      <c r="Q161" s="142">
        <v>0</v>
      </c>
      <c r="R161" s="142">
        <f>Q161*H161</f>
        <v>0</v>
      </c>
      <c r="S161" s="142">
        <v>0</v>
      </c>
      <c r="T161" s="143">
        <f>S161*H161</f>
        <v>0</v>
      </c>
      <c r="U161" s="28"/>
      <c r="V161" s="28"/>
      <c r="W161" s="28"/>
      <c r="X161" s="28"/>
      <c r="Y161" s="28"/>
      <c r="Z161" s="28"/>
      <c r="AA161" s="28"/>
      <c r="AB161" s="28"/>
      <c r="AC161" s="28"/>
      <c r="AD161" s="28"/>
      <c r="AE161" s="28"/>
      <c r="AR161" s="144" t="s">
        <v>127</v>
      </c>
      <c r="AT161" s="144" t="s">
        <v>122</v>
      </c>
      <c r="AU161" s="144" t="s">
        <v>82</v>
      </c>
      <c r="AY161" s="16" t="s">
        <v>120</v>
      </c>
      <c r="BE161" s="145">
        <f>IF(N161="základní",J161,0)</f>
        <v>0</v>
      </c>
      <c r="BF161" s="145">
        <f>IF(N161="snížená",J161,0)</f>
        <v>0</v>
      </c>
      <c r="BG161" s="145">
        <f>IF(N161="zákl. přenesená",J161,0)</f>
        <v>0</v>
      </c>
      <c r="BH161" s="145">
        <f>IF(N161="sníž. přenesená",J161,0)</f>
        <v>0</v>
      </c>
      <c r="BI161" s="145">
        <f>IF(N161="nulová",J161,0)</f>
        <v>0</v>
      </c>
      <c r="BJ161" s="16" t="s">
        <v>80</v>
      </c>
      <c r="BK161" s="145">
        <f>ROUND(I161*H161,2)</f>
        <v>0</v>
      </c>
      <c r="BL161" s="16" t="s">
        <v>127</v>
      </c>
      <c r="BM161" s="144" t="s">
        <v>236</v>
      </c>
    </row>
    <row r="162" spans="1:47" s="2" customFormat="1" ht="12">
      <c r="A162" s="28"/>
      <c r="B162" s="29"/>
      <c r="C162" s="28"/>
      <c r="D162" s="146" t="s">
        <v>129</v>
      </c>
      <c r="E162" s="28"/>
      <c r="F162" s="147" t="s">
        <v>237</v>
      </c>
      <c r="G162" s="28"/>
      <c r="H162" s="28"/>
      <c r="I162" s="28"/>
      <c r="J162" s="28"/>
      <c r="K162" s="28"/>
      <c r="L162" s="29"/>
      <c r="M162" s="148"/>
      <c r="N162" s="149"/>
      <c r="O162" s="49"/>
      <c r="P162" s="49"/>
      <c r="Q162" s="49"/>
      <c r="R162" s="49"/>
      <c r="S162" s="49"/>
      <c r="T162" s="50"/>
      <c r="U162" s="28"/>
      <c r="V162" s="28"/>
      <c r="W162" s="28"/>
      <c r="X162" s="28"/>
      <c r="Y162" s="28"/>
      <c r="Z162" s="28"/>
      <c r="AA162" s="28"/>
      <c r="AB162" s="28"/>
      <c r="AC162" s="28"/>
      <c r="AD162" s="28"/>
      <c r="AE162" s="28"/>
      <c r="AT162" s="16" t="s">
        <v>129</v>
      </c>
      <c r="AU162" s="16" t="s">
        <v>82</v>
      </c>
    </row>
    <row r="163" spans="2:51" s="13" customFormat="1" ht="12">
      <c r="B163" s="151"/>
      <c r="D163" s="146" t="s">
        <v>133</v>
      </c>
      <c r="F163" s="153" t="s">
        <v>238</v>
      </c>
      <c r="H163" s="154">
        <v>62.5</v>
      </c>
      <c r="L163" s="151"/>
      <c r="M163" s="155"/>
      <c r="N163" s="156"/>
      <c r="O163" s="156"/>
      <c r="P163" s="156"/>
      <c r="Q163" s="156"/>
      <c r="R163" s="156"/>
      <c r="S163" s="156"/>
      <c r="T163" s="157"/>
      <c r="AT163" s="152" t="s">
        <v>133</v>
      </c>
      <c r="AU163" s="152" t="s">
        <v>82</v>
      </c>
      <c r="AV163" s="13" t="s">
        <v>82</v>
      </c>
      <c r="AW163" s="13" t="s">
        <v>4</v>
      </c>
      <c r="AX163" s="13" t="s">
        <v>80</v>
      </c>
      <c r="AY163" s="152" t="s">
        <v>120</v>
      </c>
    </row>
    <row r="164" spans="2:63" s="12" customFormat="1" ht="22.9" customHeight="1">
      <c r="B164" s="121"/>
      <c r="D164" s="122" t="s">
        <v>71</v>
      </c>
      <c r="E164" s="131" t="s">
        <v>82</v>
      </c>
      <c r="F164" s="131" t="s">
        <v>239</v>
      </c>
      <c r="J164" s="132">
        <f>BK164</f>
        <v>0</v>
      </c>
      <c r="L164" s="121"/>
      <c r="M164" s="125"/>
      <c r="N164" s="126"/>
      <c r="O164" s="126"/>
      <c r="P164" s="127">
        <f>SUM(P165:P178)</f>
        <v>30.3108</v>
      </c>
      <c r="Q164" s="126"/>
      <c r="R164" s="127">
        <f>SUM(R165:R178)</f>
        <v>16.030286</v>
      </c>
      <c r="S164" s="126"/>
      <c r="T164" s="128">
        <f>SUM(T165:T178)</f>
        <v>0</v>
      </c>
      <c r="AR164" s="122" t="s">
        <v>80</v>
      </c>
      <c r="AT164" s="129" t="s">
        <v>71</v>
      </c>
      <c r="AU164" s="129" t="s">
        <v>80</v>
      </c>
      <c r="AY164" s="122" t="s">
        <v>120</v>
      </c>
      <c r="BK164" s="130">
        <f>SUM(BK165:BK178)</f>
        <v>0</v>
      </c>
    </row>
    <row r="165" spans="1:65" s="2" customFormat="1" ht="32.45" customHeight="1">
      <c r="A165" s="28"/>
      <c r="B165" s="133"/>
      <c r="C165" s="134" t="s">
        <v>240</v>
      </c>
      <c r="D165" s="134" t="s">
        <v>122</v>
      </c>
      <c r="E165" s="135" t="s">
        <v>241</v>
      </c>
      <c r="F165" s="136" t="s">
        <v>242</v>
      </c>
      <c r="G165" s="137" t="s">
        <v>125</v>
      </c>
      <c r="H165" s="138">
        <v>107.2</v>
      </c>
      <c r="I165" s="139">
        <v>0</v>
      </c>
      <c r="J165" s="139">
        <f>ROUND(I165*H165,2)</f>
        <v>0</v>
      </c>
      <c r="K165" s="136" t="s">
        <v>126</v>
      </c>
      <c r="L165" s="29"/>
      <c r="M165" s="140" t="s">
        <v>3</v>
      </c>
      <c r="N165" s="141" t="s">
        <v>43</v>
      </c>
      <c r="O165" s="142">
        <v>0.089</v>
      </c>
      <c r="P165" s="142">
        <f>O165*H165</f>
        <v>9.540799999999999</v>
      </c>
      <c r="Q165" s="142">
        <v>0.00031</v>
      </c>
      <c r="R165" s="142">
        <f>Q165*H165</f>
        <v>0.033232</v>
      </c>
      <c r="S165" s="142">
        <v>0</v>
      </c>
      <c r="T165" s="143">
        <f>S165*H165</f>
        <v>0</v>
      </c>
      <c r="U165" s="28"/>
      <c r="V165" s="28"/>
      <c r="W165" s="28"/>
      <c r="X165" s="28"/>
      <c r="Y165" s="28"/>
      <c r="Z165" s="28"/>
      <c r="AA165" s="28"/>
      <c r="AB165" s="28"/>
      <c r="AC165" s="28"/>
      <c r="AD165" s="28"/>
      <c r="AE165" s="28"/>
      <c r="AR165" s="144" t="s">
        <v>127</v>
      </c>
      <c r="AT165" s="144" t="s">
        <v>122</v>
      </c>
      <c r="AU165" s="144" t="s">
        <v>82</v>
      </c>
      <c r="AY165" s="16" t="s">
        <v>120</v>
      </c>
      <c r="BE165" s="145">
        <f>IF(N165="základní",J165,0)</f>
        <v>0</v>
      </c>
      <c r="BF165" s="145">
        <f>IF(N165="snížená",J165,0)</f>
        <v>0</v>
      </c>
      <c r="BG165" s="145">
        <f>IF(N165="zákl. přenesená",J165,0)</f>
        <v>0</v>
      </c>
      <c r="BH165" s="145">
        <f>IF(N165="sníž. přenesená",J165,0)</f>
        <v>0</v>
      </c>
      <c r="BI165" s="145">
        <f>IF(N165="nulová",J165,0)</f>
        <v>0</v>
      </c>
      <c r="BJ165" s="16" t="s">
        <v>80</v>
      </c>
      <c r="BK165" s="145">
        <f>ROUND(I165*H165,2)</f>
        <v>0</v>
      </c>
      <c r="BL165" s="16" t="s">
        <v>127</v>
      </c>
      <c r="BM165" s="144" t="s">
        <v>243</v>
      </c>
    </row>
    <row r="166" spans="1:47" s="2" customFormat="1" ht="39">
      <c r="A166" s="28"/>
      <c r="B166" s="29"/>
      <c r="C166" s="28"/>
      <c r="D166" s="146" t="s">
        <v>129</v>
      </c>
      <c r="E166" s="28"/>
      <c r="F166" s="147" t="s">
        <v>244</v>
      </c>
      <c r="G166" s="28"/>
      <c r="H166" s="28"/>
      <c r="I166" s="28"/>
      <c r="J166" s="28"/>
      <c r="K166" s="28"/>
      <c r="L166" s="29"/>
      <c r="M166" s="148"/>
      <c r="N166" s="149"/>
      <c r="O166" s="49"/>
      <c r="P166" s="49"/>
      <c r="Q166" s="49"/>
      <c r="R166" s="49"/>
      <c r="S166" s="49"/>
      <c r="T166" s="50"/>
      <c r="U166" s="28"/>
      <c r="V166" s="28"/>
      <c r="W166" s="28"/>
      <c r="X166" s="28"/>
      <c r="Y166" s="28"/>
      <c r="Z166" s="28"/>
      <c r="AA166" s="28"/>
      <c r="AB166" s="28"/>
      <c r="AC166" s="28"/>
      <c r="AD166" s="28"/>
      <c r="AE166" s="28"/>
      <c r="AT166" s="16" t="s">
        <v>129</v>
      </c>
      <c r="AU166" s="16" t="s">
        <v>82</v>
      </c>
    </row>
    <row r="167" spans="1:47" s="2" customFormat="1" ht="292.5">
      <c r="A167" s="28"/>
      <c r="B167" s="29"/>
      <c r="C167" s="28"/>
      <c r="D167" s="146" t="s">
        <v>131</v>
      </c>
      <c r="E167" s="28"/>
      <c r="F167" s="150" t="s">
        <v>245</v>
      </c>
      <c r="G167" s="28"/>
      <c r="H167" s="28"/>
      <c r="I167" s="28"/>
      <c r="J167" s="28"/>
      <c r="K167" s="28"/>
      <c r="L167" s="29"/>
      <c r="M167" s="148"/>
      <c r="N167" s="149"/>
      <c r="O167" s="49"/>
      <c r="P167" s="49"/>
      <c r="Q167" s="49"/>
      <c r="R167" s="49"/>
      <c r="S167" s="49"/>
      <c r="T167" s="50"/>
      <c r="U167" s="28"/>
      <c r="V167" s="28"/>
      <c r="W167" s="28"/>
      <c r="X167" s="28"/>
      <c r="Y167" s="28"/>
      <c r="Z167" s="28"/>
      <c r="AA167" s="28"/>
      <c r="AB167" s="28"/>
      <c r="AC167" s="28"/>
      <c r="AD167" s="28"/>
      <c r="AE167" s="28"/>
      <c r="AT167" s="16" t="s">
        <v>131</v>
      </c>
      <c r="AU167" s="16" t="s">
        <v>82</v>
      </c>
    </row>
    <row r="168" spans="2:51" s="13" customFormat="1" ht="12">
      <c r="B168" s="151"/>
      <c r="D168" s="146" t="s">
        <v>133</v>
      </c>
      <c r="E168" s="152" t="s">
        <v>3</v>
      </c>
      <c r="F168" s="153" t="s">
        <v>246</v>
      </c>
      <c r="H168" s="154">
        <v>107.2</v>
      </c>
      <c r="L168" s="151"/>
      <c r="M168" s="155"/>
      <c r="N168" s="156"/>
      <c r="O168" s="156"/>
      <c r="P168" s="156"/>
      <c r="Q168" s="156"/>
      <c r="R168" s="156"/>
      <c r="S168" s="156"/>
      <c r="T168" s="157"/>
      <c r="AT168" s="152" t="s">
        <v>133</v>
      </c>
      <c r="AU168" s="152" t="s">
        <v>82</v>
      </c>
      <c r="AV168" s="13" t="s">
        <v>82</v>
      </c>
      <c r="AW168" s="13" t="s">
        <v>34</v>
      </c>
      <c r="AX168" s="13" t="s">
        <v>80</v>
      </c>
      <c r="AY168" s="152" t="s">
        <v>120</v>
      </c>
    </row>
    <row r="169" spans="1:65" s="2" customFormat="1" ht="21.6" customHeight="1">
      <c r="A169" s="28"/>
      <c r="B169" s="133"/>
      <c r="C169" s="159" t="s">
        <v>247</v>
      </c>
      <c r="D169" s="159" t="s">
        <v>209</v>
      </c>
      <c r="E169" s="160" t="s">
        <v>248</v>
      </c>
      <c r="F169" s="161" t="s">
        <v>249</v>
      </c>
      <c r="G169" s="162" t="s">
        <v>125</v>
      </c>
      <c r="H169" s="163">
        <v>123.28</v>
      </c>
      <c r="I169" s="164">
        <v>0</v>
      </c>
      <c r="J169" s="164">
        <f>ROUND(I169*H169,2)</f>
        <v>0</v>
      </c>
      <c r="K169" s="161" t="s">
        <v>126</v>
      </c>
      <c r="L169" s="165"/>
      <c r="M169" s="166" t="s">
        <v>3</v>
      </c>
      <c r="N169" s="167" t="s">
        <v>43</v>
      </c>
      <c r="O169" s="142">
        <v>0</v>
      </c>
      <c r="P169" s="142">
        <f>O169*H169</f>
        <v>0</v>
      </c>
      <c r="Q169" s="142">
        <v>0.0003</v>
      </c>
      <c r="R169" s="142">
        <f>Q169*H169</f>
        <v>0.036983999999999996</v>
      </c>
      <c r="S169" s="142">
        <v>0</v>
      </c>
      <c r="T169" s="143">
        <f>S169*H169</f>
        <v>0</v>
      </c>
      <c r="U169" s="28"/>
      <c r="V169" s="28"/>
      <c r="W169" s="28"/>
      <c r="X169" s="28"/>
      <c r="Y169" s="28"/>
      <c r="Z169" s="28"/>
      <c r="AA169" s="28"/>
      <c r="AB169" s="28"/>
      <c r="AC169" s="28"/>
      <c r="AD169" s="28"/>
      <c r="AE169" s="28"/>
      <c r="AR169" s="144" t="s">
        <v>175</v>
      </c>
      <c r="AT169" s="144" t="s">
        <v>209</v>
      </c>
      <c r="AU169" s="144" t="s">
        <v>82</v>
      </c>
      <c r="AY169" s="16" t="s">
        <v>120</v>
      </c>
      <c r="BE169" s="145">
        <f>IF(N169="základní",J169,0)</f>
        <v>0</v>
      </c>
      <c r="BF169" s="145">
        <f>IF(N169="snížená",J169,0)</f>
        <v>0</v>
      </c>
      <c r="BG169" s="145">
        <f>IF(N169="zákl. přenesená",J169,0)</f>
        <v>0</v>
      </c>
      <c r="BH169" s="145">
        <f>IF(N169="sníž. přenesená",J169,0)</f>
        <v>0</v>
      </c>
      <c r="BI169" s="145">
        <f>IF(N169="nulová",J169,0)</f>
        <v>0</v>
      </c>
      <c r="BJ169" s="16" t="s">
        <v>80</v>
      </c>
      <c r="BK169" s="145">
        <f>ROUND(I169*H169,2)</f>
        <v>0</v>
      </c>
      <c r="BL169" s="16" t="s">
        <v>127</v>
      </c>
      <c r="BM169" s="144" t="s">
        <v>250</v>
      </c>
    </row>
    <row r="170" spans="1:47" s="2" customFormat="1" ht="19.5">
      <c r="A170" s="28"/>
      <c r="B170" s="29"/>
      <c r="C170" s="28"/>
      <c r="D170" s="146" t="s">
        <v>129</v>
      </c>
      <c r="E170" s="28"/>
      <c r="F170" s="147" t="s">
        <v>249</v>
      </c>
      <c r="G170" s="28"/>
      <c r="H170" s="28"/>
      <c r="I170" s="28"/>
      <c r="J170" s="28"/>
      <c r="K170" s="28"/>
      <c r="L170" s="29"/>
      <c r="M170" s="148"/>
      <c r="N170" s="149"/>
      <c r="O170" s="49"/>
      <c r="P170" s="49"/>
      <c r="Q170" s="49"/>
      <c r="R170" s="49"/>
      <c r="S170" s="49"/>
      <c r="T170" s="50"/>
      <c r="U170" s="28"/>
      <c r="V170" s="28"/>
      <c r="W170" s="28"/>
      <c r="X170" s="28"/>
      <c r="Y170" s="28"/>
      <c r="Z170" s="28"/>
      <c r="AA170" s="28"/>
      <c r="AB170" s="28"/>
      <c r="AC170" s="28"/>
      <c r="AD170" s="28"/>
      <c r="AE170" s="28"/>
      <c r="AT170" s="16" t="s">
        <v>129</v>
      </c>
      <c r="AU170" s="16" t="s">
        <v>82</v>
      </c>
    </row>
    <row r="171" spans="2:51" s="13" customFormat="1" ht="12">
      <c r="B171" s="151"/>
      <c r="D171" s="146" t="s">
        <v>133</v>
      </c>
      <c r="E171" s="152" t="s">
        <v>3</v>
      </c>
      <c r="F171" s="153" t="s">
        <v>246</v>
      </c>
      <c r="H171" s="154">
        <v>107.2</v>
      </c>
      <c r="L171" s="151"/>
      <c r="M171" s="155"/>
      <c r="N171" s="156"/>
      <c r="O171" s="156"/>
      <c r="P171" s="156"/>
      <c r="Q171" s="156"/>
      <c r="R171" s="156"/>
      <c r="S171" s="156"/>
      <c r="T171" s="157"/>
      <c r="AT171" s="152" t="s">
        <v>133</v>
      </c>
      <c r="AU171" s="152" t="s">
        <v>82</v>
      </c>
      <c r="AV171" s="13" t="s">
        <v>82</v>
      </c>
      <c r="AW171" s="13" t="s">
        <v>34</v>
      </c>
      <c r="AX171" s="13" t="s">
        <v>80</v>
      </c>
      <c r="AY171" s="152" t="s">
        <v>120</v>
      </c>
    </row>
    <row r="172" spans="2:51" s="13" customFormat="1" ht="12">
      <c r="B172" s="151"/>
      <c r="D172" s="146" t="s">
        <v>133</v>
      </c>
      <c r="F172" s="153" t="s">
        <v>251</v>
      </c>
      <c r="H172" s="154">
        <v>123.28</v>
      </c>
      <c r="L172" s="151"/>
      <c r="M172" s="155"/>
      <c r="N172" s="156"/>
      <c r="O172" s="156"/>
      <c r="P172" s="156"/>
      <c r="Q172" s="156"/>
      <c r="R172" s="156"/>
      <c r="S172" s="156"/>
      <c r="T172" s="157"/>
      <c r="AT172" s="152" t="s">
        <v>133</v>
      </c>
      <c r="AU172" s="152" t="s">
        <v>82</v>
      </c>
      <c r="AV172" s="13" t="s">
        <v>82</v>
      </c>
      <c r="AW172" s="13" t="s">
        <v>4</v>
      </c>
      <c r="AX172" s="13" t="s">
        <v>80</v>
      </c>
      <c r="AY172" s="152" t="s">
        <v>120</v>
      </c>
    </row>
    <row r="173" spans="1:65" s="2" customFormat="1" ht="32.45" customHeight="1">
      <c r="A173" s="28"/>
      <c r="B173" s="133"/>
      <c r="C173" s="134" t="s">
        <v>252</v>
      </c>
      <c r="D173" s="134" t="s">
        <v>122</v>
      </c>
      <c r="E173" s="135" t="s">
        <v>253</v>
      </c>
      <c r="F173" s="136" t="s">
        <v>254</v>
      </c>
      <c r="G173" s="137" t="s">
        <v>255</v>
      </c>
      <c r="H173" s="138">
        <v>67</v>
      </c>
      <c r="I173" s="139">
        <v>0</v>
      </c>
      <c r="J173" s="139">
        <f>ROUND(I173*H173,2)</f>
        <v>0</v>
      </c>
      <c r="K173" s="136" t="s">
        <v>126</v>
      </c>
      <c r="L173" s="29"/>
      <c r="M173" s="140" t="s">
        <v>3</v>
      </c>
      <c r="N173" s="141" t="s">
        <v>43</v>
      </c>
      <c r="O173" s="142">
        <v>0.26</v>
      </c>
      <c r="P173" s="142">
        <f>O173*H173</f>
        <v>17.42</v>
      </c>
      <c r="Q173" s="142">
        <v>0.23801</v>
      </c>
      <c r="R173" s="142">
        <f>Q173*H173</f>
        <v>15.94667</v>
      </c>
      <c r="S173" s="142">
        <v>0</v>
      </c>
      <c r="T173" s="143">
        <f>S173*H173</f>
        <v>0</v>
      </c>
      <c r="U173" s="28"/>
      <c r="V173" s="28"/>
      <c r="W173" s="28"/>
      <c r="X173" s="28"/>
      <c r="Y173" s="28"/>
      <c r="Z173" s="28"/>
      <c r="AA173" s="28"/>
      <c r="AB173" s="28"/>
      <c r="AC173" s="28"/>
      <c r="AD173" s="28"/>
      <c r="AE173" s="28"/>
      <c r="AR173" s="144" t="s">
        <v>127</v>
      </c>
      <c r="AT173" s="144" t="s">
        <v>122</v>
      </c>
      <c r="AU173" s="144" t="s">
        <v>82</v>
      </c>
      <c r="AY173" s="16" t="s">
        <v>120</v>
      </c>
      <c r="BE173" s="145">
        <f>IF(N173="základní",J173,0)</f>
        <v>0</v>
      </c>
      <c r="BF173" s="145">
        <f>IF(N173="snížená",J173,0)</f>
        <v>0</v>
      </c>
      <c r="BG173" s="145">
        <f>IF(N173="zákl. přenesená",J173,0)</f>
        <v>0</v>
      </c>
      <c r="BH173" s="145">
        <f>IF(N173="sníž. přenesená",J173,0)</f>
        <v>0</v>
      </c>
      <c r="BI173" s="145">
        <f>IF(N173="nulová",J173,0)</f>
        <v>0</v>
      </c>
      <c r="BJ173" s="16" t="s">
        <v>80</v>
      </c>
      <c r="BK173" s="145">
        <f>ROUND(I173*H173,2)</f>
        <v>0</v>
      </c>
      <c r="BL173" s="16" t="s">
        <v>127</v>
      </c>
      <c r="BM173" s="144" t="s">
        <v>256</v>
      </c>
    </row>
    <row r="174" spans="1:47" s="2" customFormat="1" ht="48.75">
      <c r="A174" s="28"/>
      <c r="B174" s="29"/>
      <c r="C174" s="28"/>
      <c r="D174" s="146" t="s">
        <v>129</v>
      </c>
      <c r="E174" s="28"/>
      <c r="F174" s="147" t="s">
        <v>257</v>
      </c>
      <c r="G174" s="28"/>
      <c r="H174" s="28"/>
      <c r="I174" s="28"/>
      <c r="J174" s="28"/>
      <c r="K174" s="28"/>
      <c r="L174" s="29"/>
      <c r="M174" s="148"/>
      <c r="N174" s="149"/>
      <c r="O174" s="49"/>
      <c r="P174" s="49"/>
      <c r="Q174" s="49"/>
      <c r="R174" s="49"/>
      <c r="S174" s="49"/>
      <c r="T174" s="50"/>
      <c r="U174" s="28"/>
      <c r="V174" s="28"/>
      <c r="W174" s="28"/>
      <c r="X174" s="28"/>
      <c r="Y174" s="28"/>
      <c r="Z174" s="28"/>
      <c r="AA174" s="28"/>
      <c r="AB174" s="28"/>
      <c r="AC174" s="28"/>
      <c r="AD174" s="28"/>
      <c r="AE174" s="28"/>
      <c r="AT174" s="16" t="s">
        <v>129</v>
      </c>
      <c r="AU174" s="16" t="s">
        <v>82</v>
      </c>
    </row>
    <row r="175" spans="2:51" s="13" customFormat="1" ht="12">
      <c r="B175" s="151"/>
      <c r="D175" s="146" t="s">
        <v>133</v>
      </c>
      <c r="E175" s="152" t="s">
        <v>3</v>
      </c>
      <c r="F175" s="153" t="s">
        <v>258</v>
      </c>
      <c r="H175" s="154">
        <v>67</v>
      </c>
      <c r="L175" s="151"/>
      <c r="M175" s="155"/>
      <c r="N175" s="156"/>
      <c r="O175" s="156"/>
      <c r="P175" s="156"/>
      <c r="Q175" s="156"/>
      <c r="R175" s="156"/>
      <c r="S175" s="156"/>
      <c r="T175" s="157"/>
      <c r="AT175" s="152" t="s">
        <v>133</v>
      </c>
      <c r="AU175" s="152" t="s">
        <v>82</v>
      </c>
      <c r="AV175" s="13" t="s">
        <v>82</v>
      </c>
      <c r="AW175" s="13" t="s">
        <v>34</v>
      </c>
      <c r="AX175" s="13" t="s">
        <v>80</v>
      </c>
      <c r="AY175" s="152" t="s">
        <v>120</v>
      </c>
    </row>
    <row r="176" spans="1:65" s="2" customFormat="1" ht="21.6" customHeight="1">
      <c r="A176" s="28"/>
      <c r="B176" s="133"/>
      <c r="C176" s="134" t="s">
        <v>8</v>
      </c>
      <c r="D176" s="134" t="s">
        <v>122</v>
      </c>
      <c r="E176" s="135" t="s">
        <v>259</v>
      </c>
      <c r="F176" s="136" t="s">
        <v>260</v>
      </c>
      <c r="G176" s="137" t="s">
        <v>255</v>
      </c>
      <c r="H176" s="138">
        <v>67</v>
      </c>
      <c r="I176" s="139">
        <v>0</v>
      </c>
      <c r="J176" s="139">
        <f>ROUND(I176*H176,2)</f>
        <v>0</v>
      </c>
      <c r="K176" s="136" t="s">
        <v>126</v>
      </c>
      <c r="L176" s="29"/>
      <c r="M176" s="140" t="s">
        <v>3</v>
      </c>
      <c r="N176" s="141" t="s">
        <v>43</v>
      </c>
      <c r="O176" s="142">
        <v>0.05</v>
      </c>
      <c r="P176" s="142">
        <f>O176*H176</f>
        <v>3.35</v>
      </c>
      <c r="Q176" s="142">
        <v>0.0002</v>
      </c>
      <c r="R176" s="142">
        <f>Q176*H176</f>
        <v>0.0134</v>
      </c>
      <c r="S176" s="142">
        <v>0</v>
      </c>
      <c r="T176" s="143">
        <f>S176*H176</f>
        <v>0</v>
      </c>
      <c r="U176" s="28"/>
      <c r="V176" s="28"/>
      <c r="W176" s="28"/>
      <c r="X176" s="28"/>
      <c r="Y176" s="28"/>
      <c r="Z176" s="28"/>
      <c r="AA176" s="28"/>
      <c r="AB176" s="28"/>
      <c r="AC176" s="28"/>
      <c r="AD176" s="28"/>
      <c r="AE176" s="28"/>
      <c r="AR176" s="144" t="s">
        <v>127</v>
      </c>
      <c r="AT176" s="144" t="s">
        <v>122</v>
      </c>
      <c r="AU176" s="144" t="s">
        <v>82</v>
      </c>
      <c r="AY176" s="16" t="s">
        <v>120</v>
      </c>
      <c r="BE176" s="145">
        <f>IF(N176="základní",J176,0)</f>
        <v>0</v>
      </c>
      <c r="BF176" s="145">
        <f>IF(N176="snížená",J176,0)</f>
        <v>0</v>
      </c>
      <c r="BG176" s="145">
        <f>IF(N176="zákl. přenesená",J176,0)</f>
        <v>0</v>
      </c>
      <c r="BH176" s="145">
        <f>IF(N176="sníž. přenesená",J176,0)</f>
        <v>0</v>
      </c>
      <c r="BI176" s="145">
        <f>IF(N176="nulová",J176,0)</f>
        <v>0</v>
      </c>
      <c r="BJ176" s="16" t="s">
        <v>80</v>
      </c>
      <c r="BK176" s="145">
        <f>ROUND(I176*H176,2)</f>
        <v>0</v>
      </c>
      <c r="BL176" s="16" t="s">
        <v>127</v>
      </c>
      <c r="BM176" s="144" t="s">
        <v>261</v>
      </c>
    </row>
    <row r="177" spans="1:47" s="2" customFormat="1" ht="12">
      <c r="A177" s="28"/>
      <c r="B177" s="29"/>
      <c r="C177" s="28"/>
      <c r="D177" s="146" t="s">
        <v>129</v>
      </c>
      <c r="E177" s="28"/>
      <c r="F177" s="147" t="s">
        <v>260</v>
      </c>
      <c r="G177" s="28"/>
      <c r="H177" s="28"/>
      <c r="I177" s="28"/>
      <c r="J177" s="28"/>
      <c r="K177" s="28"/>
      <c r="L177" s="29"/>
      <c r="M177" s="148"/>
      <c r="N177" s="149"/>
      <c r="O177" s="49"/>
      <c r="P177" s="49"/>
      <c r="Q177" s="49"/>
      <c r="R177" s="49"/>
      <c r="S177" s="49"/>
      <c r="T177" s="50"/>
      <c r="U177" s="28"/>
      <c r="V177" s="28"/>
      <c r="W177" s="28"/>
      <c r="X177" s="28"/>
      <c r="Y177" s="28"/>
      <c r="Z177" s="28"/>
      <c r="AA177" s="28"/>
      <c r="AB177" s="28"/>
      <c r="AC177" s="28"/>
      <c r="AD177" s="28"/>
      <c r="AE177" s="28"/>
      <c r="AT177" s="16" t="s">
        <v>129</v>
      </c>
      <c r="AU177" s="16" t="s">
        <v>82</v>
      </c>
    </row>
    <row r="178" spans="1:47" s="2" customFormat="1" ht="58.5">
      <c r="A178" s="28"/>
      <c r="B178" s="29"/>
      <c r="C178" s="28"/>
      <c r="D178" s="146" t="s">
        <v>131</v>
      </c>
      <c r="E178" s="28"/>
      <c r="F178" s="150" t="s">
        <v>262</v>
      </c>
      <c r="G178" s="28"/>
      <c r="H178" s="28"/>
      <c r="I178" s="28"/>
      <c r="J178" s="28"/>
      <c r="K178" s="28"/>
      <c r="L178" s="29"/>
      <c r="M178" s="148"/>
      <c r="N178" s="149"/>
      <c r="O178" s="49"/>
      <c r="P178" s="49"/>
      <c r="Q178" s="49"/>
      <c r="R178" s="49"/>
      <c r="S178" s="49"/>
      <c r="T178" s="50"/>
      <c r="U178" s="28"/>
      <c r="V178" s="28"/>
      <c r="W178" s="28"/>
      <c r="X178" s="28"/>
      <c r="Y178" s="28"/>
      <c r="Z178" s="28"/>
      <c r="AA178" s="28"/>
      <c r="AB178" s="28"/>
      <c r="AC178" s="28"/>
      <c r="AD178" s="28"/>
      <c r="AE178" s="28"/>
      <c r="AT178" s="16" t="s">
        <v>131</v>
      </c>
      <c r="AU178" s="16" t="s">
        <v>82</v>
      </c>
    </row>
    <row r="179" spans="2:63" s="12" customFormat="1" ht="22.9" customHeight="1">
      <c r="B179" s="121"/>
      <c r="D179" s="122" t="s">
        <v>71</v>
      </c>
      <c r="E179" s="131" t="s">
        <v>127</v>
      </c>
      <c r="F179" s="131" t="s">
        <v>263</v>
      </c>
      <c r="J179" s="132">
        <f>BK179</f>
        <v>0</v>
      </c>
      <c r="L179" s="121"/>
      <c r="M179" s="125"/>
      <c r="N179" s="126"/>
      <c r="O179" s="126"/>
      <c r="P179" s="127">
        <f>SUM(P180:P184)</f>
        <v>0.28</v>
      </c>
      <c r="Q179" s="126"/>
      <c r="R179" s="127">
        <f>SUM(R180:R184)</f>
        <v>0.0336</v>
      </c>
      <c r="S179" s="126"/>
      <c r="T179" s="128">
        <f>SUM(T180:T184)</f>
        <v>0</v>
      </c>
      <c r="AR179" s="122" t="s">
        <v>80</v>
      </c>
      <c r="AT179" s="129" t="s">
        <v>71</v>
      </c>
      <c r="AU179" s="129" t="s">
        <v>80</v>
      </c>
      <c r="AY179" s="122" t="s">
        <v>120</v>
      </c>
      <c r="BK179" s="130">
        <f>SUM(BK180:BK184)</f>
        <v>0</v>
      </c>
    </row>
    <row r="180" spans="1:65" s="2" customFormat="1" ht="21.6" customHeight="1">
      <c r="A180" s="28"/>
      <c r="B180" s="133"/>
      <c r="C180" s="134" t="s">
        <v>264</v>
      </c>
      <c r="D180" s="134" t="s">
        <v>122</v>
      </c>
      <c r="E180" s="135" t="s">
        <v>265</v>
      </c>
      <c r="F180" s="136" t="s">
        <v>266</v>
      </c>
      <c r="G180" s="137" t="s">
        <v>267</v>
      </c>
      <c r="H180" s="138">
        <v>1</v>
      </c>
      <c r="I180" s="139">
        <v>0</v>
      </c>
      <c r="J180" s="139">
        <f>ROUND(I180*H180,2)</f>
        <v>0</v>
      </c>
      <c r="K180" s="136" t="s">
        <v>126</v>
      </c>
      <c r="L180" s="29"/>
      <c r="M180" s="140" t="s">
        <v>3</v>
      </c>
      <c r="N180" s="141" t="s">
        <v>43</v>
      </c>
      <c r="O180" s="142">
        <v>0.28</v>
      </c>
      <c r="P180" s="142">
        <f>O180*H180</f>
        <v>0.28</v>
      </c>
      <c r="Q180" s="142">
        <v>0.0066</v>
      </c>
      <c r="R180" s="142">
        <f>Q180*H180</f>
        <v>0.0066</v>
      </c>
      <c r="S180" s="142">
        <v>0</v>
      </c>
      <c r="T180" s="143">
        <f>S180*H180</f>
        <v>0</v>
      </c>
      <c r="U180" s="28"/>
      <c r="V180" s="28"/>
      <c r="W180" s="28"/>
      <c r="X180" s="28"/>
      <c r="Y180" s="28"/>
      <c r="Z180" s="28"/>
      <c r="AA180" s="28"/>
      <c r="AB180" s="28"/>
      <c r="AC180" s="28"/>
      <c r="AD180" s="28"/>
      <c r="AE180" s="28"/>
      <c r="AR180" s="144" t="s">
        <v>127</v>
      </c>
      <c r="AT180" s="144" t="s">
        <v>122</v>
      </c>
      <c r="AU180" s="144" t="s">
        <v>82</v>
      </c>
      <c r="AY180" s="16" t="s">
        <v>120</v>
      </c>
      <c r="BE180" s="145">
        <f>IF(N180="základní",J180,0)</f>
        <v>0</v>
      </c>
      <c r="BF180" s="145">
        <f>IF(N180="snížená",J180,0)</f>
        <v>0</v>
      </c>
      <c r="BG180" s="145">
        <f>IF(N180="zákl. přenesená",J180,0)</f>
        <v>0</v>
      </c>
      <c r="BH180" s="145">
        <f>IF(N180="sníž. přenesená",J180,0)</f>
        <v>0</v>
      </c>
      <c r="BI180" s="145">
        <f>IF(N180="nulová",J180,0)</f>
        <v>0</v>
      </c>
      <c r="BJ180" s="16" t="s">
        <v>80</v>
      </c>
      <c r="BK180" s="145">
        <f>ROUND(I180*H180,2)</f>
        <v>0</v>
      </c>
      <c r="BL180" s="16" t="s">
        <v>127</v>
      </c>
      <c r="BM180" s="144" t="s">
        <v>268</v>
      </c>
    </row>
    <row r="181" spans="1:47" s="2" customFormat="1" ht="19.5">
      <c r="A181" s="28"/>
      <c r="B181" s="29"/>
      <c r="C181" s="28"/>
      <c r="D181" s="146" t="s">
        <v>129</v>
      </c>
      <c r="E181" s="28"/>
      <c r="F181" s="147" t="s">
        <v>269</v>
      </c>
      <c r="G181" s="28"/>
      <c r="H181" s="28"/>
      <c r="I181" s="28"/>
      <c r="J181" s="28"/>
      <c r="K181" s="28"/>
      <c r="L181" s="29"/>
      <c r="M181" s="148"/>
      <c r="N181" s="149"/>
      <c r="O181" s="49"/>
      <c r="P181" s="49"/>
      <c r="Q181" s="49"/>
      <c r="R181" s="49"/>
      <c r="S181" s="49"/>
      <c r="T181" s="50"/>
      <c r="U181" s="28"/>
      <c r="V181" s="28"/>
      <c r="W181" s="28"/>
      <c r="X181" s="28"/>
      <c r="Y181" s="28"/>
      <c r="Z181" s="28"/>
      <c r="AA181" s="28"/>
      <c r="AB181" s="28"/>
      <c r="AC181" s="28"/>
      <c r="AD181" s="28"/>
      <c r="AE181" s="28"/>
      <c r="AT181" s="16" t="s">
        <v>129</v>
      </c>
      <c r="AU181" s="16" t="s">
        <v>82</v>
      </c>
    </row>
    <row r="182" spans="1:47" s="2" customFormat="1" ht="39">
      <c r="A182" s="28"/>
      <c r="B182" s="29"/>
      <c r="C182" s="28"/>
      <c r="D182" s="146" t="s">
        <v>131</v>
      </c>
      <c r="E182" s="28"/>
      <c r="F182" s="150" t="s">
        <v>270</v>
      </c>
      <c r="G182" s="28"/>
      <c r="H182" s="28"/>
      <c r="I182" s="28"/>
      <c r="J182" s="28"/>
      <c r="K182" s="28"/>
      <c r="L182" s="29"/>
      <c r="M182" s="148"/>
      <c r="N182" s="149"/>
      <c r="O182" s="49"/>
      <c r="P182" s="49"/>
      <c r="Q182" s="49"/>
      <c r="R182" s="49"/>
      <c r="S182" s="49"/>
      <c r="T182" s="50"/>
      <c r="U182" s="28"/>
      <c r="V182" s="28"/>
      <c r="W182" s="28"/>
      <c r="X182" s="28"/>
      <c r="Y182" s="28"/>
      <c r="Z182" s="28"/>
      <c r="AA182" s="28"/>
      <c r="AB182" s="28"/>
      <c r="AC182" s="28"/>
      <c r="AD182" s="28"/>
      <c r="AE182" s="28"/>
      <c r="AT182" s="16" t="s">
        <v>131</v>
      </c>
      <c r="AU182" s="16" t="s">
        <v>82</v>
      </c>
    </row>
    <row r="183" spans="1:65" s="2" customFormat="1" ht="21.6" customHeight="1">
      <c r="A183" s="28"/>
      <c r="B183" s="133"/>
      <c r="C183" s="159" t="s">
        <v>271</v>
      </c>
      <c r="D183" s="159" t="s">
        <v>209</v>
      </c>
      <c r="E183" s="160" t="s">
        <v>272</v>
      </c>
      <c r="F183" s="161" t="s">
        <v>273</v>
      </c>
      <c r="G183" s="162" t="s">
        <v>267</v>
      </c>
      <c r="H183" s="163">
        <v>1</v>
      </c>
      <c r="I183" s="164">
        <v>0</v>
      </c>
      <c r="J183" s="164">
        <f>ROUND(I183*H183,2)</f>
        <v>0</v>
      </c>
      <c r="K183" s="161" t="s">
        <v>126</v>
      </c>
      <c r="L183" s="165"/>
      <c r="M183" s="166" t="s">
        <v>3</v>
      </c>
      <c r="N183" s="167" t="s">
        <v>43</v>
      </c>
      <c r="O183" s="142">
        <v>0</v>
      </c>
      <c r="P183" s="142">
        <f>O183*H183</f>
        <v>0</v>
      </c>
      <c r="Q183" s="142">
        <v>0.027</v>
      </c>
      <c r="R183" s="142">
        <f>Q183*H183</f>
        <v>0.027</v>
      </c>
      <c r="S183" s="142">
        <v>0</v>
      </c>
      <c r="T183" s="143">
        <f>S183*H183</f>
        <v>0</v>
      </c>
      <c r="U183" s="28"/>
      <c r="V183" s="28"/>
      <c r="W183" s="28"/>
      <c r="X183" s="28"/>
      <c r="Y183" s="28"/>
      <c r="Z183" s="28"/>
      <c r="AA183" s="28"/>
      <c r="AB183" s="28"/>
      <c r="AC183" s="28"/>
      <c r="AD183" s="28"/>
      <c r="AE183" s="28"/>
      <c r="AR183" s="144" t="s">
        <v>175</v>
      </c>
      <c r="AT183" s="144" t="s">
        <v>209</v>
      </c>
      <c r="AU183" s="144" t="s">
        <v>82</v>
      </c>
      <c r="AY183" s="16" t="s">
        <v>120</v>
      </c>
      <c r="BE183" s="145">
        <f>IF(N183="základní",J183,0)</f>
        <v>0</v>
      </c>
      <c r="BF183" s="145">
        <f>IF(N183="snížená",J183,0)</f>
        <v>0</v>
      </c>
      <c r="BG183" s="145">
        <f>IF(N183="zákl. přenesená",J183,0)</f>
        <v>0</v>
      </c>
      <c r="BH183" s="145">
        <f>IF(N183="sníž. přenesená",J183,0)</f>
        <v>0</v>
      </c>
      <c r="BI183" s="145">
        <f>IF(N183="nulová",J183,0)</f>
        <v>0</v>
      </c>
      <c r="BJ183" s="16" t="s">
        <v>80</v>
      </c>
      <c r="BK183" s="145">
        <f>ROUND(I183*H183,2)</f>
        <v>0</v>
      </c>
      <c r="BL183" s="16" t="s">
        <v>127</v>
      </c>
      <c r="BM183" s="144" t="s">
        <v>274</v>
      </c>
    </row>
    <row r="184" spans="1:47" s="2" customFormat="1" ht="19.5">
      <c r="A184" s="28"/>
      <c r="B184" s="29"/>
      <c r="C184" s="28"/>
      <c r="D184" s="146" t="s">
        <v>129</v>
      </c>
      <c r="E184" s="28"/>
      <c r="F184" s="147" t="s">
        <v>273</v>
      </c>
      <c r="G184" s="28"/>
      <c r="H184" s="28"/>
      <c r="I184" s="28"/>
      <c r="J184" s="28"/>
      <c r="K184" s="28"/>
      <c r="L184" s="29"/>
      <c r="M184" s="148"/>
      <c r="N184" s="149"/>
      <c r="O184" s="49"/>
      <c r="P184" s="49"/>
      <c r="Q184" s="49"/>
      <c r="R184" s="49"/>
      <c r="S184" s="49"/>
      <c r="T184" s="50"/>
      <c r="U184" s="28"/>
      <c r="V184" s="28"/>
      <c r="W184" s="28"/>
      <c r="X184" s="28"/>
      <c r="Y184" s="28"/>
      <c r="Z184" s="28"/>
      <c r="AA184" s="28"/>
      <c r="AB184" s="28"/>
      <c r="AC184" s="28"/>
      <c r="AD184" s="28"/>
      <c r="AE184" s="28"/>
      <c r="AT184" s="16" t="s">
        <v>129</v>
      </c>
      <c r="AU184" s="16" t="s">
        <v>82</v>
      </c>
    </row>
    <row r="185" spans="2:63" s="12" customFormat="1" ht="22.9" customHeight="1">
      <c r="B185" s="121"/>
      <c r="D185" s="122" t="s">
        <v>71</v>
      </c>
      <c r="E185" s="131" t="s">
        <v>155</v>
      </c>
      <c r="F185" s="131" t="s">
        <v>275</v>
      </c>
      <c r="J185" s="132">
        <f>BK185</f>
        <v>0</v>
      </c>
      <c r="L185" s="121"/>
      <c r="M185" s="125"/>
      <c r="N185" s="126"/>
      <c r="O185" s="126"/>
      <c r="P185" s="127">
        <f>SUM(P186:P219)</f>
        <v>651.4900000000001</v>
      </c>
      <c r="Q185" s="126"/>
      <c r="R185" s="127">
        <f>SUM(R186:R219)</f>
        <v>251.99719999999996</v>
      </c>
      <c r="S185" s="126"/>
      <c r="T185" s="128">
        <f>SUM(T186:T219)</f>
        <v>0</v>
      </c>
      <c r="AR185" s="122" t="s">
        <v>80</v>
      </c>
      <c r="AT185" s="129" t="s">
        <v>71</v>
      </c>
      <c r="AU185" s="129" t="s">
        <v>80</v>
      </c>
      <c r="AY185" s="122" t="s">
        <v>120</v>
      </c>
      <c r="BK185" s="130">
        <f>SUM(BK186:BK219)</f>
        <v>0</v>
      </c>
    </row>
    <row r="186" spans="1:65" s="2" customFormat="1" ht="14.45" customHeight="1">
      <c r="A186" s="28"/>
      <c r="B186" s="133"/>
      <c r="C186" s="134" t="s">
        <v>276</v>
      </c>
      <c r="D186" s="134" t="s">
        <v>122</v>
      </c>
      <c r="E186" s="135" t="s">
        <v>277</v>
      </c>
      <c r="F186" s="136" t="s">
        <v>278</v>
      </c>
      <c r="G186" s="137" t="s">
        <v>125</v>
      </c>
      <c r="H186" s="138">
        <v>280</v>
      </c>
      <c r="I186" s="139">
        <v>0</v>
      </c>
      <c r="J186" s="139">
        <f>ROUND(I186*H186,2)</f>
        <v>0</v>
      </c>
      <c r="K186" s="136" t="s">
        <v>126</v>
      </c>
      <c r="L186" s="29"/>
      <c r="M186" s="140" t="s">
        <v>3</v>
      </c>
      <c r="N186" s="141" t="s">
        <v>43</v>
      </c>
      <c r="O186" s="142">
        <v>0.051</v>
      </c>
      <c r="P186" s="142">
        <f>O186*H186</f>
        <v>14.28</v>
      </c>
      <c r="Q186" s="142">
        <v>0</v>
      </c>
      <c r="R186" s="142">
        <f>Q186*H186</f>
        <v>0</v>
      </c>
      <c r="S186" s="142">
        <v>0</v>
      </c>
      <c r="T186" s="143">
        <f>S186*H186</f>
        <v>0</v>
      </c>
      <c r="U186" s="28"/>
      <c r="V186" s="28"/>
      <c r="W186" s="28"/>
      <c r="X186" s="28"/>
      <c r="Y186" s="28"/>
      <c r="Z186" s="28"/>
      <c r="AA186" s="28"/>
      <c r="AB186" s="28"/>
      <c r="AC186" s="28"/>
      <c r="AD186" s="28"/>
      <c r="AE186" s="28"/>
      <c r="AR186" s="144" t="s">
        <v>127</v>
      </c>
      <c r="AT186" s="144" t="s">
        <v>122</v>
      </c>
      <c r="AU186" s="144" t="s">
        <v>82</v>
      </c>
      <c r="AY186" s="16" t="s">
        <v>120</v>
      </c>
      <c r="BE186" s="145">
        <f>IF(N186="základní",J186,0)</f>
        <v>0</v>
      </c>
      <c r="BF186" s="145">
        <f>IF(N186="snížená",J186,0)</f>
        <v>0</v>
      </c>
      <c r="BG186" s="145">
        <f>IF(N186="zákl. přenesená",J186,0)</f>
        <v>0</v>
      </c>
      <c r="BH186" s="145">
        <f>IF(N186="sníž. přenesená",J186,0)</f>
        <v>0</v>
      </c>
      <c r="BI186" s="145">
        <f>IF(N186="nulová",J186,0)</f>
        <v>0</v>
      </c>
      <c r="BJ186" s="16" t="s">
        <v>80</v>
      </c>
      <c r="BK186" s="145">
        <f>ROUND(I186*H186,2)</f>
        <v>0</v>
      </c>
      <c r="BL186" s="16" t="s">
        <v>127</v>
      </c>
      <c r="BM186" s="144" t="s">
        <v>279</v>
      </c>
    </row>
    <row r="187" spans="1:47" s="2" customFormat="1" ht="29.25">
      <c r="A187" s="28"/>
      <c r="B187" s="29"/>
      <c r="C187" s="28"/>
      <c r="D187" s="146" t="s">
        <v>129</v>
      </c>
      <c r="E187" s="28"/>
      <c r="F187" s="147" t="s">
        <v>280</v>
      </c>
      <c r="G187" s="28"/>
      <c r="H187" s="28"/>
      <c r="I187" s="28"/>
      <c r="J187" s="28"/>
      <c r="K187" s="28"/>
      <c r="L187" s="29"/>
      <c r="M187" s="148"/>
      <c r="N187" s="149"/>
      <c r="O187" s="49"/>
      <c r="P187" s="49"/>
      <c r="Q187" s="49"/>
      <c r="R187" s="49"/>
      <c r="S187" s="49"/>
      <c r="T187" s="50"/>
      <c r="U187" s="28"/>
      <c r="V187" s="28"/>
      <c r="W187" s="28"/>
      <c r="X187" s="28"/>
      <c r="Y187" s="28"/>
      <c r="Z187" s="28"/>
      <c r="AA187" s="28"/>
      <c r="AB187" s="28"/>
      <c r="AC187" s="28"/>
      <c r="AD187" s="28"/>
      <c r="AE187" s="28"/>
      <c r="AT187" s="16" t="s">
        <v>129</v>
      </c>
      <c r="AU187" s="16" t="s">
        <v>82</v>
      </c>
    </row>
    <row r="188" spans="2:51" s="13" customFormat="1" ht="12">
      <c r="B188" s="151"/>
      <c r="D188" s="146" t="s">
        <v>133</v>
      </c>
      <c r="E188" s="152" t="s">
        <v>3</v>
      </c>
      <c r="F188" s="153" t="s">
        <v>225</v>
      </c>
      <c r="H188" s="154">
        <v>280</v>
      </c>
      <c r="L188" s="151"/>
      <c r="M188" s="155"/>
      <c r="N188" s="156"/>
      <c r="O188" s="156"/>
      <c r="P188" s="156"/>
      <c r="Q188" s="156"/>
      <c r="R188" s="156"/>
      <c r="S188" s="156"/>
      <c r="T188" s="157"/>
      <c r="AT188" s="152" t="s">
        <v>133</v>
      </c>
      <c r="AU188" s="152" t="s">
        <v>82</v>
      </c>
      <c r="AV188" s="13" t="s">
        <v>82</v>
      </c>
      <c r="AW188" s="13" t="s">
        <v>34</v>
      </c>
      <c r="AX188" s="13" t="s">
        <v>80</v>
      </c>
      <c r="AY188" s="152" t="s">
        <v>120</v>
      </c>
    </row>
    <row r="189" spans="1:65" s="2" customFormat="1" ht="14.45" customHeight="1">
      <c r="A189" s="28"/>
      <c r="B189" s="133"/>
      <c r="C189" s="134" t="s">
        <v>281</v>
      </c>
      <c r="D189" s="134" t="s">
        <v>122</v>
      </c>
      <c r="E189" s="135" t="s">
        <v>282</v>
      </c>
      <c r="F189" s="136" t="s">
        <v>283</v>
      </c>
      <c r="G189" s="137" t="s">
        <v>125</v>
      </c>
      <c r="H189" s="138">
        <v>980</v>
      </c>
      <c r="I189" s="139">
        <v>0</v>
      </c>
      <c r="J189" s="139">
        <f>ROUND(I189*H189,2)</f>
        <v>0</v>
      </c>
      <c r="K189" s="136" t="s">
        <v>126</v>
      </c>
      <c r="L189" s="29"/>
      <c r="M189" s="140" t="s">
        <v>3</v>
      </c>
      <c r="N189" s="141" t="s">
        <v>43</v>
      </c>
      <c r="O189" s="142">
        <v>0.02</v>
      </c>
      <c r="P189" s="142">
        <f>O189*H189</f>
        <v>19.6</v>
      </c>
      <c r="Q189" s="142">
        <v>0</v>
      </c>
      <c r="R189" s="142">
        <f>Q189*H189</f>
        <v>0</v>
      </c>
      <c r="S189" s="142">
        <v>0</v>
      </c>
      <c r="T189" s="143">
        <f>S189*H189</f>
        <v>0</v>
      </c>
      <c r="U189" s="28"/>
      <c r="V189" s="28"/>
      <c r="W189" s="28"/>
      <c r="X189" s="28"/>
      <c r="Y189" s="28"/>
      <c r="Z189" s="28"/>
      <c r="AA189" s="28"/>
      <c r="AB189" s="28"/>
      <c r="AC189" s="28"/>
      <c r="AD189" s="28"/>
      <c r="AE189" s="28"/>
      <c r="AR189" s="144" t="s">
        <v>127</v>
      </c>
      <c r="AT189" s="144" t="s">
        <v>122</v>
      </c>
      <c r="AU189" s="144" t="s">
        <v>82</v>
      </c>
      <c r="AY189" s="16" t="s">
        <v>120</v>
      </c>
      <c r="BE189" s="145">
        <f>IF(N189="základní",J189,0)</f>
        <v>0</v>
      </c>
      <c r="BF189" s="145">
        <f>IF(N189="snížená",J189,0)</f>
        <v>0</v>
      </c>
      <c r="BG189" s="145">
        <f>IF(N189="zákl. přenesená",J189,0)</f>
        <v>0</v>
      </c>
      <c r="BH189" s="145">
        <f>IF(N189="sníž. přenesená",J189,0)</f>
        <v>0</v>
      </c>
      <c r="BI189" s="145">
        <f>IF(N189="nulová",J189,0)</f>
        <v>0</v>
      </c>
      <c r="BJ189" s="16" t="s">
        <v>80</v>
      </c>
      <c r="BK189" s="145">
        <f>ROUND(I189*H189,2)</f>
        <v>0</v>
      </c>
      <c r="BL189" s="16" t="s">
        <v>127</v>
      </c>
      <c r="BM189" s="144" t="s">
        <v>284</v>
      </c>
    </row>
    <row r="190" spans="1:47" s="2" customFormat="1" ht="19.5">
      <c r="A190" s="28"/>
      <c r="B190" s="29"/>
      <c r="C190" s="28"/>
      <c r="D190" s="146" t="s">
        <v>129</v>
      </c>
      <c r="E190" s="28"/>
      <c r="F190" s="147" t="s">
        <v>285</v>
      </c>
      <c r="G190" s="28"/>
      <c r="H190" s="28"/>
      <c r="I190" s="28"/>
      <c r="J190" s="28"/>
      <c r="K190" s="28"/>
      <c r="L190" s="29"/>
      <c r="M190" s="148"/>
      <c r="N190" s="149"/>
      <c r="O190" s="49"/>
      <c r="P190" s="49"/>
      <c r="Q190" s="49"/>
      <c r="R190" s="49"/>
      <c r="S190" s="49"/>
      <c r="T190" s="50"/>
      <c r="U190" s="28"/>
      <c r="V190" s="28"/>
      <c r="W190" s="28"/>
      <c r="X190" s="28"/>
      <c r="Y190" s="28"/>
      <c r="Z190" s="28"/>
      <c r="AA190" s="28"/>
      <c r="AB190" s="28"/>
      <c r="AC190" s="28"/>
      <c r="AD190" s="28"/>
      <c r="AE190" s="28"/>
      <c r="AT190" s="16" t="s">
        <v>129</v>
      </c>
      <c r="AU190" s="16" t="s">
        <v>82</v>
      </c>
    </row>
    <row r="191" spans="2:51" s="13" customFormat="1" ht="12">
      <c r="B191" s="151"/>
      <c r="D191" s="146" t="s">
        <v>133</v>
      </c>
      <c r="E191" s="152" t="s">
        <v>3</v>
      </c>
      <c r="F191" s="153" t="s">
        <v>226</v>
      </c>
      <c r="H191" s="154">
        <v>980</v>
      </c>
      <c r="L191" s="151"/>
      <c r="M191" s="155"/>
      <c r="N191" s="156"/>
      <c r="O191" s="156"/>
      <c r="P191" s="156"/>
      <c r="Q191" s="156"/>
      <c r="R191" s="156"/>
      <c r="S191" s="156"/>
      <c r="T191" s="157"/>
      <c r="AT191" s="152" t="s">
        <v>133</v>
      </c>
      <c r="AU191" s="152" t="s">
        <v>82</v>
      </c>
      <c r="AV191" s="13" t="s">
        <v>82</v>
      </c>
      <c r="AW191" s="13" t="s">
        <v>34</v>
      </c>
      <c r="AX191" s="13" t="s">
        <v>80</v>
      </c>
      <c r="AY191" s="152" t="s">
        <v>120</v>
      </c>
    </row>
    <row r="192" spans="1:65" s="2" customFormat="1" ht="14.45" customHeight="1">
      <c r="A192" s="28"/>
      <c r="B192" s="133"/>
      <c r="C192" s="134" t="s">
        <v>286</v>
      </c>
      <c r="D192" s="134" t="s">
        <v>122</v>
      </c>
      <c r="E192" s="135" t="s">
        <v>287</v>
      </c>
      <c r="F192" s="136" t="s">
        <v>288</v>
      </c>
      <c r="G192" s="137" t="s">
        <v>125</v>
      </c>
      <c r="H192" s="138">
        <v>980</v>
      </c>
      <c r="I192" s="139">
        <v>0</v>
      </c>
      <c r="J192" s="139">
        <f>ROUND(I192*H192,2)</f>
        <v>0</v>
      </c>
      <c r="K192" s="136" t="s">
        <v>126</v>
      </c>
      <c r="L192" s="29"/>
      <c r="M192" s="140" t="s">
        <v>3</v>
      </c>
      <c r="N192" s="141" t="s">
        <v>43</v>
      </c>
      <c r="O192" s="142">
        <v>0.026</v>
      </c>
      <c r="P192" s="142">
        <f>O192*H192</f>
        <v>25.48</v>
      </c>
      <c r="Q192" s="142">
        <v>0</v>
      </c>
      <c r="R192" s="142">
        <f>Q192*H192</f>
        <v>0</v>
      </c>
      <c r="S192" s="142">
        <v>0</v>
      </c>
      <c r="T192" s="143">
        <f>S192*H192</f>
        <v>0</v>
      </c>
      <c r="U192" s="28"/>
      <c r="V192" s="28"/>
      <c r="W192" s="28"/>
      <c r="X192" s="28"/>
      <c r="Y192" s="28"/>
      <c r="Z192" s="28"/>
      <c r="AA192" s="28"/>
      <c r="AB192" s="28"/>
      <c r="AC192" s="28"/>
      <c r="AD192" s="28"/>
      <c r="AE192" s="28"/>
      <c r="AR192" s="144" t="s">
        <v>127</v>
      </c>
      <c r="AT192" s="144" t="s">
        <v>122</v>
      </c>
      <c r="AU192" s="144" t="s">
        <v>82</v>
      </c>
      <c r="AY192" s="16" t="s">
        <v>120</v>
      </c>
      <c r="BE192" s="145">
        <f>IF(N192="základní",J192,0)</f>
        <v>0</v>
      </c>
      <c r="BF192" s="145">
        <f>IF(N192="snížená",J192,0)</f>
        <v>0</v>
      </c>
      <c r="BG192" s="145">
        <f>IF(N192="zákl. přenesená",J192,0)</f>
        <v>0</v>
      </c>
      <c r="BH192" s="145">
        <f>IF(N192="sníž. přenesená",J192,0)</f>
        <v>0</v>
      </c>
      <c r="BI192" s="145">
        <f>IF(N192="nulová",J192,0)</f>
        <v>0</v>
      </c>
      <c r="BJ192" s="16" t="s">
        <v>80</v>
      </c>
      <c r="BK192" s="145">
        <f>ROUND(I192*H192,2)</f>
        <v>0</v>
      </c>
      <c r="BL192" s="16" t="s">
        <v>127</v>
      </c>
      <c r="BM192" s="144" t="s">
        <v>289</v>
      </c>
    </row>
    <row r="193" spans="1:47" s="2" customFormat="1" ht="19.5">
      <c r="A193" s="28"/>
      <c r="B193" s="29"/>
      <c r="C193" s="28"/>
      <c r="D193" s="146" t="s">
        <v>129</v>
      </c>
      <c r="E193" s="28"/>
      <c r="F193" s="147" t="s">
        <v>290</v>
      </c>
      <c r="G193" s="28"/>
      <c r="H193" s="28"/>
      <c r="I193" s="28"/>
      <c r="J193" s="28"/>
      <c r="K193" s="28"/>
      <c r="L193" s="29"/>
      <c r="M193" s="148"/>
      <c r="N193" s="149"/>
      <c r="O193" s="49"/>
      <c r="P193" s="49"/>
      <c r="Q193" s="49"/>
      <c r="R193" s="49"/>
      <c r="S193" s="49"/>
      <c r="T193" s="50"/>
      <c r="U193" s="28"/>
      <c r="V193" s="28"/>
      <c r="W193" s="28"/>
      <c r="X193" s="28"/>
      <c r="Y193" s="28"/>
      <c r="Z193" s="28"/>
      <c r="AA193" s="28"/>
      <c r="AB193" s="28"/>
      <c r="AC193" s="28"/>
      <c r="AD193" s="28"/>
      <c r="AE193" s="28"/>
      <c r="AT193" s="16" t="s">
        <v>129</v>
      </c>
      <c r="AU193" s="16" t="s">
        <v>82</v>
      </c>
    </row>
    <row r="194" spans="2:51" s="13" customFormat="1" ht="12">
      <c r="B194" s="151"/>
      <c r="D194" s="146" t="s">
        <v>133</v>
      </c>
      <c r="E194" s="152" t="s">
        <v>3</v>
      </c>
      <c r="F194" s="153" t="s">
        <v>291</v>
      </c>
      <c r="H194" s="154">
        <v>980</v>
      </c>
      <c r="L194" s="151"/>
      <c r="M194" s="155"/>
      <c r="N194" s="156"/>
      <c r="O194" s="156"/>
      <c r="P194" s="156"/>
      <c r="Q194" s="156"/>
      <c r="R194" s="156"/>
      <c r="S194" s="156"/>
      <c r="T194" s="157"/>
      <c r="AT194" s="152" t="s">
        <v>133</v>
      </c>
      <c r="AU194" s="152" t="s">
        <v>82</v>
      </c>
      <c r="AV194" s="13" t="s">
        <v>82</v>
      </c>
      <c r="AW194" s="13" t="s">
        <v>34</v>
      </c>
      <c r="AX194" s="13" t="s">
        <v>80</v>
      </c>
      <c r="AY194" s="152" t="s">
        <v>120</v>
      </c>
    </row>
    <row r="195" spans="1:65" s="2" customFormat="1" ht="14.45" customHeight="1">
      <c r="A195" s="28"/>
      <c r="B195" s="133"/>
      <c r="C195" s="134" t="s">
        <v>292</v>
      </c>
      <c r="D195" s="134" t="s">
        <v>122</v>
      </c>
      <c r="E195" s="135" t="s">
        <v>293</v>
      </c>
      <c r="F195" s="136" t="s">
        <v>294</v>
      </c>
      <c r="G195" s="137" t="s">
        <v>125</v>
      </c>
      <c r="H195" s="138">
        <v>980</v>
      </c>
      <c r="I195" s="139">
        <v>0</v>
      </c>
      <c r="J195" s="139">
        <f>ROUND(I195*H195,2)</f>
        <v>0</v>
      </c>
      <c r="K195" s="136" t="s">
        <v>126</v>
      </c>
      <c r="L195" s="29"/>
      <c r="M195" s="140" t="s">
        <v>3</v>
      </c>
      <c r="N195" s="141" t="s">
        <v>43</v>
      </c>
      <c r="O195" s="142">
        <v>0.029</v>
      </c>
      <c r="P195" s="142">
        <f>O195*H195</f>
        <v>28.42</v>
      </c>
      <c r="Q195" s="142">
        <v>0</v>
      </c>
      <c r="R195" s="142">
        <f>Q195*H195</f>
        <v>0</v>
      </c>
      <c r="S195" s="142">
        <v>0</v>
      </c>
      <c r="T195" s="143">
        <f>S195*H195</f>
        <v>0</v>
      </c>
      <c r="U195" s="28"/>
      <c r="V195" s="28"/>
      <c r="W195" s="28"/>
      <c r="X195" s="28"/>
      <c r="Y195" s="28"/>
      <c r="Z195" s="28"/>
      <c r="AA195" s="28"/>
      <c r="AB195" s="28"/>
      <c r="AC195" s="28"/>
      <c r="AD195" s="28"/>
      <c r="AE195" s="28"/>
      <c r="AR195" s="144" t="s">
        <v>127</v>
      </c>
      <c r="AT195" s="144" t="s">
        <v>122</v>
      </c>
      <c r="AU195" s="144" t="s">
        <v>82</v>
      </c>
      <c r="AY195" s="16" t="s">
        <v>120</v>
      </c>
      <c r="BE195" s="145">
        <f>IF(N195="základní",J195,0)</f>
        <v>0</v>
      </c>
      <c r="BF195" s="145">
        <f>IF(N195="snížená",J195,0)</f>
        <v>0</v>
      </c>
      <c r="BG195" s="145">
        <f>IF(N195="zákl. přenesená",J195,0)</f>
        <v>0</v>
      </c>
      <c r="BH195" s="145">
        <f>IF(N195="sníž. přenesená",J195,0)</f>
        <v>0</v>
      </c>
      <c r="BI195" s="145">
        <f>IF(N195="nulová",J195,0)</f>
        <v>0</v>
      </c>
      <c r="BJ195" s="16" t="s">
        <v>80</v>
      </c>
      <c r="BK195" s="145">
        <f>ROUND(I195*H195,2)</f>
        <v>0</v>
      </c>
      <c r="BL195" s="16" t="s">
        <v>127</v>
      </c>
      <c r="BM195" s="144" t="s">
        <v>295</v>
      </c>
    </row>
    <row r="196" spans="1:47" s="2" customFormat="1" ht="19.5">
      <c r="A196" s="28"/>
      <c r="B196" s="29"/>
      <c r="C196" s="28"/>
      <c r="D196" s="146" t="s">
        <v>129</v>
      </c>
      <c r="E196" s="28"/>
      <c r="F196" s="147" t="s">
        <v>296</v>
      </c>
      <c r="G196" s="28"/>
      <c r="H196" s="28"/>
      <c r="I196" s="28"/>
      <c r="J196" s="28"/>
      <c r="K196" s="28"/>
      <c r="L196" s="29"/>
      <c r="M196" s="148"/>
      <c r="N196" s="149"/>
      <c r="O196" s="49"/>
      <c r="P196" s="49"/>
      <c r="Q196" s="49"/>
      <c r="R196" s="49"/>
      <c r="S196" s="49"/>
      <c r="T196" s="50"/>
      <c r="U196" s="28"/>
      <c r="V196" s="28"/>
      <c r="W196" s="28"/>
      <c r="X196" s="28"/>
      <c r="Y196" s="28"/>
      <c r="Z196" s="28"/>
      <c r="AA196" s="28"/>
      <c r="AB196" s="28"/>
      <c r="AC196" s="28"/>
      <c r="AD196" s="28"/>
      <c r="AE196" s="28"/>
      <c r="AT196" s="16" t="s">
        <v>129</v>
      </c>
      <c r="AU196" s="16" t="s">
        <v>82</v>
      </c>
    </row>
    <row r="197" spans="2:51" s="13" customFormat="1" ht="12">
      <c r="B197" s="151"/>
      <c r="D197" s="146" t="s">
        <v>133</v>
      </c>
      <c r="E197" s="152" t="s">
        <v>3</v>
      </c>
      <c r="F197" s="153" t="s">
        <v>297</v>
      </c>
      <c r="H197" s="154">
        <v>980</v>
      </c>
      <c r="L197" s="151"/>
      <c r="M197" s="155"/>
      <c r="N197" s="156"/>
      <c r="O197" s="156"/>
      <c r="P197" s="156"/>
      <c r="Q197" s="156"/>
      <c r="R197" s="156"/>
      <c r="S197" s="156"/>
      <c r="T197" s="157"/>
      <c r="AT197" s="152" t="s">
        <v>133</v>
      </c>
      <c r="AU197" s="152" t="s">
        <v>82</v>
      </c>
      <c r="AV197" s="13" t="s">
        <v>82</v>
      </c>
      <c r="AW197" s="13" t="s">
        <v>34</v>
      </c>
      <c r="AX197" s="13" t="s">
        <v>80</v>
      </c>
      <c r="AY197" s="152" t="s">
        <v>120</v>
      </c>
    </row>
    <row r="198" spans="1:65" s="2" customFormat="1" ht="21.6" customHeight="1">
      <c r="A198" s="28"/>
      <c r="B198" s="133"/>
      <c r="C198" s="134" t="s">
        <v>298</v>
      </c>
      <c r="D198" s="134" t="s">
        <v>122</v>
      </c>
      <c r="E198" s="135" t="s">
        <v>299</v>
      </c>
      <c r="F198" s="136" t="s">
        <v>300</v>
      </c>
      <c r="G198" s="137" t="s">
        <v>125</v>
      </c>
      <c r="H198" s="138">
        <v>280</v>
      </c>
      <c r="I198" s="139">
        <v>0</v>
      </c>
      <c r="J198" s="139">
        <f>ROUND(I198*H198,2)</f>
        <v>0</v>
      </c>
      <c r="K198" s="136" t="s">
        <v>126</v>
      </c>
      <c r="L198" s="29"/>
      <c r="M198" s="140" t="s">
        <v>3</v>
      </c>
      <c r="N198" s="141" t="s">
        <v>43</v>
      </c>
      <c r="O198" s="142">
        <v>0.028</v>
      </c>
      <c r="P198" s="142">
        <f>O198*H198</f>
        <v>7.84</v>
      </c>
      <c r="Q198" s="142">
        <v>0</v>
      </c>
      <c r="R198" s="142">
        <f>Q198*H198</f>
        <v>0</v>
      </c>
      <c r="S198" s="142">
        <v>0</v>
      </c>
      <c r="T198" s="143">
        <f>S198*H198</f>
        <v>0</v>
      </c>
      <c r="U198" s="28"/>
      <c r="V198" s="28"/>
      <c r="W198" s="28"/>
      <c r="X198" s="28"/>
      <c r="Y198" s="28"/>
      <c r="Z198" s="28"/>
      <c r="AA198" s="28"/>
      <c r="AB198" s="28"/>
      <c r="AC198" s="28"/>
      <c r="AD198" s="28"/>
      <c r="AE198" s="28"/>
      <c r="AR198" s="144" t="s">
        <v>127</v>
      </c>
      <c r="AT198" s="144" t="s">
        <v>122</v>
      </c>
      <c r="AU198" s="144" t="s">
        <v>82</v>
      </c>
      <c r="AY198" s="16" t="s">
        <v>120</v>
      </c>
      <c r="BE198" s="145">
        <f>IF(N198="základní",J198,0)</f>
        <v>0</v>
      </c>
      <c r="BF198" s="145">
        <f>IF(N198="snížená",J198,0)</f>
        <v>0</v>
      </c>
      <c r="BG198" s="145">
        <f>IF(N198="zákl. přenesená",J198,0)</f>
        <v>0</v>
      </c>
      <c r="BH198" s="145">
        <f>IF(N198="sníž. přenesená",J198,0)</f>
        <v>0</v>
      </c>
      <c r="BI198" s="145">
        <f>IF(N198="nulová",J198,0)</f>
        <v>0</v>
      </c>
      <c r="BJ198" s="16" t="s">
        <v>80</v>
      </c>
      <c r="BK198" s="145">
        <f>ROUND(I198*H198,2)</f>
        <v>0</v>
      </c>
      <c r="BL198" s="16" t="s">
        <v>127</v>
      </c>
      <c r="BM198" s="144" t="s">
        <v>301</v>
      </c>
    </row>
    <row r="199" spans="1:47" s="2" customFormat="1" ht="29.25">
      <c r="A199" s="28"/>
      <c r="B199" s="29"/>
      <c r="C199" s="28"/>
      <c r="D199" s="146" t="s">
        <v>129</v>
      </c>
      <c r="E199" s="28"/>
      <c r="F199" s="147" t="s">
        <v>302</v>
      </c>
      <c r="G199" s="28"/>
      <c r="H199" s="28"/>
      <c r="I199" s="28"/>
      <c r="J199" s="28"/>
      <c r="K199" s="28"/>
      <c r="L199" s="29"/>
      <c r="M199" s="148"/>
      <c r="N199" s="149"/>
      <c r="O199" s="49"/>
      <c r="P199" s="49"/>
      <c r="Q199" s="49"/>
      <c r="R199" s="49"/>
      <c r="S199" s="49"/>
      <c r="T199" s="50"/>
      <c r="U199" s="28"/>
      <c r="V199" s="28"/>
      <c r="W199" s="28"/>
      <c r="X199" s="28"/>
      <c r="Y199" s="28"/>
      <c r="Z199" s="28"/>
      <c r="AA199" s="28"/>
      <c r="AB199" s="28"/>
      <c r="AC199" s="28"/>
      <c r="AD199" s="28"/>
      <c r="AE199" s="28"/>
      <c r="AT199" s="16" t="s">
        <v>129</v>
      </c>
      <c r="AU199" s="16" t="s">
        <v>82</v>
      </c>
    </row>
    <row r="200" spans="1:47" s="2" customFormat="1" ht="78">
      <c r="A200" s="28"/>
      <c r="B200" s="29"/>
      <c r="C200" s="28"/>
      <c r="D200" s="146" t="s">
        <v>131</v>
      </c>
      <c r="E200" s="28"/>
      <c r="F200" s="150" t="s">
        <v>303</v>
      </c>
      <c r="G200" s="28"/>
      <c r="H200" s="28"/>
      <c r="I200" s="28"/>
      <c r="J200" s="28"/>
      <c r="K200" s="28"/>
      <c r="L200" s="29"/>
      <c r="M200" s="148"/>
      <c r="N200" s="149"/>
      <c r="O200" s="49"/>
      <c r="P200" s="49"/>
      <c r="Q200" s="49"/>
      <c r="R200" s="49"/>
      <c r="S200" s="49"/>
      <c r="T200" s="50"/>
      <c r="U200" s="28"/>
      <c r="V200" s="28"/>
      <c r="W200" s="28"/>
      <c r="X200" s="28"/>
      <c r="Y200" s="28"/>
      <c r="Z200" s="28"/>
      <c r="AA200" s="28"/>
      <c r="AB200" s="28"/>
      <c r="AC200" s="28"/>
      <c r="AD200" s="28"/>
      <c r="AE200" s="28"/>
      <c r="AT200" s="16" t="s">
        <v>131</v>
      </c>
      <c r="AU200" s="16" t="s">
        <v>82</v>
      </c>
    </row>
    <row r="201" spans="2:51" s="13" customFormat="1" ht="12">
      <c r="B201" s="151"/>
      <c r="D201" s="146" t="s">
        <v>133</v>
      </c>
      <c r="E201" s="152" t="s">
        <v>3</v>
      </c>
      <c r="F201" s="153" t="s">
        <v>304</v>
      </c>
      <c r="H201" s="154">
        <v>280</v>
      </c>
      <c r="L201" s="151"/>
      <c r="M201" s="155"/>
      <c r="N201" s="156"/>
      <c r="O201" s="156"/>
      <c r="P201" s="156"/>
      <c r="Q201" s="156"/>
      <c r="R201" s="156"/>
      <c r="S201" s="156"/>
      <c r="T201" s="157"/>
      <c r="AT201" s="152" t="s">
        <v>133</v>
      </c>
      <c r="AU201" s="152" t="s">
        <v>82</v>
      </c>
      <c r="AV201" s="13" t="s">
        <v>82</v>
      </c>
      <c r="AW201" s="13" t="s">
        <v>34</v>
      </c>
      <c r="AX201" s="13" t="s">
        <v>80</v>
      </c>
      <c r="AY201" s="152" t="s">
        <v>120</v>
      </c>
    </row>
    <row r="202" spans="1:65" s="2" customFormat="1" ht="21.6" customHeight="1">
      <c r="A202" s="28"/>
      <c r="B202" s="133"/>
      <c r="C202" s="134" t="s">
        <v>305</v>
      </c>
      <c r="D202" s="134" t="s">
        <v>122</v>
      </c>
      <c r="E202" s="135" t="s">
        <v>306</v>
      </c>
      <c r="F202" s="136" t="s">
        <v>307</v>
      </c>
      <c r="G202" s="137" t="s">
        <v>125</v>
      </c>
      <c r="H202" s="138">
        <v>980</v>
      </c>
      <c r="I202" s="139">
        <v>0</v>
      </c>
      <c r="J202" s="139">
        <f>ROUND(I202*H202,2)</f>
        <v>0</v>
      </c>
      <c r="K202" s="136" t="s">
        <v>126</v>
      </c>
      <c r="L202" s="29"/>
      <c r="M202" s="140" t="s">
        <v>3</v>
      </c>
      <c r="N202" s="141" t="s">
        <v>43</v>
      </c>
      <c r="O202" s="142">
        <v>0.027</v>
      </c>
      <c r="P202" s="142">
        <f>O202*H202</f>
        <v>26.46</v>
      </c>
      <c r="Q202" s="142">
        <v>0</v>
      </c>
      <c r="R202" s="142">
        <f>Q202*H202</f>
        <v>0</v>
      </c>
      <c r="S202" s="142">
        <v>0</v>
      </c>
      <c r="T202" s="143">
        <f>S202*H202</f>
        <v>0</v>
      </c>
      <c r="U202" s="28"/>
      <c r="V202" s="28"/>
      <c r="W202" s="28"/>
      <c r="X202" s="28"/>
      <c r="Y202" s="28"/>
      <c r="Z202" s="28"/>
      <c r="AA202" s="28"/>
      <c r="AB202" s="28"/>
      <c r="AC202" s="28"/>
      <c r="AD202" s="28"/>
      <c r="AE202" s="28"/>
      <c r="AR202" s="144" t="s">
        <v>127</v>
      </c>
      <c r="AT202" s="144" t="s">
        <v>122</v>
      </c>
      <c r="AU202" s="144" t="s">
        <v>82</v>
      </c>
      <c r="AY202" s="16" t="s">
        <v>120</v>
      </c>
      <c r="BE202" s="145">
        <f>IF(N202="základní",J202,0)</f>
        <v>0</v>
      </c>
      <c r="BF202" s="145">
        <f>IF(N202="snížená",J202,0)</f>
        <v>0</v>
      </c>
      <c r="BG202" s="145">
        <f>IF(N202="zákl. přenesená",J202,0)</f>
        <v>0</v>
      </c>
      <c r="BH202" s="145">
        <f>IF(N202="sníž. přenesená",J202,0)</f>
        <v>0</v>
      </c>
      <c r="BI202" s="145">
        <f>IF(N202="nulová",J202,0)</f>
        <v>0</v>
      </c>
      <c r="BJ202" s="16" t="s">
        <v>80</v>
      </c>
      <c r="BK202" s="145">
        <f>ROUND(I202*H202,2)</f>
        <v>0</v>
      </c>
      <c r="BL202" s="16" t="s">
        <v>127</v>
      </c>
      <c r="BM202" s="144" t="s">
        <v>308</v>
      </c>
    </row>
    <row r="203" spans="1:47" s="2" customFormat="1" ht="29.25">
      <c r="A203" s="28"/>
      <c r="B203" s="29"/>
      <c r="C203" s="28"/>
      <c r="D203" s="146" t="s">
        <v>129</v>
      </c>
      <c r="E203" s="28"/>
      <c r="F203" s="147" t="s">
        <v>309</v>
      </c>
      <c r="G203" s="28"/>
      <c r="H203" s="28"/>
      <c r="I203" s="28"/>
      <c r="J203" s="28"/>
      <c r="K203" s="28"/>
      <c r="L203" s="29"/>
      <c r="M203" s="148"/>
      <c r="N203" s="149"/>
      <c r="O203" s="49"/>
      <c r="P203" s="49"/>
      <c r="Q203" s="49"/>
      <c r="R203" s="49"/>
      <c r="S203" s="49"/>
      <c r="T203" s="50"/>
      <c r="U203" s="28"/>
      <c r="V203" s="28"/>
      <c r="W203" s="28"/>
      <c r="X203" s="28"/>
      <c r="Y203" s="28"/>
      <c r="Z203" s="28"/>
      <c r="AA203" s="28"/>
      <c r="AB203" s="28"/>
      <c r="AC203" s="28"/>
      <c r="AD203" s="28"/>
      <c r="AE203" s="28"/>
      <c r="AT203" s="16" t="s">
        <v>129</v>
      </c>
      <c r="AU203" s="16" t="s">
        <v>82</v>
      </c>
    </row>
    <row r="204" spans="1:47" s="2" customFormat="1" ht="136.5">
      <c r="A204" s="28"/>
      <c r="B204" s="29"/>
      <c r="C204" s="28"/>
      <c r="D204" s="146" t="s">
        <v>131</v>
      </c>
      <c r="E204" s="28"/>
      <c r="F204" s="150" t="s">
        <v>310</v>
      </c>
      <c r="G204" s="28"/>
      <c r="H204" s="28"/>
      <c r="I204" s="28"/>
      <c r="J204" s="28"/>
      <c r="K204" s="28"/>
      <c r="L204" s="29"/>
      <c r="M204" s="148"/>
      <c r="N204" s="149"/>
      <c r="O204" s="49"/>
      <c r="P204" s="49"/>
      <c r="Q204" s="49"/>
      <c r="R204" s="49"/>
      <c r="S204" s="49"/>
      <c r="T204" s="50"/>
      <c r="U204" s="28"/>
      <c r="V204" s="28"/>
      <c r="W204" s="28"/>
      <c r="X204" s="28"/>
      <c r="Y204" s="28"/>
      <c r="Z204" s="28"/>
      <c r="AA204" s="28"/>
      <c r="AB204" s="28"/>
      <c r="AC204" s="28"/>
      <c r="AD204" s="28"/>
      <c r="AE204" s="28"/>
      <c r="AT204" s="16" t="s">
        <v>131</v>
      </c>
      <c r="AU204" s="16" t="s">
        <v>82</v>
      </c>
    </row>
    <row r="205" spans="2:51" s="13" customFormat="1" ht="12">
      <c r="B205" s="151"/>
      <c r="D205" s="146" t="s">
        <v>133</v>
      </c>
      <c r="E205" s="152" t="s">
        <v>3</v>
      </c>
      <c r="F205" s="153" t="s">
        <v>311</v>
      </c>
      <c r="H205" s="154">
        <v>980</v>
      </c>
      <c r="L205" s="151"/>
      <c r="M205" s="155"/>
      <c r="N205" s="156"/>
      <c r="O205" s="156"/>
      <c r="P205" s="156"/>
      <c r="Q205" s="156"/>
      <c r="R205" s="156"/>
      <c r="S205" s="156"/>
      <c r="T205" s="157"/>
      <c r="AT205" s="152" t="s">
        <v>133</v>
      </c>
      <c r="AU205" s="152" t="s">
        <v>82</v>
      </c>
      <c r="AV205" s="13" t="s">
        <v>82</v>
      </c>
      <c r="AW205" s="13" t="s">
        <v>34</v>
      </c>
      <c r="AX205" s="13" t="s">
        <v>80</v>
      </c>
      <c r="AY205" s="152" t="s">
        <v>120</v>
      </c>
    </row>
    <row r="206" spans="1:65" s="2" customFormat="1" ht="21.6" customHeight="1">
      <c r="A206" s="28"/>
      <c r="B206" s="133"/>
      <c r="C206" s="134" t="s">
        <v>312</v>
      </c>
      <c r="D206" s="134" t="s">
        <v>122</v>
      </c>
      <c r="E206" s="135" t="s">
        <v>313</v>
      </c>
      <c r="F206" s="136" t="s">
        <v>314</v>
      </c>
      <c r="G206" s="137" t="s">
        <v>125</v>
      </c>
      <c r="H206" s="138">
        <v>70</v>
      </c>
      <c r="I206" s="139">
        <v>0</v>
      </c>
      <c r="J206" s="139">
        <f>ROUND(I206*H206,2)</f>
        <v>0</v>
      </c>
      <c r="K206" s="136" t="s">
        <v>126</v>
      </c>
      <c r="L206" s="29"/>
      <c r="M206" s="140" t="s">
        <v>3</v>
      </c>
      <c r="N206" s="141" t="s">
        <v>43</v>
      </c>
      <c r="O206" s="142">
        <v>0.002</v>
      </c>
      <c r="P206" s="142">
        <f>O206*H206</f>
        <v>0.14</v>
      </c>
      <c r="Q206" s="142">
        <v>0</v>
      </c>
      <c r="R206" s="142">
        <f>Q206*H206</f>
        <v>0</v>
      </c>
      <c r="S206" s="142">
        <v>0</v>
      </c>
      <c r="T206" s="143">
        <f>S206*H206</f>
        <v>0</v>
      </c>
      <c r="U206" s="28"/>
      <c r="V206" s="28"/>
      <c r="W206" s="28"/>
      <c r="X206" s="28"/>
      <c r="Y206" s="28"/>
      <c r="Z206" s="28"/>
      <c r="AA206" s="28"/>
      <c r="AB206" s="28"/>
      <c r="AC206" s="28"/>
      <c r="AD206" s="28"/>
      <c r="AE206" s="28"/>
      <c r="AR206" s="144" t="s">
        <v>127</v>
      </c>
      <c r="AT206" s="144" t="s">
        <v>122</v>
      </c>
      <c r="AU206" s="144" t="s">
        <v>82</v>
      </c>
      <c r="AY206" s="16" t="s">
        <v>120</v>
      </c>
      <c r="BE206" s="145">
        <f>IF(N206="základní",J206,0)</f>
        <v>0</v>
      </c>
      <c r="BF206" s="145">
        <f>IF(N206="snížená",J206,0)</f>
        <v>0</v>
      </c>
      <c r="BG206" s="145">
        <f>IF(N206="zákl. přenesená",J206,0)</f>
        <v>0</v>
      </c>
      <c r="BH206" s="145">
        <f>IF(N206="sníž. přenesená",J206,0)</f>
        <v>0</v>
      </c>
      <c r="BI206" s="145">
        <f>IF(N206="nulová",J206,0)</f>
        <v>0</v>
      </c>
      <c r="BJ206" s="16" t="s">
        <v>80</v>
      </c>
      <c r="BK206" s="145">
        <f>ROUND(I206*H206,2)</f>
        <v>0</v>
      </c>
      <c r="BL206" s="16" t="s">
        <v>127</v>
      </c>
      <c r="BM206" s="144" t="s">
        <v>315</v>
      </c>
    </row>
    <row r="207" spans="1:47" s="2" customFormat="1" ht="19.5">
      <c r="A207" s="28"/>
      <c r="B207" s="29"/>
      <c r="C207" s="28"/>
      <c r="D207" s="146" t="s">
        <v>129</v>
      </c>
      <c r="E207" s="28"/>
      <c r="F207" s="147" t="s">
        <v>316</v>
      </c>
      <c r="G207" s="28"/>
      <c r="H207" s="28"/>
      <c r="I207" s="28"/>
      <c r="J207" s="28"/>
      <c r="K207" s="28"/>
      <c r="L207" s="29"/>
      <c r="M207" s="148"/>
      <c r="N207" s="149"/>
      <c r="O207" s="49"/>
      <c r="P207" s="49"/>
      <c r="Q207" s="49"/>
      <c r="R207" s="49"/>
      <c r="S207" s="49"/>
      <c r="T207" s="50"/>
      <c r="U207" s="28"/>
      <c r="V207" s="28"/>
      <c r="W207" s="28"/>
      <c r="X207" s="28"/>
      <c r="Y207" s="28"/>
      <c r="Z207" s="28"/>
      <c r="AA207" s="28"/>
      <c r="AB207" s="28"/>
      <c r="AC207" s="28"/>
      <c r="AD207" s="28"/>
      <c r="AE207" s="28"/>
      <c r="AT207" s="16" t="s">
        <v>129</v>
      </c>
      <c r="AU207" s="16" t="s">
        <v>82</v>
      </c>
    </row>
    <row r="208" spans="2:51" s="13" customFormat="1" ht="12">
      <c r="B208" s="151"/>
      <c r="D208" s="146" t="s">
        <v>133</v>
      </c>
      <c r="E208" s="152" t="s">
        <v>3</v>
      </c>
      <c r="F208" s="153" t="s">
        <v>317</v>
      </c>
      <c r="H208" s="154">
        <v>70</v>
      </c>
      <c r="L208" s="151"/>
      <c r="M208" s="155"/>
      <c r="N208" s="156"/>
      <c r="O208" s="156"/>
      <c r="P208" s="156"/>
      <c r="Q208" s="156"/>
      <c r="R208" s="156"/>
      <c r="S208" s="156"/>
      <c r="T208" s="157"/>
      <c r="AT208" s="152" t="s">
        <v>133</v>
      </c>
      <c r="AU208" s="152" t="s">
        <v>82</v>
      </c>
      <c r="AV208" s="13" t="s">
        <v>82</v>
      </c>
      <c r="AW208" s="13" t="s">
        <v>34</v>
      </c>
      <c r="AX208" s="13" t="s">
        <v>80</v>
      </c>
      <c r="AY208" s="152" t="s">
        <v>120</v>
      </c>
    </row>
    <row r="209" spans="1:65" s="2" customFormat="1" ht="32.45" customHeight="1">
      <c r="A209" s="28"/>
      <c r="B209" s="133"/>
      <c r="C209" s="134" t="s">
        <v>318</v>
      </c>
      <c r="D209" s="134" t="s">
        <v>122</v>
      </c>
      <c r="E209" s="135" t="s">
        <v>319</v>
      </c>
      <c r="F209" s="136" t="s">
        <v>320</v>
      </c>
      <c r="G209" s="137" t="s">
        <v>125</v>
      </c>
      <c r="H209" s="138">
        <v>70</v>
      </c>
      <c r="I209" s="139">
        <v>0</v>
      </c>
      <c r="J209" s="139">
        <f>ROUND(I209*H209,2)</f>
        <v>0</v>
      </c>
      <c r="K209" s="136" t="s">
        <v>126</v>
      </c>
      <c r="L209" s="29"/>
      <c r="M209" s="140" t="s">
        <v>3</v>
      </c>
      <c r="N209" s="141" t="s">
        <v>43</v>
      </c>
      <c r="O209" s="142">
        <v>0.071</v>
      </c>
      <c r="P209" s="142">
        <f>O209*H209</f>
        <v>4.97</v>
      </c>
      <c r="Q209" s="142">
        <v>0</v>
      </c>
      <c r="R209" s="142">
        <f>Q209*H209</f>
        <v>0</v>
      </c>
      <c r="S209" s="142">
        <v>0</v>
      </c>
      <c r="T209" s="143">
        <f>S209*H209</f>
        <v>0</v>
      </c>
      <c r="U209" s="28"/>
      <c r="V209" s="28"/>
      <c r="W209" s="28"/>
      <c r="X209" s="28"/>
      <c r="Y209" s="28"/>
      <c r="Z209" s="28"/>
      <c r="AA209" s="28"/>
      <c r="AB209" s="28"/>
      <c r="AC209" s="28"/>
      <c r="AD209" s="28"/>
      <c r="AE209" s="28"/>
      <c r="AR209" s="144" t="s">
        <v>127</v>
      </c>
      <c r="AT209" s="144" t="s">
        <v>122</v>
      </c>
      <c r="AU209" s="144" t="s">
        <v>82</v>
      </c>
      <c r="AY209" s="16" t="s">
        <v>120</v>
      </c>
      <c r="BE209" s="145">
        <f>IF(N209="základní",J209,0)</f>
        <v>0</v>
      </c>
      <c r="BF209" s="145">
        <f>IF(N209="snížená",J209,0)</f>
        <v>0</v>
      </c>
      <c r="BG209" s="145">
        <f>IF(N209="zákl. přenesená",J209,0)</f>
        <v>0</v>
      </c>
      <c r="BH209" s="145">
        <f>IF(N209="sníž. přenesená",J209,0)</f>
        <v>0</v>
      </c>
      <c r="BI209" s="145">
        <f>IF(N209="nulová",J209,0)</f>
        <v>0</v>
      </c>
      <c r="BJ209" s="16" t="s">
        <v>80</v>
      </c>
      <c r="BK209" s="145">
        <f>ROUND(I209*H209,2)</f>
        <v>0</v>
      </c>
      <c r="BL209" s="16" t="s">
        <v>127</v>
      </c>
      <c r="BM209" s="144" t="s">
        <v>321</v>
      </c>
    </row>
    <row r="210" spans="1:47" s="2" customFormat="1" ht="29.25">
      <c r="A210" s="28"/>
      <c r="B210" s="29"/>
      <c r="C210" s="28"/>
      <c r="D210" s="146" t="s">
        <v>129</v>
      </c>
      <c r="E210" s="28"/>
      <c r="F210" s="147" t="s">
        <v>322</v>
      </c>
      <c r="G210" s="28"/>
      <c r="H210" s="28"/>
      <c r="I210" s="28"/>
      <c r="J210" s="28"/>
      <c r="K210" s="28"/>
      <c r="L210" s="29"/>
      <c r="M210" s="148"/>
      <c r="N210" s="149"/>
      <c r="O210" s="49"/>
      <c r="P210" s="49"/>
      <c r="Q210" s="49"/>
      <c r="R210" s="49"/>
      <c r="S210" s="49"/>
      <c r="T210" s="50"/>
      <c r="U210" s="28"/>
      <c r="V210" s="28"/>
      <c r="W210" s="28"/>
      <c r="X210" s="28"/>
      <c r="Y210" s="28"/>
      <c r="Z210" s="28"/>
      <c r="AA210" s="28"/>
      <c r="AB210" s="28"/>
      <c r="AC210" s="28"/>
      <c r="AD210" s="28"/>
      <c r="AE210" s="28"/>
      <c r="AT210" s="16" t="s">
        <v>129</v>
      </c>
      <c r="AU210" s="16" t="s">
        <v>82</v>
      </c>
    </row>
    <row r="211" spans="1:47" s="2" customFormat="1" ht="39">
      <c r="A211" s="28"/>
      <c r="B211" s="29"/>
      <c r="C211" s="28"/>
      <c r="D211" s="146" t="s">
        <v>131</v>
      </c>
      <c r="E211" s="28"/>
      <c r="F211" s="150" t="s">
        <v>323</v>
      </c>
      <c r="G211" s="28"/>
      <c r="H211" s="28"/>
      <c r="I211" s="28"/>
      <c r="J211" s="28"/>
      <c r="K211" s="28"/>
      <c r="L211" s="29"/>
      <c r="M211" s="148"/>
      <c r="N211" s="149"/>
      <c r="O211" s="49"/>
      <c r="P211" s="49"/>
      <c r="Q211" s="49"/>
      <c r="R211" s="49"/>
      <c r="S211" s="49"/>
      <c r="T211" s="50"/>
      <c r="U211" s="28"/>
      <c r="V211" s="28"/>
      <c r="W211" s="28"/>
      <c r="X211" s="28"/>
      <c r="Y211" s="28"/>
      <c r="Z211" s="28"/>
      <c r="AA211" s="28"/>
      <c r="AB211" s="28"/>
      <c r="AC211" s="28"/>
      <c r="AD211" s="28"/>
      <c r="AE211" s="28"/>
      <c r="AT211" s="16" t="s">
        <v>131</v>
      </c>
      <c r="AU211" s="16" t="s">
        <v>82</v>
      </c>
    </row>
    <row r="212" spans="2:51" s="13" customFormat="1" ht="12">
      <c r="B212" s="151"/>
      <c r="D212" s="146" t="s">
        <v>133</v>
      </c>
      <c r="E212" s="152" t="s">
        <v>3</v>
      </c>
      <c r="F212" s="153" t="s">
        <v>147</v>
      </c>
      <c r="H212" s="154">
        <v>70</v>
      </c>
      <c r="L212" s="151"/>
      <c r="M212" s="155"/>
      <c r="N212" s="156"/>
      <c r="O212" s="156"/>
      <c r="P212" s="156"/>
      <c r="Q212" s="156"/>
      <c r="R212" s="156"/>
      <c r="S212" s="156"/>
      <c r="T212" s="157"/>
      <c r="AT212" s="152" t="s">
        <v>133</v>
      </c>
      <c r="AU212" s="152" t="s">
        <v>82</v>
      </c>
      <c r="AV212" s="13" t="s">
        <v>82</v>
      </c>
      <c r="AW212" s="13" t="s">
        <v>34</v>
      </c>
      <c r="AX212" s="13" t="s">
        <v>80</v>
      </c>
      <c r="AY212" s="152" t="s">
        <v>120</v>
      </c>
    </row>
    <row r="213" spans="1:65" s="2" customFormat="1" ht="32.45" customHeight="1">
      <c r="A213" s="28"/>
      <c r="B213" s="133"/>
      <c r="C213" s="134" t="s">
        <v>324</v>
      </c>
      <c r="D213" s="134" t="s">
        <v>122</v>
      </c>
      <c r="E213" s="135" t="s">
        <v>325</v>
      </c>
      <c r="F213" s="136" t="s">
        <v>326</v>
      </c>
      <c r="G213" s="137" t="s">
        <v>125</v>
      </c>
      <c r="H213" s="138">
        <v>980</v>
      </c>
      <c r="I213" s="139">
        <v>0</v>
      </c>
      <c r="J213" s="139">
        <f>ROUND(I213*H213,2)</f>
        <v>0</v>
      </c>
      <c r="K213" s="136" t="s">
        <v>126</v>
      </c>
      <c r="L213" s="29"/>
      <c r="M213" s="140" t="s">
        <v>3</v>
      </c>
      <c r="N213" s="141" t="s">
        <v>43</v>
      </c>
      <c r="O213" s="142">
        <v>0.535</v>
      </c>
      <c r="P213" s="142">
        <f>O213*H213</f>
        <v>524.3000000000001</v>
      </c>
      <c r="Q213" s="142">
        <v>0.10362</v>
      </c>
      <c r="R213" s="142">
        <f>Q213*H213</f>
        <v>101.5476</v>
      </c>
      <c r="S213" s="142">
        <v>0</v>
      </c>
      <c r="T213" s="143">
        <f>S213*H213</f>
        <v>0</v>
      </c>
      <c r="U213" s="28"/>
      <c r="V213" s="28"/>
      <c r="W213" s="28"/>
      <c r="X213" s="28"/>
      <c r="Y213" s="28"/>
      <c r="Z213" s="28"/>
      <c r="AA213" s="28"/>
      <c r="AB213" s="28"/>
      <c r="AC213" s="28"/>
      <c r="AD213" s="28"/>
      <c r="AE213" s="28"/>
      <c r="AR213" s="144" t="s">
        <v>127</v>
      </c>
      <c r="AT213" s="144" t="s">
        <v>122</v>
      </c>
      <c r="AU213" s="144" t="s">
        <v>82</v>
      </c>
      <c r="AY213" s="16" t="s">
        <v>120</v>
      </c>
      <c r="BE213" s="145">
        <f>IF(N213="základní",J213,0)</f>
        <v>0</v>
      </c>
      <c r="BF213" s="145">
        <f>IF(N213="snížená",J213,0)</f>
        <v>0</v>
      </c>
      <c r="BG213" s="145">
        <f>IF(N213="zákl. přenesená",J213,0)</f>
        <v>0</v>
      </c>
      <c r="BH213" s="145">
        <f>IF(N213="sníž. přenesená",J213,0)</f>
        <v>0</v>
      </c>
      <c r="BI213" s="145">
        <f>IF(N213="nulová",J213,0)</f>
        <v>0</v>
      </c>
      <c r="BJ213" s="16" t="s">
        <v>80</v>
      </c>
      <c r="BK213" s="145">
        <f>ROUND(I213*H213,2)</f>
        <v>0</v>
      </c>
      <c r="BL213" s="16" t="s">
        <v>127</v>
      </c>
      <c r="BM213" s="144" t="s">
        <v>327</v>
      </c>
    </row>
    <row r="214" spans="1:47" s="2" customFormat="1" ht="58.5">
      <c r="A214" s="28"/>
      <c r="B214" s="29"/>
      <c r="C214" s="28"/>
      <c r="D214" s="146" t="s">
        <v>129</v>
      </c>
      <c r="E214" s="28"/>
      <c r="F214" s="147" t="s">
        <v>328</v>
      </c>
      <c r="G214" s="28"/>
      <c r="H214" s="28"/>
      <c r="I214" s="28"/>
      <c r="J214" s="28"/>
      <c r="K214" s="28"/>
      <c r="L214" s="29"/>
      <c r="M214" s="148"/>
      <c r="N214" s="149"/>
      <c r="O214" s="49"/>
      <c r="P214" s="49"/>
      <c r="Q214" s="49"/>
      <c r="R214" s="49"/>
      <c r="S214" s="49"/>
      <c r="T214" s="50"/>
      <c r="U214" s="28"/>
      <c r="V214" s="28"/>
      <c r="W214" s="28"/>
      <c r="X214" s="28"/>
      <c r="Y214" s="28"/>
      <c r="Z214" s="28"/>
      <c r="AA214" s="28"/>
      <c r="AB214" s="28"/>
      <c r="AC214" s="28"/>
      <c r="AD214" s="28"/>
      <c r="AE214" s="28"/>
      <c r="AT214" s="16" t="s">
        <v>129</v>
      </c>
      <c r="AU214" s="16" t="s">
        <v>82</v>
      </c>
    </row>
    <row r="215" spans="1:47" s="2" customFormat="1" ht="175.5">
      <c r="A215" s="28"/>
      <c r="B215" s="29"/>
      <c r="C215" s="28"/>
      <c r="D215" s="146" t="s">
        <v>131</v>
      </c>
      <c r="E215" s="28"/>
      <c r="F215" s="150" t="s">
        <v>329</v>
      </c>
      <c r="G215" s="28"/>
      <c r="H215" s="28"/>
      <c r="I215" s="28"/>
      <c r="J215" s="28"/>
      <c r="K215" s="28"/>
      <c r="L215" s="29"/>
      <c r="M215" s="148"/>
      <c r="N215" s="149"/>
      <c r="O215" s="49"/>
      <c r="P215" s="49"/>
      <c r="Q215" s="49"/>
      <c r="R215" s="49"/>
      <c r="S215" s="49"/>
      <c r="T215" s="50"/>
      <c r="U215" s="28"/>
      <c r="V215" s="28"/>
      <c r="W215" s="28"/>
      <c r="X215" s="28"/>
      <c r="Y215" s="28"/>
      <c r="Z215" s="28"/>
      <c r="AA215" s="28"/>
      <c r="AB215" s="28"/>
      <c r="AC215" s="28"/>
      <c r="AD215" s="28"/>
      <c r="AE215" s="28"/>
      <c r="AT215" s="16" t="s">
        <v>131</v>
      </c>
      <c r="AU215" s="16" t="s">
        <v>82</v>
      </c>
    </row>
    <row r="216" spans="2:51" s="13" customFormat="1" ht="12">
      <c r="B216" s="151"/>
      <c r="D216" s="146" t="s">
        <v>133</v>
      </c>
      <c r="E216" s="152" t="s">
        <v>3</v>
      </c>
      <c r="F216" s="153" t="s">
        <v>330</v>
      </c>
      <c r="H216" s="154">
        <v>980</v>
      </c>
      <c r="L216" s="151"/>
      <c r="M216" s="155"/>
      <c r="N216" s="156"/>
      <c r="O216" s="156"/>
      <c r="P216" s="156"/>
      <c r="Q216" s="156"/>
      <c r="R216" s="156"/>
      <c r="S216" s="156"/>
      <c r="T216" s="157"/>
      <c r="AT216" s="152" t="s">
        <v>133</v>
      </c>
      <c r="AU216" s="152" t="s">
        <v>82</v>
      </c>
      <c r="AV216" s="13" t="s">
        <v>82</v>
      </c>
      <c r="AW216" s="13" t="s">
        <v>34</v>
      </c>
      <c r="AX216" s="13" t="s">
        <v>80</v>
      </c>
      <c r="AY216" s="152" t="s">
        <v>120</v>
      </c>
    </row>
    <row r="217" spans="1:65" s="2" customFormat="1" ht="21.6" customHeight="1">
      <c r="A217" s="28"/>
      <c r="B217" s="133"/>
      <c r="C217" s="159" t="s">
        <v>331</v>
      </c>
      <c r="D217" s="159" t="s">
        <v>209</v>
      </c>
      <c r="E217" s="160" t="s">
        <v>332</v>
      </c>
      <c r="F217" s="161" t="s">
        <v>333</v>
      </c>
      <c r="G217" s="162" t="s">
        <v>125</v>
      </c>
      <c r="H217" s="163">
        <v>989.8</v>
      </c>
      <c r="I217" s="164">
        <v>0</v>
      </c>
      <c r="J217" s="164">
        <f>ROUND(I217*H217,2)</f>
        <v>0</v>
      </c>
      <c r="K217" s="161" t="s">
        <v>126</v>
      </c>
      <c r="L217" s="165"/>
      <c r="M217" s="166" t="s">
        <v>3</v>
      </c>
      <c r="N217" s="167" t="s">
        <v>43</v>
      </c>
      <c r="O217" s="142">
        <v>0</v>
      </c>
      <c r="P217" s="142">
        <f>O217*H217</f>
        <v>0</v>
      </c>
      <c r="Q217" s="142">
        <v>0.152</v>
      </c>
      <c r="R217" s="142">
        <f>Q217*H217</f>
        <v>150.44959999999998</v>
      </c>
      <c r="S217" s="142">
        <v>0</v>
      </c>
      <c r="T217" s="143">
        <f>S217*H217</f>
        <v>0</v>
      </c>
      <c r="U217" s="28"/>
      <c r="V217" s="28"/>
      <c r="W217" s="28"/>
      <c r="X217" s="28"/>
      <c r="Y217" s="28"/>
      <c r="Z217" s="28"/>
      <c r="AA217" s="28"/>
      <c r="AB217" s="28"/>
      <c r="AC217" s="28"/>
      <c r="AD217" s="28"/>
      <c r="AE217" s="28"/>
      <c r="AR217" s="144" t="s">
        <v>175</v>
      </c>
      <c r="AT217" s="144" t="s">
        <v>209</v>
      </c>
      <c r="AU217" s="144" t="s">
        <v>82</v>
      </c>
      <c r="AY217" s="16" t="s">
        <v>120</v>
      </c>
      <c r="BE217" s="145">
        <f>IF(N217="základní",J217,0)</f>
        <v>0</v>
      </c>
      <c r="BF217" s="145">
        <f>IF(N217="snížená",J217,0)</f>
        <v>0</v>
      </c>
      <c r="BG217" s="145">
        <f>IF(N217="zákl. přenesená",J217,0)</f>
        <v>0</v>
      </c>
      <c r="BH217" s="145">
        <f>IF(N217="sníž. přenesená",J217,0)</f>
        <v>0</v>
      </c>
      <c r="BI217" s="145">
        <f>IF(N217="nulová",J217,0)</f>
        <v>0</v>
      </c>
      <c r="BJ217" s="16" t="s">
        <v>80</v>
      </c>
      <c r="BK217" s="145">
        <f>ROUND(I217*H217,2)</f>
        <v>0</v>
      </c>
      <c r="BL217" s="16" t="s">
        <v>127</v>
      </c>
      <c r="BM217" s="144" t="s">
        <v>334</v>
      </c>
    </row>
    <row r="218" spans="1:47" s="2" customFormat="1" ht="12">
      <c r="A218" s="28"/>
      <c r="B218" s="29"/>
      <c r="C218" s="28"/>
      <c r="D218" s="146" t="s">
        <v>129</v>
      </c>
      <c r="E218" s="28"/>
      <c r="F218" s="147" t="s">
        <v>333</v>
      </c>
      <c r="G218" s="28"/>
      <c r="H218" s="28"/>
      <c r="I218" s="28"/>
      <c r="J218" s="28"/>
      <c r="K218" s="28"/>
      <c r="L218" s="29"/>
      <c r="M218" s="148"/>
      <c r="N218" s="149"/>
      <c r="O218" s="49"/>
      <c r="P218" s="49"/>
      <c r="Q218" s="49"/>
      <c r="R218" s="49"/>
      <c r="S218" s="49"/>
      <c r="T218" s="50"/>
      <c r="U218" s="28"/>
      <c r="V218" s="28"/>
      <c r="W218" s="28"/>
      <c r="X218" s="28"/>
      <c r="Y218" s="28"/>
      <c r="Z218" s="28"/>
      <c r="AA218" s="28"/>
      <c r="AB218" s="28"/>
      <c r="AC218" s="28"/>
      <c r="AD218" s="28"/>
      <c r="AE218" s="28"/>
      <c r="AT218" s="16" t="s">
        <v>129</v>
      </c>
      <c r="AU218" s="16" t="s">
        <v>82</v>
      </c>
    </row>
    <row r="219" spans="2:51" s="13" customFormat="1" ht="12">
      <c r="B219" s="151"/>
      <c r="D219" s="146" t="s">
        <v>133</v>
      </c>
      <c r="F219" s="153" t="s">
        <v>335</v>
      </c>
      <c r="H219" s="154">
        <v>989.8</v>
      </c>
      <c r="L219" s="151"/>
      <c r="M219" s="155"/>
      <c r="N219" s="156"/>
      <c r="O219" s="156"/>
      <c r="P219" s="156"/>
      <c r="Q219" s="156"/>
      <c r="R219" s="156"/>
      <c r="S219" s="156"/>
      <c r="T219" s="157"/>
      <c r="AT219" s="152" t="s">
        <v>133</v>
      </c>
      <c r="AU219" s="152" t="s">
        <v>82</v>
      </c>
      <c r="AV219" s="13" t="s">
        <v>82</v>
      </c>
      <c r="AW219" s="13" t="s">
        <v>4</v>
      </c>
      <c r="AX219" s="13" t="s">
        <v>80</v>
      </c>
      <c r="AY219" s="152" t="s">
        <v>120</v>
      </c>
    </row>
    <row r="220" spans="2:63" s="12" customFormat="1" ht="22.9" customHeight="1">
      <c r="B220" s="121"/>
      <c r="D220" s="122" t="s">
        <v>71</v>
      </c>
      <c r="E220" s="131" t="s">
        <v>175</v>
      </c>
      <c r="F220" s="131" t="s">
        <v>336</v>
      </c>
      <c r="J220" s="132">
        <f>BK220</f>
        <v>0</v>
      </c>
      <c r="L220" s="121"/>
      <c r="M220" s="125"/>
      <c r="N220" s="126"/>
      <c r="O220" s="126"/>
      <c r="P220" s="127">
        <f>SUM(P221:P253)</f>
        <v>35.358000000000004</v>
      </c>
      <c r="Q220" s="126"/>
      <c r="R220" s="127">
        <f>SUM(R221:R253)</f>
        <v>5.3917600000000006</v>
      </c>
      <c r="S220" s="126"/>
      <c r="T220" s="128">
        <f>SUM(T221:T253)</f>
        <v>0</v>
      </c>
      <c r="AR220" s="122" t="s">
        <v>80</v>
      </c>
      <c r="AT220" s="129" t="s">
        <v>71</v>
      </c>
      <c r="AU220" s="129" t="s">
        <v>80</v>
      </c>
      <c r="AY220" s="122" t="s">
        <v>120</v>
      </c>
      <c r="BK220" s="130">
        <f>SUM(BK221:BK253)</f>
        <v>0</v>
      </c>
    </row>
    <row r="221" spans="1:65" s="2" customFormat="1" ht="21.6" customHeight="1">
      <c r="A221" s="28"/>
      <c r="B221" s="133"/>
      <c r="C221" s="134" t="s">
        <v>337</v>
      </c>
      <c r="D221" s="134" t="s">
        <v>122</v>
      </c>
      <c r="E221" s="135" t="s">
        <v>338</v>
      </c>
      <c r="F221" s="136" t="s">
        <v>339</v>
      </c>
      <c r="G221" s="137" t="s">
        <v>267</v>
      </c>
      <c r="H221" s="138">
        <v>1</v>
      </c>
      <c r="I221" s="139">
        <v>0</v>
      </c>
      <c r="J221" s="139">
        <f>ROUND(I221*H221,2)</f>
        <v>0</v>
      </c>
      <c r="K221" s="136" t="s">
        <v>126</v>
      </c>
      <c r="L221" s="29"/>
      <c r="M221" s="140" t="s">
        <v>3</v>
      </c>
      <c r="N221" s="141" t="s">
        <v>43</v>
      </c>
      <c r="O221" s="142">
        <v>5.024</v>
      </c>
      <c r="P221" s="142">
        <f>O221*H221</f>
        <v>5.024</v>
      </c>
      <c r="Q221" s="142">
        <v>0.14494</v>
      </c>
      <c r="R221" s="142">
        <f>Q221*H221</f>
        <v>0.14494</v>
      </c>
      <c r="S221" s="142">
        <v>0</v>
      </c>
      <c r="T221" s="143">
        <f>S221*H221</f>
        <v>0</v>
      </c>
      <c r="U221" s="28"/>
      <c r="V221" s="28"/>
      <c r="W221" s="28"/>
      <c r="X221" s="28"/>
      <c r="Y221" s="28"/>
      <c r="Z221" s="28"/>
      <c r="AA221" s="28"/>
      <c r="AB221" s="28"/>
      <c r="AC221" s="28"/>
      <c r="AD221" s="28"/>
      <c r="AE221" s="28"/>
      <c r="AR221" s="144" t="s">
        <v>127</v>
      </c>
      <c r="AT221" s="144" t="s">
        <v>122</v>
      </c>
      <c r="AU221" s="144" t="s">
        <v>82</v>
      </c>
      <c r="AY221" s="16" t="s">
        <v>120</v>
      </c>
      <c r="BE221" s="145">
        <f>IF(N221="základní",J221,0)</f>
        <v>0</v>
      </c>
      <c r="BF221" s="145">
        <f>IF(N221="snížená",J221,0)</f>
        <v>0</v>
      </c>
      <c r="BG221" s="145">
        <f>IF(N221="zákl. přenesená",J221,0)</f>
        <v>0</v>
      </c>
      <c r="BH221" s="145">
        <f>IF(N221="sníž. přenesená",J221,0)</f>
        <v>0</v>
      </c>
      <c r="BI221" s="145">
        <f>IF(N221="nulová",J221,0)</f>
        <v>0</v>
      </c>
      <c r="BJ221" s="16" t="s">
        <v>80</v>
      </c>
      <c r="BK221" s="145">
        <f>ROUND(I221*H221,2)</f>
        <v>0</v>
      </c>
      <c r="BL221" s="16" t="s">
        <v>127</v>
      </c>
      <c r="BM221" s="144" t="s">
        <v>340</v>
      </c>
    </row>
    <row r="222" spans="1:47" s="2" customFormat="1" ht="19.5">
      <c r="A222" s="28"/>
      <c r="B222" s="29"/>
      <c r="C222" s="28"/>
      <c r="D222" s="146" t="s">
        <v>129</v>
      </c>
      <c r="E222" s="28"/>
      <c r="F222" s="147" t="s">
        <v>339</v>
      </c>
      <c r="G222" s="28"/>
      <c r="H222" s="28"/>
      <c r="I222" s="28"/>
      <c r="J222" s="28"/>
      <c r="K222" s="28"/>
      <c r="L222" s="29"/>
      <c r="M222" s="148"/>
      <c r="N222" s="149"/>
      <c r="O222" s="49"/>
      <c r="P222" s="49"/>
      <c r="Q222" s="49"/>
      <c r="R222" s="49"/>
      <c r="S222" s="49"/>
      <c r="T222" s="50"/>
      <c r="U222" s="28"/>
      <c r="V222" s="28"/>
      <c r="W222" s="28"/>
      <c r="X222" s="28"/>
      <c r="Y222" s="28"/>
      <c r="Z222" s="28"/>
      <c r="AA222" s="28"/>
      <c r="AB222" s="28"/>
      <c r="AC222" s="28"/>
      <c r="AD222" s="28"/>
      <c r="AE222" s="28"/>
      <c r="AT222" s="16" t="s">
        <v>129</v>
      </c>
      <c r="AU222" s="16" t="s">
        <v>82</v>
      </c>
    </row>
    <row r="223" spans="1:47" s="2" customFormat="1" ht="156">
      <c r="A223" s="28"/>
      <c r="B223" s="29"/>
      <c r="C223" s="28"/>
      <c r="D223" s="146" t="s">
        <v>131</v>
      </c>
      <c r="E223" s="28"/>
      <c r="F223" s="150" t="s">
        <v>341</v>
      </c>
      <c r="G223" s="28"/>
      <c r="H223" s="28"/>
      <c r="I223" s="28"/>
      <c r="J223" s="28"/>
      <c r="K223" s="28"/>
      <c r="L223" s="29"/>
      <c r="M223" s="148"/>
      <c r="N223" s="149"/>
      <c r="O223" s="49"/>
      <c r="P223" s="49"/>
      <c r="Q223" s="49"/>
      <c r="R223" s="49"/>
      <c r="S223" s="49"/>
      <c r="T223" s="50"/>
      <c r="U223" s="28"/>
      <c r="V223" s="28"/>
      <c r="W223" s="28"/>
      <c r="X223" s="28"/>
      <c r="Y223" s="28"/>
      <c r="Z223" s="28"/>
      <c r="AA223" s="28"/>
      <c r="AB223" s="28"/>
      <c r="AC223" s="28"/>
      <c r="AD223" s="28"/>
      <c r="AE223" s="28"/>
      <c r="AT223" s="16" t="s">
        <v>131</v>
      </c>
      <c r="AU223" s="16" t="s">
        <v>82</v>
      </c>
    </row>
    <row r="224" spans="1:65" s="2" customFormat="1" ht="21.6" customHeight="1">
      <c r="A224" s="28"/>
      <c r="B224" s="133"/>
      <c r="C224" s="159" t="s">
        <v>342</v>
      </c>
      <c r="D224" s="159" t="s">
        <v>209</v>
      </c>
      <c r="E224" s="160" t="s">
        <v>343</v>
      </c>
      <c r="F224" s="161" t="s">
        <v>344</v>
      </c>
      <c r="G224" s="162" t="s">
        <v>267</v>
      </c>
      <c r="H224" s="163">
        <v>1</v>
      </c>
      <c r="I224" s="164">
        <v>0</v>
      </c>
      <c r="J224" s="164">
        <f>ROUND(I224*H224,2)</f>
        <v>0</v>
      </c>
      <c r="K224" s="161" t="s">
        <v>126</v>
      </c>
      <c r="L224" s="165"/>
      <c r="M224" s="166" t="s">
        <v>3</v>
      </c>
      <c r="N224" s="167" t="s">
        <v>43</v>
      </c>
      <c r="O224" s="142">
        <v>0</v>
      </c>
      <c r="P224" s="142">
        <f>O224*H224</f>
        <v>0</v>
      </c>
      <c r="Q224" s="142">
        <v>0.072</v>
      </c>
      <c r="R224" s="142">
        <f>Q224*H224</f>
        <v>0.072</v>
      </c>
      <c r="S224" s="142">
        <v>0</v>
      </c>
      <c r="T224" s="143">
        <f>S224*H224</f>
        <v>0</v>
      </c>
      <c r="U224" s="28"/>
      <c r="V224" s="28"/>
      <c r="W224" s="28"/>
      <c r="X224" s="28"/>
      <c r="Y224" s="28"/>
      <c r="Z224" s="28"/>
      <c r="AA224" s="28"/>
      <c r="AB224" s="28"/>
      <c r="AC224" s="28"/>
      <c r="AD224" s="28"/>
      <c r="AE224" s="28"/>
      <c r="AR224" s="144" t="s">
        <v>175</v>
      </c>
      <c r="AT224" s="144" t="s">
        <v>209</v>
      </c>
      <c r="AU224" s="144" t="s">
        <v>82</v>
      </c>
      <c r="AY224" s="16" t="s">
        <v>120</v>
      </c>
      <c r="BE224" s="145">
        <f>IF(N224="základní",J224,0)</f>
        <v>0</v>
      </c>
      <c r="BF224" s="145">
        <f>IF(N224="snížená",J224,0)</f>
        <v>0</v>
      </c>
      <c r="BG224" s="145">
        <f>IF(N224="zákl. přenesená",J224,0)</f>
        <v>0</v>
      </c>
      <c r="BH224" s="145">
        <f>IF(N224="sníž. přenesená",J224,0)</f>
        <v>0</v>
      </c>
      <c r="BI224" s="145">
        <f>IF(N224="nulová",J224,0)</f>
        <v>0</v>
      </c>
      <c r="BJ224" s="16" t="s">
        <v>80</v>
      </c>
      <c r="BK224" s="145">
        <f>ROUND(I224*H224,2)</f>
        <v>0</v>
      </c>
      <c r="BL224" s="16" t="s">
        <v>127</v>
      </c>
      <c r="BM224" s="144" t="s">
        <v>345</v>
      </c>
    </row>
    <row r="225" spans="1:47" s="2" customFormat="1" ht="19.5">
      <c r="A225" s="28"/>
      <c r="B225" s="29"/>
      <c r="C225" s="28"/>
      <c r="D225" s="146" t="s">
        <v>129</v>
      </c>
      <c r="E225" s="28"/>
      <c r="F225" s="147" t="s">
        <v>344</v>
      </c>
      <c r="G225" s="28"/>
      <c r="H225" s="28"/>
      <c r="I225" s="28"/>
      <c r="J225" s="28"/>
      <c r="K225" s="28"/>
      <c r="L225" s="29"/>
      <c r="M225" s="148"/>
      <c r="N225" s="149"/>
      <c r="O225" s="49"/>
      <c r="P225" s="49"/>
      <c r="Q225" s="49"/>
      <c r="R225" s="49"/>
      <c r="S225" s="49"/>
      <c r="T225" s="50"/>
      <c r="U225" s="28"/>
      <c r="V225" s="28"/>
      <c r="W225" s="28"/>
      <c r="X225" s="28"/>
      <c r="Y225" s="28"/>
      <c r="Z225" s="28"/>
      <c r="AA225" s="28"/>
      <c r="AB225" s="28"/>
      <c r="AC225" s="28"/>
      <c r="AD225" s="28"/>
      <c r="AE225" s="28"/>
      <c r="AT225" s="16" t="s">
        <v>129</v>
      </c>
      <c r="AU225" s="16" t="s">
        <v>82</v>
      </c>
    </row>
    <row r="226" spans="1:65" s="2" customFormat="1" ht="21.6" customHeight="1">
      <c r="A226" s="28"/>
      <c r="B226" s="133"/>
      <c r="C226" s="159" t="s">
        <v>346</v>
      </c>
      <c r="D226" s="159" t="s">
        <v>209</v>
      </c>
      <c r="E226" s="160" t="s">
        <v>347</v>
      </c>
      <c r="F226" s="161" t="s">
        <v>348</v>
      </c>
      <c r="G226" s="162" t="s">
        <v>267</v>
      </c>
      <c r="H226" s="163">
        <v>1</v>
      </c>
      <c r="I226" s="164">
        <v>0</v>
      </c>
      <c r="J226" s="164">
        <f>ROUND(I226*H226,2)</f>
        <v>0</v>
      </c>
      <c r="K226" s="161" t="s">
        <v>126</v>
      </c>
      <c r="L226" s="165"/>
      <c r="M226" s="166" t="s">
        <v>3</v>
      </c>
      <c r="N226" s="167" t="s">
        <v>43</v>
      </c>
      <c r="O226" s="142">
        <v>0</v>
      </c>
      <c r="P226" s="142">
        <f>O226*H226</f>
        <v>0</v>
      </c>
      <c r="Q226" s="142">
        <v>0.08</v>
      </c>
      <c r="R226" s="142">
        <f>Q226*H226</f>
        <v>0.08</v>
      </c>
      <c r="S226" s="142">
        <v>0</v>
      </c>
      <c r="T226" s="143">
        <f>S226*H226</f>
        <v>0</v>
      </c>
      <c r="U226" s="28"/>
      <c r="V226" s="28"/>
      <c r="W226" s="28"/>
      <c r="X226" s="28"/>
      <c r="Y226" s="28"/>
      <c r="Z226" s="28"/>
      <c r="AA226" s="28"/>
      <c r="AB226" s="28"/>
      <c r="AC226" s="28"/>
      <c r="AD226" s="28"/>
      <c r="AE226" s="28"/>
      <c r="AR226" s="144" t="s">
        <v>175</v>
      </c>
      <c r="AT226" s="144" t="s">
        <v>209</v>
      </c>
      <c r="AU226" s="144" t="s">
        <v>82</v>
      </c>
      <c r="AY226" s="16" t="s">
        <v>120</v>
      </c>
      <c r="BE226" s="145">
        <f>IF(N226="základní",J226,0)</f>
        <v>0</v>
      </c>
      <c r="BF226" s="145">
        <f>IF(N226="snížená",J226,0)</f>
        <v>0</v>
      </c>
      <c r="BG226" s="145">
        <f>IF(N226="zákl. přenesená",J226,0)</f>
        <v>0</v>
      </c>
      <c r="BH226" s="145">
        <f>IF(N226="sníž. přenesená",J226,0)</f>
        <v>0</v>
      </c>
      <c r="BI226" s="145">
        <f>IF(N226="nulová",J226,0)</f>
        <v>0</v>
      </c>
      <c r="BJ226" s="16" t="s">
        <v>80</v>
      </c>
      <c r="BK226" s="145">
        <f>ROUND(I226*H226,2)</f>
        <v>0</v>
      </c>
      <c r="BL226" s="16" t="s">
        <v>127</v>
      </c>
      <c r="BM226" s="144" t="s">
        <v>349</v>
      </c>
    </row>
    <row r="227" spans="1:47" s="2" customFormat="1" ht="19.5">
      <c r="A227" s="28"/>
      <c r="B227" s="29"/>
      <c r="C227" s="28"/>
      <c r="D227" s="146" t="s">
        <v>129</v>
      </c>
      <c r="E227" s="28"/>
      <c r="F227" s="147" t="s">
        <v>348</v>
      </c>
      <c r="G227" s="28"/>
      <c r="H227" s="28"/>
      <c r="I227" s="28"/>
      <c r="J227" s="28"/>
      <c r="K227" s="28"/>
      <c r="L227" s="29"/>
      <c r="M227" s="148"/>
      <c r="N227" s="149"/>
      <c r="O227" s="49"/>
      <c r="P227" s="49"/>
      <c r="Q227" s="49"/>
      <c r="R227" s="49"/>
      <c r="S227" s="49"/>
      <c r="T227" s="50"/>
      <c r="U227" s="28"/>
      <c r="V227" s="28"/>
      <c r="W227" s="28"/>
      <c r="X227" s="28"/>
      <c r="Y227" s="28"/>
      <c r="Z227" s="28"/>
      <c r="AA227" s="28"/>
      <c r="AB227" s="28"/>
      <c r="AC227" s="28"/>
      <c r="AD227" s="28"/>
      <c r="AE227" s="28"/>
      <c r="AT227" s="16" t="s">
        <v>129</v>
      </c>
      <c r="AU227" s="16" t="s">
        <v>82</v>
      </c>
    </row>
    <row r="228" spans="1:65" s="2" customFormat="1" ht="21.6" customHeight="1">
      <c r="A228" s="28"/>
      <c r="B228" s="133"/>
      <c r="C228" s="159" t="s">
        <v>350</v>
      </c>
      <c r="D228" s="159" t="s">
        <v>209</v>
      </c>
      <c r="E228" s="160" t="s">
        <v>351</v>
      </c>
      <c r="F228" s="161" t="s">
        <v>352</v>
      </c>
      <c r="G228" s="162" t="s">
        <v>267</v>
      </c>
      <c r="H228" s="163">
        <v>1</v>
      </c>
      <c r="I228" s="164">
        <v>0</v>
      </c>
      <c r="J228" s="164">
        <f>ROUND(I228*H228,2)</f>
        <v>0</v>
      </c>
      <c r="K228" s="161" t="s">
        <v>126</v>
      </c>
      <c r="L228" s="165"/>
      <c r="M228" s="166" t="s">
        <v>3</v>
      </c>
      <c r="N228" s="167" t="s">
        <v>43</v>
      </c>
      <c r="O228" s="142">
        <v>0</v>
      </c>
      <c r="P228" s="142">
        <f>O228*H228</f>
        <v>0</v>
      </c>
      <c r="Q228" s="142">
        <v>0.111</v>
      </c>
      <c r="R228" s="142">
        <f>Q228*H228</f>
        <v>0.111</v>
      </c>
      <c r="S228" s="142">
        <v>0</v>
      </c>
      <c r="T228" s="143">
        <f>S228*H228</f>
        <v>0</v>
      </c>
      <c r="U228" s="28"/>
      <c r="V228" s="28"/>
      <c r="W228" s="28"/>
      <c r="X228" s="28"/>
      <c r="Y228" s="28"/>
      <c r="Z228" s="28"/>
      <c r="AA228" s="28"/>
      <c r="AB228" s="28"/>
      <c r="AC228" s="28"/>
      <c r="AD228" s="28"/>
      <c r="AE228" s="28"/>
      <c r="AR228" s="144" t="s">
        <v>175</v>
      </c>
      <c r="AT228" s="144" t="s">
        <v>209</v>
      </c>
      <c r="AU228" s="144" t="s">
        <v>82</v>
      </c>
      <c r="AY228" s="16" t="s">
        <v>120</v>
      </c>
      <c r="BE228" s="145">
        <f>IF(N228="základní",J228,0)</f>
        <v>0</v>
      </c>
      <c r="BF228" s="145">
        <f>IF(N228="snížená",J228,0)</f>
        <v>0</v>
      </c>
      <c r="BG228" s="145">
        <f>IF(N228="zákl. přenesená",J228,0)</f>
        <v>0</v>
      </c>
      <c r="BH228" s="145">
        <f>IF(N228="sníž. přenesená",J228,0)</f>
        <v>0</v>
      </c>
      <c r="BI228" s="145">
        <f>IF(N228="nulová",J228,0)</f>
        <v>0</v>
      </c>
      <c r="BJ228" s="16" t="s">
        <v>80</v>
      </c>
      <c r="BK228" s="145">
        <f>ROUND(I228*H228,2)</f>
        <v>0</v>
      </c>
      <c r="BL228" s="16" t="s">
        <v>127</v>
      </c>
      <c r="BM228" s="144" t="s">
        <v>353</v>
      </c>
    </row>
    <row r="229" spans="1:47" s="2" customFormat="1" ht="12">
      <c r="A229" s="28"/>
      <c r="B229" s="29"/>
      <c r="C229" s="28"/>
      <c r="D229" s="146" t="s">
        <v>129</v>
      </c>
      <c r="E229" s="28"/>
      <c r="F229" s="147" t="s">
        <v>352</v>
      </c>
      <c r="G229" s="28"/>
      <c r="H229" s="28"/>
      <c r="I229" s="28"/>
      <c r="J229" s="28"/>
      <c r="K229" s="28"/>
      <c r="L229" s="29"/>
      <c r="M229" s="148"/>
      <c r="N229" s="149"/>
      <c r="O229" s="49"/>
      <c r="P229" s="49"/>
      <c r="Q229" s="49"/>
      <c r="R229" s="49"/>
      <c r="S229" s="49"/>
      <c r="T229" s="50"/>
      <c r="U229" s="28"/>
      <c r="V229" s="28"/>
      <c r="W229" s="28"/>
      <c r="X229" s="28"/>
      <c r="Y229" s="28"/>
      <c r="Z229" s="28"/>
      <c r="AA229" s="28"/>
      <c r="AB229" s="28"/>
      <c r="AC229" s="28"/>
      <c r="AD229" s="28"/>
      <c r="AE229" s="28"/>
      <c r="AT229" s="16" t="s">
        <v>129</v>
      </c>
      <c r="AU229" s="16" t="s">
        <v>82</v>
      </c>
    </row>
    <row r="230" spans="1:65" s="2" customFormat="1" ht="21.6" customHeight="1">
      <c r="A230" s="28"/>
      <c r="B230" s="133"/>
      <c r="C230" s="159" t="s">
        <v>354</v>
      </c>
      <c r="D230" s="159" t="s">
        <v>209</v>
      </c>
      <c r="E230" s="160" t="s">
        <v>355</v>
      </c>
      <c r="F230" s="161" t="s">
        <v>356</v>
      </c>
      <c r="G230" s="162" t="s">
        <v>267</v>
      </c>
      <c r="H230" s="163">
        <v>1</v>
      </c>
      <c r="I230" s="164">
        <v>0</v>
      </c>
      <c r="J230" s="164">
        <f>ROUND(I230*H230,2)</f>
        <v>0</v>
      </c>
      <c r="K230" s="161" t="s">
        <v>126</v>
      </c>
      <c r="L230" s="165"/>
      <c r="M230" s="166" t="s">
        <v>3</v>
      </c>
      <c r="N230" s="167" t="s">
        <v>43</v>
      </c>
      <c r="O230" s="142">
        <v>0</v>
      </c>
      <c r="P230" s="142">
        <f>O230*H230</f>
        <v>0</v>
      </c>
      <c r="Q230" s="142">
        <v>0.061</v>
      </c>
      <c r="R230" s="142">
        <f>Q230*H230</f>
        <v>0.061</v>
      </c>
      <c r="S230" s="142">
        <v>0</v>
      </c>
      <c r="T230" s="143">
        <f>S230*H230</f>
        <v>0</v>
      </c>
      <c r="U230" s="28"/>
      <c r="V230" s="28"/>
      <c r="W230" s="28"/>
      <c r="X230" s="28"/>
      <c r="Y230" s="28"/>
      <c r="Z230" s="28"/>
      <c r="AA230" s="28"/>
      <c r="AB230" s="28"/>
      <c r="AC230" s="28"/>
      <c r="AD230" s="28"/>
      <c r="AE230" s="28"/>
      <c r="AR230" s="144" t="s">
        <v>175</v>
      </c>
      <c r="AT230" s="144" t="s">
        <v>209</v>
      </c>
      <c r="AU230" s="144" t="s">
        <v>82</v>
      </c>
      <c r="AY230" s="16" t="s">
        <v>120</v>
      </c>
      <c r="BE230" s="145">
        <f>IF(N230="základní",J230,0)</f>
        <v>0</v>
      </c>
      <c r="BF230" s="145">
        <f>IF(N230="snížená",J230,0)</f>
        <v>0</v>
      </c>
      <c r="BG230" s="145">
        <f>IF(N230="zákl. přenesená",J230,0)</f>
        <v>0</v>
      </c>
      <c r="BH230" s="145">
        <f>IF(N230="sníž. přenesená",J230,0)</f>
        <v>0</v>
      </c>
      <c r="BI230" s="145">
        <f>IF(N230="nulová",J230,0)</f>
        <v>0</v>
      </c>
      <c r="BJ230" s="16" t="s">
        <v>80</v>
      </c>
      <c r="BK230" s="145">
        <f>ROUND(I230*H230,2)</f>
        <v>0</v>
      </c>
      <c r="BL230" s="16" t="s">
        <v>127</v>
      </c>
      <c r="BM230" s="144" t="s">
        <v>357</v>
      </c>
    </row>
    <row r="231" spans="1:47" s="2" customFormat="1" ht="19.5">
      <c r="A231" s="28"/>
      <c r="B231" s="29"/>
      <c r="C231" s="28"/>
      <c r="D231" s="146" t="s">
        <v>129</v>
      </c>
      <c r="E231" s="28"/>
      <c r="F231" s="147" t="s">
        <v>356</v>
      </c>
      <c r="G231" s="28"/>
      <c r="H231" s="28"/>
      <c r="I231" s="28"/>
      <c r="J231" s="28"/>
      <c r="K231" s="28"/>
      <c r="L231" s="29"/>
      <c r="M231" s="148"/>
      <c r="N231" s="149"/>
      <c r="O231" s="49"/>
      <c r="P231" s="49"/>
      <c r="Q231" s="49"/>
      <c r="R231" s="49"/>
      <c r="S231" s="49"/>
      <c r="T231" s="50"/>
      <c r="U231" s="28"/>
      <c r="V231" s="28"/>
      <c r="W231" s="28"/>
      <c r="X231" s="28"/>
      <c r="Y231" s="28"/>
      <c r="Z231" s="28"/>
      <c r="AA231" s="28"/>
      <c r="AB231" s="28"/>
      <c r="AC231" s="28"/>
      <c r="AD231" s="28"/>
      <c r="AE231" s="28"/>
      <c r="AT231" s="16" t="s">
        <v>129</v>
      </c>
      <c r="AU231" s="16" t="s">
        <v>82</v>
      </c>
    </row>
    <row r="232" spans="1:65" s="2" customFormat="1" ht="21.6" customHeight="1">
      <c r="A232" s="28"/>
      <c r="B232" s="133"/>
      <c r="C232" s="134" t="s">
        <v>358</v>
      </c>
      <c r="D232" s="134" t="s">
        <v>122</v>
      </c>
      <c r="E232" s="135" t="s">
        <v>359</v>
      </c>
      <c r="F232" s="136" t="s">
        <v>360</v>
      </c>
      <c r="G232" s="137" t="s">
        <v>267</v>
      </c>
      <c r="H232" s="138">
        <v>1</v>
      </c>
      <c r="I232" s="139">
        <v>0</v>
      </c>
      <c r="J232" s="139">
        <f>ROUND(I232*H232,2)</f>
        <v>0</v>
      </c>
      <c r="K232" s="136" t="s">
        <v>126</v>
      </c>
      <c r="L232" s="29"/>
      <c r="M232" s="140" t="s">
        <v>3</v>
      </c>
      <c r="N232" s="141" t="s">
        <v>43</v>
      </c>
      <c r="O232" s="142">
        <v>2.064</v>
      </c>
      <c r="P232" s="142">
        <f>O232*H232</f>
        <v>2.064</v>
      </c>
      <c r="Q232" s="142">
        <v>0.21734</v>
      </c>
      <c r="R232" s="142">
        <f>Q232*H232</f>
        <v>0.21734</v>
      </c>
      <c r="S232" s="142">
        <v>0</v>
      </c>
      <c r="T232" s="143">
        <f>S232*H232</f>
        <v>0</v>
      </c>
      <c r="U232" s="28"/>
      <c r="V232" s="28"/>
      <c r="W232" s="28"/>
      <c r="X232" s="28"/>
      <c r="Y232" s="28"/>
      <c r="Z232" s="28"/>
      <c r="AA232" s="28"/>
      <c r="AB232" s="28"/>
      <c r="AC232" s="28"/>
      <c r="AD232" s="28"/>
      <c r="AE232" s="28"/>
      <c r="AR232" s="144" t="s">
        <v>127</v>
      </c>
      <c r="AT232" s="144" t="s">
        <v>122</v>
      </c>
      <c r="AU232" s="144" t="s">
        <v>82</v>
      </c>
      <c r="AY232" s="16" t="s">
        <v>120</v>
      </c>
      <c r="BE232" s="145">
        <f>IF(N232="základní",J232,0)</f>
        <v>0</v>
      </c>
      <c r="BF232" s="145">
        <f>IF(N232="snížená",J232,0)</f>
        <v>0</v>
      </c>
      <c r="BG232" s="145">
        <f>IF(N232="zákl. přenesená",J232,0)</f>
        <v>0</v>
      </c>
      <c r="BH232" s="145">
        <f>IF(N232="sníž. přenesená",J232,0)</f>
        <v>0</v>
      </c>
      <c r="BI232" s="145">
        <f>IF(N232="nulová",J232,0)</f>
        <v>0</v>
      </c>
      <c r="BJ232" s="16" t="s">
        <v>80</v>
      </c>
      <c r="BK232" s="145">
        <f>ROUND(I232*H232,2)</f>
        <v>0</v>
      </c>
      <c r="BL232" s="16" t="s">
        <v>127</v>
      </c>
      <c r="BM232" s="144" t="s">
        <v>361</v>
      </c>
    </row>
    <row r="233" spans="1:47" s="2" customFormat="1" ht="19.5">
      <c r="A233" s="28"/>
      <c r="B233" s="29"/>
      <c r="C233" s="28"/>
      <c r="D233" s="146" t="s">
        <v>129</v>
      </c>
      <c r="E233" s="28"/>
      <c r="F233" s="147" t="s">
        <v>360</v>
      </c>
      <c r="G233" s="28"/>
      <c r="H233" s="28"/>
      <c r="I233" s="28"/>
      <c r="J233" s="28"/>
      <c r="K233" s="28"/>
      <c r="L233" s="29"/>
      <c r="M233" s="148"/>
      <c r="N233" s="149"/>
      <c r="O233" s="49"/>
      <c r="P233" s="49"/>
      <c r="Q233" s="49"/>
      <c r="R233" s="49"/>
      <c r="S233" s="49"/>
      <c r="T233" s="50"/>
      <c r="U233" s="28"/>
      <c r="V233" s="28"/>
      <c r="W233" s="28"/>
      <c r="X233" s="28"/>
      <c r="Y233" s="28"/>
      <c r="Z233" s="28"/>
      <c r="AA233" s="28"/>
      <c r="AB233" s="28"/>
      <c r="AC233" s="28"/>
      <c r="AD233" s="28"/>
      <c r="AE233" s="28"/>
      <c r="AT233" s="16" t="s">
        <v>129</v>
      </c>
      <c r="AU233" s="16" t="s">
        <v>82</v>
      </c>
    </row>
    <row r="234" spans="1:47" s="2" customFormat="1" ht="48.75">
      <c r="A234" s="28"/>
      <c r="B234" s="29"/>
      <c r="C234" s="28"/>
      <c r="D234" s="146" t="s">
        <v>131</v>
      </c>
      <c r="E234" s="28"/>
      <c r="F234" s="150" t="s">
        <v>362</v>
      </c>
      <c r="G234" s="28"/>
      <c r="H234" s="28"/>
      <c r="I234" s="28"/>
      <c r="J234" s="28"/>
      <c r="K234" s="28"/>
      <c r="L234" s="29"/>
      <c r="M234" s="148"/>
      <c r="N234" s="149"/>
      <c r="O234" s="49"/>
      <c r="P234" s="49"/>
      <c r="Q234" s="49"/>
      <c r="R234" s="49"/>
      <c r="S234" s="49"/>
      <c r="T234" s="50"/>
      <c r="U234" s="28"/>
      <c r="V234" s="28"/>
      <c r="W234" s="28"/>
      <c r="X234" s="28"/>
      <c r="Y234" s="28"/>
      <c r="Z234" s="28"/>
      <c r="AA234" s="28"/>
      <c r="AB234" s="28"/>
      <c r="AC234" s="28"/>
      <c r="AD234" s="28"/>
      <c r="AE234" s="28"/>
      <c r="AT234" s="16" t="s">
        <v>131</v>
      </c>
      <c r="AU234" s="16" t="s">
        <v>82</v>
      </c>
    </row>
    <row r="235" spans="1:65" s="2" customFormat="1" ht="14.45" customHeight="1">
      <c r="A235" s="28"/>
      <c r="B235" s="133"/>
      <c r="C235" s="159" t="s">
        <v>363</v>
      </c>
      <c r="D235" s="159" t="s">
        <v>209</v>
      </c>
      <c r="E235" s="160" t="s">
        <v>364</v>
      </c>
      <c r="F235" s="161" t="s">
        <v>365</v>
      </c>
      <c r="G235" s="162" t="s">
        <v>267</v>
      </c>
      <c r="H235" s="163">
        <v>1</v>
      </c>
      <c r="I235" s="164">
        <v>0</v>
      </c>
      <c r="J235" s="164">
        <f>ROUND(I235*H235,2)</f>
        <v>0</v>
      </c>
      <c r="K235" s="161" t="s">
        <v>126</v>
      </c>
      <c r="L235" s="165"/>
      <c r="M235" s="166" t="s">
        <v>3</v>
      </c>
      <c r="N235" s="167" t="s">
        <v>43</v>
      </c>
      <c r="O235" s="142">
        <v>0</v>
      </c>
      <c r="P235" s="142">
        <f>O235*H235</f>
        <v>0</v>
      </c>
      <c r="Q235" s="142">
        <v>0.0506</v>
      </c>
      <c r="R235" s="142">
        <f>Q235*H235</f>
        <v>0.0506</v>
      </c>
      <c r="S235" s="142">
        <v>0</v>
      </c>
      <c r="T235" s="143">
        <f>S235*H235</f>
        <v>0</v>
      </c>
      <c r="U235" s="28"/>
      <c r="V235" s="28"/>
      <c r="W235" s="28"/>
      <c r="X235" s="28"/>
      <c r="Y235" s="28"/>
      <c r="Z235" s="28"/>
      <c r="AA235" s="28"/>
      <c r="AB235" s="28"/>
      <c r="AC235" s="28"/>
      <c r="AD235" s="28"/>
      <c r="AE235" s="28"/>
      <c r="AR235" s="144" t="s">
        <v>175</v>
      </c>
      <c r="AT235" s="144" t="s">
        <v>209</v>
      </c>
      <c r="AU235" s="144" t="s">
        <v>82</v>
      </c>
      <c r="AY235" s="16" t="s">
        <v>120</v>
      </c>
      <c r="BE235" s="145">
        <f>IF(N235="základní",J235,0)</f>
        <v>0</v>
      </c>
      <c r="BF235" s="145">
        <f>IF(N235="snížená",J235,0)</f>
        <v>0</v>
      </c>
      <c r="BG235" s="145">
        <f>IF(N235="zákl. přenesená",J235,0)</f>
        <v>0</v>
      </c>
      <c r="BH235" s="145">
        <f>IF(N235="sníž. přenesená",J235,0)</f>
        <v>0</v>
      </c>
      <c r="BI235" s="145">
        <f>IF(N235="nulová",J235,0)</f>
        <v>0</v>
      </c>
      <c r="BJ235" s="16" t="s">
        <v>80</v>
      </c>
      <c r="BK235" s="145">
        <f>ROUND(I235*H235,2)</f>
        <v>0</v>
      </c>
      <c r="BL235" s="16" t="s">
        <v>127</v>
      </c>
      <c r="BM235" s="144" t="s">
        <v>366</v>
      </c>
    </row>
    <row r="236" spans="1:47" s="2" customFormat="1" ht="12">
      <c r="A236" s="28"/>
      <c r="B236" s="29"/>
      <c r="C236" s="28"/>
      <c r="D236" s="146" t="s">
        <v>129</v>
      </c>
      <c r="E236" s="28"/>
      <c r="F236" s="147" t="s">
        <v>365</v>
      </c>
      <c r="G236" s="28"/>
      <c r="H236" s="28"/>
      <c r="I236" s="28"/>
      <c r="J236" s="28"/>
      <c r="K236" s="28"/>
      <c r="L236" s="29"/>
      <c r="M236" s="148"/>
      <c r="N236" s="149"/>
      <c r="O236" s="49"/>
      <c r="P236" s="49"/>
      <c r="Q236" s="49"/>
      <c r="R236" s="49"/>
      <c r="S236" s="49"/>
      <c r="T236" s="50"/>
      <c r="U236" s="28"/>
      <c r="V236" s="28"/>
      <c r="W236" s="28"/>
      <c r="X236" s="28"/>
      <c r="Y236" s="28"/>
      <c r="Z236" s="28"/>
      <c r="AA236" s="28"/>
      <c r="AB236" s="28"/>
      <c r="AC236" s="28"/>
      <c r="AD236" s="28"/>
      <c r="AE236" s="28"/>
      <c r="AT236" s="16" t="s">
        <v>129</v>
      </c>
      <c r="AU236" s="16" t="s">
        <v>82</v>
      </c>
    </row>
    <row r="237" spans="1:65" s="2" customFormat="1" ht="21.6" customHeight="1">
      <c r="A237" s="28"/>
      <c r="B237" s="133"/>
      <c r="C237" s="159" t="s">
        <v>367</v>
      </c>
      <c r="D237" s="159" t="s">
        <v>209</v>
      </c>
      <c r="E237" s="160" t="s">
        <v>368</v>
      </c>
      <c r="F237" s="161" t="s">
        <v>369</v>
      </c>
      <c r="G237" s="162" t="s">
        <v>267</v>
      </c>
      <c r="H237" s="163">
        <v>3</v>
      </c>
      <c r="I237" s="164">
        <v>0</v>
      </c>
      <c r="J237" s="164">
        <f>ROUND(I237*H237,2)</f>
        <v>0</v>
      </c>
      <c r="K237" s="161" t="s">
        <v>126</v>
      </c>
      <c r="L237" s="165"/>
      <c r="M237" s="166" t="s">
        <v>3</v>
      </c>
      <c r="N237" s="167" t="s">
        <v>43</v>
      </c>
      <c r="O237" s="142">
        <v>0</v>
      </c>
      <c r="P237" s="142">
        <f>O237*H237</f>
        <v>0</v>
      </c>
      <c r="Q237" s="142">
        <v>0.004</v>
      </c>
      <c r="R237" s="142">
        <f>Q237*H237</f>
        <v>0.012</v>
      </c>
      <c r="S237" s="142">
        <v>0</v>
      </c>
      <c r="T237" s="143">
        <f>S237*H237</f>
        <v>0</v>
      </c>
      <c r="U237" s="28"/>
      <c r="V237" s="28"/>
      <c r="W237" s="28"/>
      <c r="X237" s="28"/>
      <c r="Y237" s="28"/>
      <c r="Z237" s="28"/>
      <c r="AA237" s="28"/>
      <c r="AB237" s="28"/>
      <c r="AC237" s="28"/>
      <c r="AD237" s="28"/>
      <c r="AE237" s="28"/>
      <c r="AR237" s="144" t="s">
        <v>175</v>
      </c>
      <c r="AT237" s="144" t="s">
        <v>209</v>
      </c>
      <c r="AU237" s="144" t="s">
        <v>82</v>
      </c>
      <c r="AY237" s="16" t="s">
        <v>120</v>
      </c>
      <c r="BE237" s="145">
        <f>IF(N237="základní",J237,0)</f>
        <v>0</v>
      </c>
      <c r="BF237" s="145">
        <f>IF(N237="snížená",J237,0)</f>
        <v>0</v>
      </c>
      <c r="BG237" s="145">
        <f>IF(N237="zákl. přenesená",J237,0)</f>
        <v>0</v>
      </c>
      <c r="BH237" s="145">
        <f>IF(N237="sníž. přenesená",J237,0)</f>
        <v>0</v>
      </c>
      <c r="BI237" s="145">
        <f>IF(N237="nulová",J237,0)</f>
        <v>0</v>
      </c>
      <c r="BJ237" s="16" t="s">
        <v>80</v>
      </c>
      <c r="BK237" s="145">
        <f>ROUND(I237*H237,2)</f>
        <v>0</v>
      </c>
      <c r="BL237" s="16" t="s">
        <v>127</v>
      </c>
      <c r="BM237" s="144" t="s">
        <v>370</v>
      </c>
    </row>
    <row r="238" spans="1:47" s="2" customFormat="1" ht="19.5">
      <c r="A238" s="28"/>
      <c r="B238" s="29"/>
      <c r="C238" s="28"/>
      <c r="D238" s="146" t="s">
        <v>129</v>
      </c>
      <c r="E238" s="28"/>
      <c r="F238" s="147" t="s">
        <v>369</v>
      </c>
      <c r="G238" s="28"/>
      <c r="H238" s="28"/>
      <c r="I238" s="28"/>
      <c r="J238" s="28"/>
      <c r="K238" s="28"/>
      <c r="L238" s="29"/>
      <c r="M238" s="148"/>
      <c r="N238" s="149"/>
      <c r="O238" s="49"/>
      <c r="P238" s="49"/>
      <c r="Q238" s="49"/>
      <c r="R238" s="49"/>
      <c r="S238" s="49"/>
      <c r="T238" s="50"/>
      <c r="U238" s="28"/>
      <c r="V238" s="28"/>
      <c r="W238" s="28"/>
      <c r="X238" s="28"/>
      <c r="Y238" s="28"/>
      <c r="Z238" s="28"/>
      <c r="AA238" s="28"/>
      <c r="AB238" s="28"/>
      <c r="AC238" s="28"/>
      <c r="AD238" s="28"/>
      <c r="AE238" s="28"/>
      <c r="AT238" s="16" t="s">
        <v>129</v>
      </c>
      <c r="AU238" s="16" t="s">
        <v>82</v>
      </c>
    </row>
    <row r="239" spans="1:65" s="2" customFormat="1" ht="21.6" customHeight="1">
      <c r="A239" s="28"/>
      <c r="B239" s="133"/>
      <c r="C239" s="134" t="s">
        <v>371</v>
      </c>
      <c r="D239" s="134" t="s">
        <v>122</v>
      </c>
      <c r="E239" s="135" t="s">
        <v>372</v>
      </c>
      <c r="F239" s="136" t="s">
        <v>373</v>
      </c>
      <c r="G239" s="137" t="s">
        <v>267</v>
      </c>
      <c r="H239" s="138">
        <v>7</v>
      </c>
      <c r="I239" s="139">
        <v>0</v>
      </c>
      <c r="J239" s="139">
        <f>ROUND(I239*H239,2)</f>
        <v>0</v>
      </c>
      <c r="K239" s="136" t="s">
        <v>126</v>
      </c>
      <c r="L239" s="29"/>
      <c r="M239" s="140" t="s">
        <v>3</v>
      </c>
      <c r="N239" s="141" t="s">
        <v>43</v>
      </c>
      <c r="O239" s="142">
        <v>3.817</v>
      </c>
      <c r="P239" s="142">
        <f>O239*H239</f>
        <v>26.719</v>
      </c>
      <c r="Q239" s="142">
        <v>0.4208</v>
      </c>
      <c r="R239" s="142">
        <f>Q239*H239</f>
        <v>2.9456</v>
      </c>
      <c r="S239" s="142">
        <v>0</v>
      </c>
      <c r="T239" s="143">
        <f>S239*H239</f>
        <v>0</v>
      </c>
      <c r="U239" s="28"/>
      <c r="V239" s="28"/>
      <c r="W239" s="28"/>
      <c r="X239" s="28"/>
      <c r="Y239" s="28"/>
      <c r="Z239" s="28"/>
      <c r="AA239" s="28"/>
      <c r="AB239" s="28"/>
      <c r="AC239" s="28"/>
      <c r="AD239" s="28"/>
      <c r="AE239" s="28"/>
      <c r="AR239" s="144" t="s">
        <v>127</v>
      </c>
      <c r="AT239" s="144" t="s">
        <v>122</v>
      </c>
      <c r="AU239" s="144" t="s">
        <v>82</v>
      </c>
      <c r="AY239" s="16" t="s">
        <v>120</v>
      </c>
      <c r="BE239" s="145">
        <f>IF(N239="základní",J239,0)</f>
        <v>0</v>
      </c>
      <c r="BF239" s="145">
        <f>IF(N239="snížená",J239,0)</f>
        <v>0</v>
      </c>
      <c r="BG239" s="145">
        <f>IF(N239="zákl. přenesená",J239,0)</f>
        <v>0</v>
      </c>
      <c r="BH239" s="145">
        <f>IF(N239="sníž. přenesená",J239,0)</f>
        <v>0</v>
      </c>
      <c r="BI239" s="145">
        <f>IF(N239="nulová",J239,0)</f>
        <v>0</v>
      </c>
      <c r="BJ239" s="16" t="s">
        <v>80</v>
      </c>
      <c r="BK239" s="145">
        <f>ROUND(I239*H239,2)</f>
        <v>0</v>
      </c>
      <c r="BL239" s="16" t="s">
        <v>127</v>
      </c>
      <c r="BM239" s="144" t="s">
        <v>374</v>
      </c>
    </row>
    <row r="240" spans="1:47" s="2" customFormat="1" ht="19.5">
      <c r="A240" s="28"/>
      <c r="B240" s="29"/>
      <c r="C240" s="28"/>
      <c r="D240" s="146" t="s">
        <v>129</v>
      </c>
      <c r="E240" s="28"/>
      <c r="F240" s="147" t="s">
        <v>373</v>
      </c>
      <c r="G240" s="28"/>
      <c r="H240" s="28"/>
      <c r="I240" s="28"/>
      <c r="J240" s="28"/>
      <c r="K240" s="28"/>
      <c r="L240" s="29"/>
      <c r="M240" s="148"/>
      <c r="N240" s="149"/>
      <c r="O240" s="49"/>
      <c r="P240" s="49"/>
      <c r="Q240" s="49"/>
      <c r="R240" s="49"/>
      <c r="S240" s="49"/>
      <c r="T240" s="50"/>
      <c r="U240" s="28"/>
      <c r="V240" s="28"/>
      <c r="W240" s="28"/>
      <c r="X240" s="28"/>
      <c r="Y240" s="28"/>
      <c r="Z240" s="28"/>
      <c r="AA240" s="28"/>
      <c r="AB240" s="28"/>
      <c r="AC240" s="28"/>
      <c r="AD240" s="28"/>
      <c r="AE240" s="28"/>
      <c r="AT240" s="16" t="s">
        <v>129</v>
      </c>
      <c r="AU240" s="16" t="s">
        <v>82</v>
      </c>
    </row>
    <row r="241" spans="1:47" s="2" customFormat="1" ht="146.25">
      <c r="A241" s="28"/>
      <c r="B241" s="29"/>
      <c r="C241" s="28"/>
      <c r="D241" s="146" t="s">
        <v>131</v>
      </c>
      <c r="E241" s="28"/>
      <c r="F241" s="150" t="s">
        <v>375</v>
      </c>
      <c r="G241" s="28"/>
      <c r="H241" s="28"/>
      <c r="I241" s="28"/>
      <c r="J241" s="28"/>
      <c r="K241" s="28"/>
      <c r="L241" s="29"/>
      <c r="M241" s="148"/>
      <c r="N241" s="149"/>
      <c r="O241" s="49"/>
      <c r="P241" s="49"/>
      <c r="Q241" s="49"/>
      <c r="R241" s="49"/>
      <c r="S241" s="49"/>
      <c r="T241" s="50"/>
      <c r="U241" s="28"/>
      <c r="V241" s="28"/>
      <c r="W241" s="28"/>
      <c r="X241" s="28"/>
      <c r="Y241" s="28"/>
      <c r="Z241" s="28"/>
      <c r="AA241" s="28"/>
      <c r="AB241" s="28"/>
      <c r="AC241" s="28"/>
      <c r="AD241" s="28"/>
      <c r="AE241" s="28"/>
      <c r="AT241" s="16" t="s">
        <v>131</v>
      </c>
      <c r="AU241" s="16" t="s">
        <v>82</v>
      </c>
    </row>
    <row r="242" spans="1:65" s="2" customFormat="1" ht="21.6" customHeight="1">
      <c r="A242" s="28"/>
      <c r="B242" s="133"/>
      <c r="C242" s="159" t="s">
        <v>376</v>
      </c>
      <c r="D242" s="159" t="s">
        <v>209</v>
      </c>
      <c r="E242" s="160" t="s">
        <v>377</v>
      </c>
      <c r="F242" s="161" t="s">
        <v>378</v>
      </c>
      <c r="G242" s="162" t="s">
        <v>267</v>
      </c>
      <c r="H242" s="163">
        <v>7</v>
      </c>
      <c r="I242" s="164">
        <v>0</v>
      </c>
      <c r="J242" s="164">
        <f>ROUND(I242*H242,2)</f>
        <v>0</v>
      </c>
      <c r="K242" s="161" t="s">
        <v>126</v>
      </c>
      <c r="L242" s="165"/>
      <c r="M242" s="166" t="s">
        <v>3</v>
      </c>
      <c r="N242" s="167" t="s">
        <v>43</v>
      </c>
      <c r="O242" s="142">
        <v>0</v>
      </c>
      <c r="P242" s="142">
        <f>O242*H242</f>
        <v>0</v>
      </c>
      <c r="Q242" s="142">
        <v>0.196</v>
      </c>
      <c r="R242" s="142">
        <f>Q242*H242</f>
        <v>1.372</v>
      </c>
      <c r="S242" s="142">
        <v>0</v>
      </c>
      <c r="T242" s="143">
        <f>S242*H242</f>
        <v>0</v>
      </c>
      <c r="U242" s="28"/>
      <c r="V242" s="28"/>
      <c r="W242" s="28"/>
      <c r="X242" s="28"/>
      <c r="Y242" s="28"/>
      <c r="Z242" s="28"/>
      <c r="AA242" s="28"/>
      <c r="AB242" s="28"/>
      <c r="AC242" s="28"/>
      <c r="AD242" s="28"/>
      <c r="AE242" s="28"/>
      <c r="AR242" s="144" t="s">
        <v>175</v>
      </c>
      <c r="AT242" s="144" t="s">
        <v>209</v>
      </c>
      <c r="AU242" s="144" t="s">
        <v>82</v>
      </c>
      <c r="AY242" s="16" t="s">
        <v>120</v>
      </c>
      <c r="BE242" s="145">
        <f>IF(N242="základní",J242,0)</f>
        <v>0</v>
      </c>
      <c r="BF242" s="145">
        <f>IF(N242="snížená",J242,0)</f>
        <v>0</v>
      </c>
      <c r="BG242" s="145">
        <f>IF(N242="zákl. přenesená",J242,0)</f>
        <v>0</v>
      </c>
      <c r="BH242" s="145">
        <f>IF(N242="sníž. přenesená",J242,0)</f>
        <v>0</v>
      </c>
      <c r="BI242" s="145">
        <f>IF(N242="nulová",J242,0)</f>
        <v>0</v>
      </c>
      <c r="BJ242" s="16" t="s">
        <v>80</v>
      </c>
      <c r="BK242" s="145">
        <f>ROUND(I242*H242,2)</f>
        <v>0</v>
      </c>
      <c r="BL242" s="16" t="s">
        <v>127</v>
      </c>
      <c r="BM242" s="144" t="s">
        <v>379</v>
      </c>
    </row>
    <row r="243" spans="1:47" s="2" customFormat="1" ht="19.5">
      <c r="A243" s="28"/>
      <c r="B243" s="29"/>
      <c r="C243" s="28"/>
      <c r="D243" s="146" t="s">
        <v>129</v>
      </c>
      <c r="E243" s="28"/>
      <c r="F243" s="147" t="s">
        <v>378</v>
      </c>
      <c r="G243" s="28"/>
      <c r="H243" s="28"/>
      <c r="I243" s="28"/>
      <c r="J243" s="28"/>
      <c r="K243" s="28"/>
      <c r="L243" s="29"/>
      <c r="M243" s="148"/>
      <c r="N243" s="149"/>
      <c r="O243" s="49"/>
      <c r="P243" s="49"/>
      <c r="Q243" s="49"/>
      <c r="R243" s="49"/>
      <c r="S243" s="49"/>
      <c r="T243" s="50"/>
      <c r="U243" s="28"/>
      <c r="V243" s="28"/>
      <c r="W243" s="28"/>
      <c r="X243" s="28"/>
      <c r="Y243" s="28"/>
      <c r="Z243" s="28"/>
      <c r="AA243" s="28"/>
      <c r="AB243" s="28"/>
      <c r="AC243" s="28"/>
      <c r="AD243" s="28"/>
      <c r="AE243" s="28"/>
      <c r="AT243" s="16" t="s">
        <v>129</v>
      </c>
      <c r="AU243" s="16" t="s">
        <v>82</v>
      </c>
    </row>
    <row r="244" spans="1:65" s="2" customFormat="1" ht="32.45" customHeight="1">
      <c r="A244" s="28"/>
      <c r="B244" s="133"/>
      <c r="C244" s="134" t="s">
        <v>380</v>
      </c>
      <c r="D244" s="134" t="s">
        <v>122</v>
      </c>
      <c r="E244" s="135" t="s">
        <v>381</v>
      </c>
      <c r="F244" s="136" t="s">
        <v>382</v>
      </c>
      <c r="G244" s="137" t="s">
        <v>267</v>
      </c>
      <c r="H244" s="138">
        <v>1</v>
      </c>
      <c r="I244" s="139">
        <v>0</v>
      </c>
      <c r="J244" s="139">
        <f>ROUND(I244*H244,2)</f>
        <v>0</v>
      </c>
      <c r="K244" s="136" t="s">
        <v>126</v>
      </c>
      <c r="L244" s="29"/>
      <c r="M244" s="140" t="s">
        <v>3</v>
      </c>
      <c r="N244" s="141" t="s">
        <v>43</v>
      </c>
      <c r="O244" s="142">
        <v>1.551</v>
      </c>
      <c r="P244" s="142">
        <f>O244*H244</f>
        <v>1.551</v>
      </c>
      <c r="Q244" s="142">
        <v>0.31108</v>
      </c>
      <c r="R244" s="142">
        <f>Q244*H244</f>
        <v>0.31108</v>
      </c>
      <c r="S244" s="142">
        <v>0</v>
      </c>
      <c r="T244" s="143">
        <f>S244*H244</f>
        <v>0</v>
      </c>
      <c r="U244" s="28"/>
      <c r="V244" s="28"/>
      <c r="W244" s="28"/>
      <c r="X244" s="28"/>
      <c r="Y244" s="28"/>
      <c r="Z244" s="28"/>
      <c r="AA244" s="28"/>
      <c r="AB244" s="28"/>
      <c r="AC244" s="28"/>
      <c r="AD244" s="28"/>
      <c r="AE244" s="28"/>
      <c r="AR244" s="144" t="s">
        <v>127</v>
      </c>
      <c r="AT244" s="144" t="s">
        <v>122</v>
      </c>
      <c r="AU244" s="144" t="s">
        <v>82</v>
      </c>
      <c r="AY244" s="16" t="s">
        <v>120</v>
      </c>
      <c r="BE244" s="145">
        <f>IF(N244="základní",J244,0)</f>
        <v>0</v>
      </c>
      <c r="BF244" s="145">
        <f>IF(N244="snížená",J244,0)</f>
        <v>0</v>
      </c>
      <c r="BG244" s="145">
        <f>IF(N244="zákl. přenesená",J244,0)</f>
        <v>0</v>
      </c>
      <c r="BH244" s="145">
        <f>IF(N244="sníž. přenesená",J244,0)</f>
        <v>0</v>
      </c>
      <c r="BI244" s="145">
        <f>IF(N244="nulová",J244,0)</f>
        <v>0</v>
      </c>
      <c r="BJ244" s="16" t="s">
        <v>80</v>
      </c>
      <c r="BK244" s="145">
        <f>ROUND(I244*H244,2)</f>
        <v>0</v>
      </c>
      <c r="BL244" s="16" t="s">
        <v>127</v>
      </c>
      <c r="BM244" s="144" t="s">
        <v>383</v>
      </c>
    </row>
    <row r="245" spans="1:47" s="2" customFormat="1" ht="29.25">
      <c r="A245" s="28"/>
      <c r="B245" s="29"/>
      <c r="C245" s="28"/>
      <c r="D245" s="146" t="s">
        <v>129</v>
      </c>
      <c r="E245" s="28"/>
      <c r="F245" s="147" t="s">
        <v>384</v>
      </c>
      <c r="G245" s="28"/>
      <c r="H245" s="28"/>
      <c r="I245" s="28"/>
      <c r="J245" s="28"/>
      <c r="K245" s="28"/>
      <c r="L245" s="29"/>
      <c r="M245" s="148"/>
      <c r="N245" s="149"/>
      <c r="O245" s="49"/>
      <c r="P245" s="49"/>
      <c r="Q245" s="49"/>
      <c r="R245" s="49"/>
      <c r="S245" s="49"/>
      <c r="T245" s="50"/>
      <c r="U245" s="28"/>
      <c r="V245" s="28"/>
      <c r="W245" s="28"/>
      <c r="X245" s="28"/>
      <c r="Y245" s="28"/>
      <c r="Z245" s="28"/>
      <c r="AA245" s="28"/>
      <c r="AB245" s="28"/>
      <c r="AC245" s="28"/>
      <c r="AD245" s="28"/>
      <c r="AE245" s="28"/>
      <c r="AT245" s="16" t="s">
        <v>129</v>
      </c>
      <c r="AU245" s="16" t="s">
        <v>82</v>
      </c>
    </row>
    <row r="246" spans="1:47" s="2" customFormat="1" ht="146.25">
      <c r="A246" s="28"/>
      <c r="B246" s="29"/>
      <c r="C246" s="28"/>
      <c r="D246" s="146" t="s">
        <v>131</v>
      </c>
      <c r="E246" s="28"/>
      <c r="F246" s="150" t="s">
        <v>375</v>
      </c>
      <c r="G246" s="28"/>
      <c r="H246" s="28"/>
      <c r="I246" s="28"/>
      <c r="J246" s="28"/>
      <c r="K246" s="28"/>
      <c r="L246" s="29"/>
      <c r="M246" s="148"/>
      <c r="N246" s="149"/>
      <c r="O246" s="49"/>
      <c r="P246" s="49"/>
      <c r="Q246" s="49"/>
      <c r="R246" s="49"/>
      <c r="S246" s="49"/>
      <c r="T246" s="50"/>
      <c r="U246" s="28"/>
      <c r="V246" s="28"/>
      <c r="W246" s="28"/>
      <c r="X246" s="28"/>
      <c r="Y246" s="28"/>
      <c r="Z246" s="28"/>
      <c r="AA246" s="28"/>
      <c r="AB246" s="28"/>
      <c r="AC246" s="28"/>
      <c r="AD246" s="28"/>
      <c r="AE246" s="28"/>
      <c r="AT246" s="16" t="s">
        <v>131</v>
      </c>
      <c r="AU246" s="16" t="s">
        <v>82</v>
      </c>
    </row>
    <row r="247" spans="2:51" s="13" customFormat="1" ht="12">
      <c r="B247" s="151"/>
      <c r="D247" s="146" t="s">
        <v>133</v>
      </c>
      <c r="E247" s="152" t="s">
        <v>3</v>
      </c>
      <c r="F247" s="153" t="s">
        <v>385</v>
      </c>
      <c r="H247" s="154">
        <v>1</v>
      </c>
      <c r="L247" s="151"/>
      <c r="M247" s="155"/>
      <c r="N247" s="156"/>
      <c r="O247" s="156"/>
      <c r="P247" s="156"/>
      <c r="Q247" s="156"/>
      <c r="R247" s="156"/>
      <c r="S247" s="156"/>
      <c r="T247" s="157"/>
      <c r="AT247" s="152" t="s">
        <v>133</v>
      </c>
      <c r="AU247" s="152" t="s">
        <v>82</v>
      </c>
      <c r="AV247" s="13" t="s">
        <v>82</v>
      </c>
      <c r="AW247" s="13" t="s">
        <v>34</v>
      </c>
      <c r="AX247" s="13" t="s">
        <v>80</v>
      </c>
      <c r="AY247" s="152" t="s">
        <v>120</v>
      </c>
    </row>
    <row r="248" spans="1:65" s="2" customFormat="1" ht="21.6" customHeight="1">
      <c r="A248" s="28"/>
      <c r="B248" s="133"/>
      <c r="C248" s="159" t="s">
        <v>386</v>
      </c>
      <c r="D248" s="159" t="s">
        <v>209</v>
      </c>
      <c r="E248" s="160" t="s">
        <v>387</v>
      </c>
      <c r="F248" s="161" t="s">
        <v>388</v>
      </c>
      <c r="G248" s="162" t="s">
        <v>267</v>
      </c>
      <c r="H248" s="163">
        <v>1</v>
      </c>
      <c r="I248" s="164">
        <v>0</v>
      </c>
      <c r="J248" s="164">
        <f>ROUND(I248*H248,2)</f>
        <v>0</v>
      </c>
      <c r="K248" s="161" t="s">
        <v>126</v>
      </c>
      <c r="L248" s="165"/>
      <c r="M248" s="166" t="s">
        <v>3</v>
      </c>
      <c r="N248" s="167" t="s">
        <v>43</v>
      </c>
      <c r="O248" s="142">
        <v>0</v>
      </c>
      <c r="P248" s="142">
        <f>O248*H248</f>
        <v>0</v>
      </c>
      <c r="Q248" s="142">
        <v>0.0133</v>
      </c>
      <c r="R248" s="142">
        <f>Q248*H248</f>
        <v>0.0133</v>
      </c>
      <c r="S248" s="142">
        <v>0</v>
      </c>
      <c r="T248" s="143">
        <f>S248*H248</f>
        <v>0</v>
      </c>
      <c r="U248" s="28"/>
      <c r="V248" s="28"/>
      <c r="W248" s="28"/>
      <c r="X248" s="28"/>
      <c r="Y248" s="28"/>
      <c r="Z248" s="28"/>
      <c r="AA248" s="28"/>
      <c r="AB248" s="28"/>
      <c r="AC248" s="28"/>
      <c r="AD248" s="28"/>
      <c r="AE248" s="28"/>
      <c r="AR248" s="144" t="s">
        <v>175</v>
      </c>
      <c r="AT248" s="144" t="s">
        <v>209</v>
      </c>
      <c r="AU248" s="144" t="s">
        <v>82</v>
      </c>
      <c r="AY248" s="16" t="s">
        <v>120</v>
      </c>
      <c r="BE248" s="145">
        <f>IF(N248="základní",J248,0)</f>
        <v>0</v>
      </c>
      <c r="BF248" s="145">
        <f>IF(N248="snížená",J248,0)</f>
        <v>0</v>
      </c>
      <c r="BG248" s="145">
        <f>IF(N248="zákl. přenesená",J248,0)</f>
        <v>0</v>
      </c>
      <c r="BH248" s="145">
        <f>IF(N248="sníž. přenesená",J248,0)</f>
        <v>0</v>
      </c>
      <c r="BI248" s="145">
        <f>IF(N248="nulová",J248,0)</f>
        <v>0</v>
      </c>
      <c r="BJ248" s="16" t="s">
        <v>80</v>
      </c>
      <c r="BK248" s="145">
        <f>ROUND(I248*H248,2)</f>
        <v>0</v>
      </c>
      <c r="BL248" s="16" t="s">
        <v>127</v>
      </c>
      <c r="BM248" s="144" t="s">
        <v>389</v>
      </c>
    </row>
    <row r="249" spans="1:47" s="2" customFormat="1" ht="19.5">
      <c r="A249" s="28"/>
      <c r="B249" s="29"/>
      <c r="C249" s="28"/>
      <c r="D249" s="146" t="s">
        <v>129</v>
      </c>
      <c r="E249" s="28"/>
      <c r="F249" s="147" t="s">
        <v>388</v>
      </c>
      <c r="G249" s="28"/>
      <c r="H249" s="28"/>
      <c r="I249" s="28"/>
      <c r="J249" s="28"/>
      <c r="K249" s="28"/>
      <c r="L249" s="29"/>
      <c r="M249" s="148"/>
      <c r="N249" s="149"/>
      <c r="O249" s="49"/>
      <c r="P249" s="49"/>
      <c r="Q249" s="49"/>
      <c r="R249" s="49"/>
      <c r="S249" s="49"/>
      <c r="T249" s="50"/>
      <c r="U249" s="28"/>
      <c r="V249" s="28"/>
      <c r="W249" s="28"/>
      <c r="X249" s="28"/>
      <c r="Y249" s="28"/>
      <c r="Z249" s="28"/>
      <c r="AA249" s="28"/>
      <c r="AB249" s="28"/>
      <c r="AC249" s="28"/>
      <c r="AD249" s="28"/>
      <c r="AE249" s="28"/>
      <c r="AT249" s="16" t="s">
        <v>129</v>
      </c>
      <c r="AU249" s="16" t="s">
        <v>82</v>
      </c>
    </row>
    <row r="250" spans="2:51" s="13" customFormat="1" ht="12">
      <c r="B250" s="151"/>
      <c r="D250" s="146" t="s">
        <v>133</v>
      </c>
      <c r="E250" s="152" t="s">
        <v>3</v>
      </c>
      <c r="F250" s="153" t="s">
        <v>385</v>
      </c>
      <c r="H250" s="154">
        <v>1</v>
      </c>
      <c r="L250" s="151"/>
      <c r="M250" s="155"/>
      <c r="N250" s="156"/>
      <c r="O250" s="156"/>
      <c r="P250" s="156"/>
      <c r="Q250" s="156"/>
      <c r="R250" s="156"/>
      <c r="S250" s="156"/>
      <c r="T250" s="157"/>
      <c r="AT250" s="152" t="s">
        <v>133</v>
      </c>
      <c r="AU250" s="152" t="s">
        <v>82</v>
      </c>
      <c r="AV250" s="13" t="s">
        <v>82</v>
      </c>
      <c r="AW250" s="13" t="s">
        <v>34</v>
      </c>
      <c r="AX250" s="13" t="s">
        <v>80</v>
      </c>
      <c r="AY250" s="152" t="s">
        <v>120</v>
      </c>
    </row>
    <row r="251" spans="1:65" s="2" customFormat="1" ht="21.6" customHeight="1">
      <c r="A251" s="28"/>
      <c r="B251" s="133"/>
      <c r="C251" s="159" t="s">
        <v>390</v>
      </c>
      <c r="D251" s="159" t="s">
        <v>209</v>
      </c>
      <c r="E251" s="160" t="s">
        <v>391</v>
      </c>
      <c r="F251" s="161" t="s">
        <v>392</v>
      </c>
      <c r="G251" s="162" t="s">
        <v>267</v>
      </c>
      <c r="H251" s="163">
        <v>1</v>
      </c>
      <c r="I251" s="164">
        <v>0</v>
      </c>
      <c r="J251" s="164">
        <f>ROUND(I251*H251,2)</f>
        <v>0</v>
      </c>
      <c r="K251" s="161" t="s">
        <v>126</v>
      </c>
      <c r="L251" s="165"/>
      <c r="M251" s="166" t="s">
        <v>3</v>
      </c>
      <c r="N251" s="167" t="s">
        <v>43</v>
      </c>
      <c r="O251" s="142">
        <v>0</v>
      </c>
      <c r="P251" s="142">
        <f>O251*H251</f>
        <v>0</v>
      </c>
      <c r="Q251" s="142">
        <v>0.0009</v>
      </c>
      <c r="R251" s="142">
        <f>Q251*H251</f>
        <v>0.0009</v>
      </c>
      <c r="S251" s="142">
        <v>0</v>
      </c>
      <c r="T251" s="143">
        <f>S251*H251</f>
        <v>0</v>
      </c>
      <c r="U251" s="28"/>
      <c r="V251" s="28"/>
      <c r="W251" s="28"/>
      <c r="X251" s="28"/>
      <c r="Y251" s="28"/>
      <c r="Z251" s="28"/>
      <c r="AA251" s="28"/>
      <c r="AB251" s="28"/>
      <c r="AC251" s="28"/>
      <c r="AD251" s="28"/>
      <c r="AE251" s="28"/>
      <c r="AR251" s="144" t="s">
        <v>175</v>
      </c>
      <c r="AT251" s="144" t="s">
        <v>209</v>
      </c>
      <c r="AU251" s="144" t="s">
        <v>82</v>
      </c>
      <c r="AY251" s="16" t="s">
        <v>120</v>
      </c>
      <c r="BE251" s="145">
        <f>IF(N251="základní",J251,0)</f>
        <v>0</v>
      </c>
      <c r="BF251" s="145">
        <f>IF(N251="snížená",J251,0)</f>
        <v>0</v>
      </c>
      <c r="BG251" s="145">
        <f>IF(N251="zákl. přenesená",J251,0)</f>
        <v>0</v>
      </c>
      <c r="BH251" s="145">
        <f>IF(N251="sníž. přenesená",J251,0)</f>
        <v>0</v>
      </c>
      <c r="BI251" s="145">
        <f>IF(N251="nulová",J251,0)</f>
        <v>0</v>
      </c>
      <c r="BJ251" s="16" t="s">
        <v>80</v>
      </c>
      <c r="BK251" s="145">
        <f>ROUND(I251*H251,2)</f>
        <v>0</v>
      </c>
      <c r="BL251" s="16" t="s">
        <v>127</v>
      </c>
      <c r="BM251" s="144" t="s">
        <v>393</v>
      </c>
    </row>
    <row r="252" spans="1:47" s="2" customFormat="1" ht="19.5">
      <c r="A252" s="28"/>
      <c r="B252" s="29"/>
      <c r="C252" s="28"/>
      <c r="D252" s="146" t="s">
        <v>129</v>
      </c>
      <c r="E252" s="28"/>
      <c r="F252" s="147" t="s">
        <v>392</v>
      </c>
      <c r="G252" s="28"/>
      <c r="H252" s="28"/>
      <c r="I252" s="28"/>
      <c r="J252" s="28"/>
      <c r="K252" s="28"/>
      <c r="L252" s="29"/>
      <c r="M252" s="148"/>
      <c r="N252" s="149"/>
      <c r="O252" s="49"/>
      <c r="P252" s="49"/>
      <c r="Q252" s="49"/>
      <c r="R252" s="49"/>
      <c r="S252" s="49"/>
      <c r="T252" s="50"/>
      <c r="U252" s="28"/>
      <c r="V252" s="28"/>
      <c r="W252" s="28"/>
      <c r="X252" s="28"/>
      <c r="Y252" s="28"/>
      <c r="Z252" s="28"/>
      <c r="AA252" s="28"/>
      <c r="AB252" s="28"/>
      <c r="AC252" s="28"/>
      <c r="AD252" s="28"/>
      <c r="AE252" s="28"/>
      <c r="AT252" s="16" t="s">
        <v>129</v>
      </c>
      <c r="AU252" s="16" t="s">
        <v>82</v>
      </c>
    </row>
    <row r="253" spans="2:51" s="13" customFormat="1" ht="12">
      <c r="B253" s="151"/>
      <c r="D253" s="146" t="s">
        <v>133</v>
      </c>
      <c r="E253" s="152" t="s">
        <v>3</v>
      </c>
      <c r="F253" s="153" t="s">
        <v>385</v>
      </c>
      <c r="H253" s="154">
        <v>1</v>
      </c>
      <c r="L253" s="151"/>
      <c r="M253" s="155"/>
      <c r="N253" s="156"/>
      <c r="O253" s="156"/>
      <c r="P253" s="156"/>
      <c r="Q253" s="156"/>
      <c r="R253" s="156"/>
      <c r="S253" s="156"/>
      <c r="T253" s="157"/>
      <c r="AT253" s="152" t="s">
        <v>133</v>
      </c>
      <c r="AU253" s="152" t="s">
        <v>82</v>
      </c>
      <c r="AV253" s="13" t="s">
        <v>82</v>
      </c>
      <c r="AW253" s="13" t="s">
        <v>34</v>
      </c>
      <c r="AX253" s="13" t="s">
        <v>80</v>
      </c>
      <c r="AY253" s="152" t="s">
        <v>120</v>
      </c>
    </row>
    <row r="254" spans="2:63" s="12" customFormat="1" ht="22.9" customHeight="1">
      <c r="B254" s="121"/>
      <c r="D254" s="122" t="s">
        <v>71</v>
      </c>
      <c r="E254" s="131" t="s">
        <v>181</v>
      </c>
      <c r="F254" s="131" t="s">
        <v>394</v>
      </c>
      <c r="J254" s="132">
        <f>BK254</f>
        <v>0</v>
      </c>
      <c r="L254" s="121"/>
      <c r="M254" s="125"/>
      <c r="N254" s="126"/>
      <c r="O254" s="126"/>
      <c r="P254" s="127">
        <f>SUM(P255:P292)</f>
        <v>221.751</v>
      </c>
      <c r="Q254" s="126"/>
      <c r="R254" s="127">
        <f>SUM(R255:R292)</f>
        <v>183.33209000000002</v>
      </c>
      <c r="S254" s="126"/>
      <c r="T254" s="128">
        <f>SUM(T255:T292)</f>
        <v>39.64</v>
      </c>
      <c r="AR254" s="122" t="s">
        <v>80</v>
      </c>
      <c r="AT254" s="129" t="s">
        <v>71</v>
      </c>
      <c r="AU254" s="129" t="s">
        <v>80</v>
      </c>
      <c r="AY254" s="122" t="s">
        <v>120</v>
      </c>
      <c r="BK254" s="130">
        <f>SUM(BK255:BK292)</f>
        <v>0</v>
      </c>
    </row>
    <row r="255" spans="1:65" s="2" customFormat="1" ht="32.45" customHeight="1">
      <c r="A255" s="28"/>
      <c r="B255" s="133"/>
      <c r="C255" s="134" t="s">
        <v>395</v>
      </c>
      <c r="D255" s="134" t="s">
        <v>122</v>
      </c>
      <c r="E255" s="135" t="s">
        <v>396</v>
      </c>
      <c r="F255" s="136" t="s">
        <v>397</v>
      </c>
      <c r="G255" s="137" t="s">
        <v>255</v>
      </c>
      <c r="H255" s="138">
        <v>567</v>
      </c>
      <c r="I255" s="139">
        <v>0</v>
      </c>
      <c r="J255" s="139">
        <f>ROUND(I255*H255,2)</f>
        <v>0</v>
      </c>
      <c r="K255" s="136" t="s">
        <v>126</v>
      </c>
      <c r="L255" s="29"/>
      <c r="M255" s="140" t="s">
        <v>3</v>
      </c>
      <c r="N255" s="141" t="s">
        <v>43</v>
      </c>
      <c r="O255" s="142">
        <v>0.268</v>
      </c>
      <c r="P255" s="142">
        <f>O255*H255</f>
        <v>151.95600000000002</v>
      </c>
      <c r="Q255" s="142">
        <v>0.1554</v>
      </c>
      <c r="R255" s="142">
        <f>Q255*H255</f>
        <v>88.1118</v>
      </c>
      <c r="S255" s="142">
        <v>0</v>
      </c>
      <c r="T255" s="143">
        <f>S255*H255</f>
        <v>0</v>
      </c>
      <c r="U255" s="28"/>
      <c r="V255" s="28"/>
      <c r="W255" s="28"/>
      <c r="X255" s="28"/>
      <c r="Y255" s="28"/>
      <c r="Z255" s="28"/>
      <c r="AA255" s="28"/>
      <c r="AB255" s="28"/>
      <c r="AC255" s="28"/>
      <c r="AD255" s="28"/>
      <c r="AE255" s="28"/>
      <c r="AR255" s="144" t="s">
        <v>127</v>
      </c>
      <c r="AT255" s="144" t="s">
        <v>122</v>
      </c>
      <c r="AU255" s="144" t="s">
        <v>82</v>
      </c>
      <c r="AY255" s="16" t="s">
        <v>120</v>
      </c>
      <c r="BE255" s="145">
        <f>IF(N255="základní",J255,0)</f>
        <v>0</v>
      </c>
      <c r="BF255" s="145">
        <f>IF(N255="snížená",J255,0)</f>
        <v>0</v>
      </c>
      <c r="BG255" s="145">
        <f>IF(N255="zákl. přenesená",J255,0)</f>
        <v>0</v>
      </c>
      <c r="BH255" s="145">
        <f>IF(N255="sníž. přenesená",J255,0)</f>
        <v>0</v>
      </c>
      <c r="BI255" s="145">
        <f>IF(N255="nulová",J255,0)</f>
        <v>0</v>
      </c>
      <c r="BJ255" s="16" t="s">
        <v>80</v>
      </c>
      <c r="BK255" s="145">
        <f>ROUND(I255*H255,2)</f>
        <v>0</v>
      </c>
      <c r="BL255" s="16" t="s">
        <v>127</v>
      </c>
      <c r="BM255" s="144" t="s">
        <v>398</v>
      </c>
    </row>
    <row r="256" spans="1:47" s="2" customFormat="1" ht="39">
      <c r="A256" s="28"/>
      <c r="B256" s="29"/>
      <c r="C256" s="28"/>
      <c r="D256" s="146" t="s">
        <v>129</v>
      </c>
      <c r="E256" s="28"/>
      <c r="F256" s="147" t="s">
        <v>399</v>
      </c>
      <c r="G256" s="28"/>
      <c r="H256" s="28"/>
      <c r="I256" s="28"/>
      <c r="J256" s="28"/>
      <c r="K256" s="28"/>
      <c r="L256" s="29"/>
      <c r="M256" s="148"/>
      <c r="N256" s="149"/>
      <c r="O256" s="49"/>
      <c r="P256" s="49"/>
      <c r="Q256" s="49"/>
      <c r="R256" s="49"/>
      <c r="S256" s="49"/>
      <c r="T256" s="50"/>
      <c r="U256" s="28"/>
      <c r="V256" s="28"/>
      <c r="W256" s="28"/>
      <c r="X256" s="28"/>
      <c r="Y256" s="28"/>
      <c r="Z256" s="28"/>
      <c r="AA256" s="28"/>
      <c r="AB256" s="28"/>
      <c r="AC256" s="28"/>
      <c r="AD256" s="28"/>
      <c r="AE256" s="28"/>
      <c r="AT256" s="16" t="s">
        <v>129</v>
      </c>
      <c r="AU256" s="16" t="s">
        <v>82</v>
      </c>
    </row>
    <row r="257" spans="1:47" s="2" customFormat="1" ht="136.5">
      <c r="A257" s="28"/>
      <c r="B257" s="29"/>
      <c r="C257" s="28"/>
      <c r="D257" s="146" t="s">
        <v>131</v>
      </c>
      <c r="E257" s="28"/>
      <c r="F257" s="150" t="s">
        <v>400</v>
      </c>
      <c r="G257" s="28"/>
      <c r="H257" s="28"/>
      <c r="I257" s="28"/>
      <c r="J257" s="28"/>
      <c r="K257" s="28"/>
      <c r="L257" s="29"/>
      <c r="M257" s="148"/>
      <c r="N257" s="149"/>
      <c r="O257" s="49"/>
      <c r="P257" s="49"/>
      <c r="Q257" s="49"/>
      <c r="R257" s="49"/>
      <c r="S257" s="49"/>
      <c r="T257" s="50"/>
      <c r="U257" s="28"/>
      <c r="V257" s="28"/>
      <c r="W257" s="28"/>
      <c r="X257" s="28"/>
      <c r="Y257" s="28"/>
      <c r="Z257" s="28"/>
      <c r="AA257" s="28"/>
      <c r="AB257" s="28"/>
      <c r="AC257" s="28"/>
      <c r="AD257" s="28"/>
      <c r="AE257" s="28"/>
      <c r="AT257" s="16" t="s">
        <v>131</v>
      </c>
      <c r="AU257" s="16" t="s">
        <v>82</v>
      </c>
    </row>
    <row r="258" spans="2:51" s="13" customFormat="1" ht="12">
      <c r="B258" s="151"/>
      <c r="D258" s="146" t="s">
        <v>133</v>
      </c>
      <c r="E258" s="152" t="s">
        <v>3</v>
      </c>
      <c r="F258" s="153" t="s">
        <v>401</v>
      </c>
      <c r="H258" s="154">
        <v>567</v>
      </c>
      <c r="L258" s="151"/>
      <c r="M258" s="155"/>
      <c r="N258" s="156"/>
      <c r="O258" s="156"/>
      <c r="P258" s="156"/>
      <c r="Q258" s="156"/>
      <c r="R258" s="156"/>
      <c r="S258" s="156"/>
      <c r="T258" s="157"/>
      <c r="AT258" s="152" t="s">
        <v>133</v>
      </c>
      <c r="AU258" s="152" t="s">
        <v>82</v>
      </c>
      <c r="AV258" s="13" t="s">
        <v>82</v>
      </c>
      <c r="AW258" s="13" t="s">
        <v>34</v>
      </c>
      <c r="AX258" s="13" t="s">
        <v>80</v>
      </c>
      <c r="AY258" s="152" t="s">
        <v>120</v>
      </c>
    </row>
    <row r="259" spans="1:65" s="2" customFormat="1" ht="14.45" customHeight="1">
      <c r="A259" s="28"/>
      <c r="B259" s="133"/>
      <c r="C259" s="159" t="s">
        <v>402</v>
      </c>
      <c r="D259" s="159" t="s">
        <v>209</v>
      </c>
      <c r="E259" s="160" t="s">
        <v>403</v>
      </c>
      <c r="F259" s="161" t="s">
        <v>404</v>
      </c>
      <c r="G259" s="162" t="s">
        <v>255</v>
      </c>
      <c r="H259" s="163">
        <v>567</v>
      </c>
      <c r="I259" s="164">
        <v>0</v>
      </c>
      <c r="J259" s="164">
        <f>ROUND(I259*H259,2)</f>
        <v>0</v>
      </c>
      <c r="K259" s="161" t="s">
        <v>126</v>
      </c>
      <c r="L259" s="165"/>
      <c r="M259" s="166" t="s">
        <v>3</v>
      </c>
      <c r="N259" s="167" t="s">
        <v>43</v>
      </c>
      <c r="O259" s="142">
        <v>0</v>
      </c>
      <c r="P259" s="142">
        <f>O259*H259</f>
        <v>0</v>
      </c>
      <c r="Q259" s="142">
        <v>0.081</v>
      </c>
      <c r="R259" s="142">
        <f>Q259*H259</f>
        <v>45.927</v>
      </c>
      <c r="S259" s="142">
        <v>0</v>
      </c>
      <c r="T259" s="143">
        <f>S259*H259</f>
        <v>0</v>
      </c>
      <c r="U259" s="28"/>
      <c r="V259" s="28"/>
      <c r="W259" s="28"/>
      <c r="X259" s="28"/>
      <c r="Y259" s="28"/>
      <c r="Z259" s="28"/>
      <c r="AA259" s="28"/>
      <c r="AB259" s="28"/>
      <c r="AC259" s="28"/>
      <c r="AD259" s="28"/>
      <c r="AE259" s="28"/>
      <c r="AR259" s="144" t="s">
        <v>175</v>
      </c>
      <c r="AT259" s="144" t="s">
        <v>209</v>
      </c>
      <c r="AU259" s="144" t="s">
        <v>82</v>
      </c>
      <c r="AY259" s="16" t="s">
        <v>120</v>
      </c>
      <c r="BE259" s="145">
        <f>IF(N259="základní",J259,0)</f>
        <v>0</v>
      </c>
      <c r="BF259" s="145">
        <f>IF(N259="snížená",J259,0)</f>
        <v>0</v>
      </c>
      <c r="BG259" s="145">
        <f>IF(N259="zákl. přenesená",J259,0)</f>
        <v>0</v>
      </c>
      <c r="BH259" s="145">
        <f>IF(N259="sníž. přenesená",J259,0)</f>
        <v>0</v>
      </c>
      <c r="BI259" s="145">
        <f>IF(N259="nulová",J259,0)</f>
        <v>0</v>
      </c>
      <c r="BJ259" s="16" t="s">
        <v>80</v>
      </c>
      <c r="BK259" s="145">
        <f>ROUND(I259*H259,2)</f>
        <v>0</v>
      </c>
      <c r="BL259" s="16" t="s">
        <v>127</v>
      </c>
      <c r="BM259" s="144" t="s">
        <v>405</v>
      </c>
    </row>
    <row r="260" spans="1:47" s="2" customFormat="1" ht="12">
      <c r="A260" s="28"/>
      <c r="B260" s="29"/>
      <c r="C260" s="28"/>
      <c r="D260" s="146" t="s">
        <v>129</v>
      </c>
      <c r="E260" s="28"/>
      <c r="F260" s="147" t="s">
        <v>404</v>
      </c>
      <c r="G260" s="28"/>
      <c r="H260" s="28"/>
      <c r="I260" s="28"/>
      <c r="J260" s="28"/>
      <c r="K260" s="28"/>
      <c r="L260" s="29"/>
      <c r="M260" s="148"/>
      <c r="N260" s="149"/>
      <c r="O260" s="49"/>
      <c r="P260" s="49"/>
      <c r="Q260" s="49"/>
      <c r="R260" s="49"/>
      <c r="S260" s="49"/>
      <c r="T260" s="50"/>
      <c r="U260" s="28"/>
      <c r="V260" s="28"/>
      <c r="W260" s="28"/>
      <c r="X260" s="28"/>
      <c r="Y260" s="28"/>
      <c r="Z260" s="28"/>
      <c r="AA260" s="28"/>
      <c r="AB260" s="28"/>
      <c r="AC260" s="28"/>
      <c r="AD260" s="28"/>
      <c r="AE260" s="28"/>
      <c r="AT260" s="16" t="s">
        <v>129</v>
      </c>
      <c r="AU260" s="16" t="s">
        <v>82</v>
      </c>
    </row>
    <row r="261" spans="2:51" s="13" customFormat="1" ht="12">
      <c r="B261" s="151"/>
      <c r="D261" s="146" t="s">
        <v>133</v>
      </c>
      <c r="E261" s="152" t="s">
        <v>3</v>
      </c>
      <c r="F261" s="153" t="s">
        <v>401</v>
      </c>
      <c r="H261" s="154">
        <v>567</v>
      </c>
      <c r="L261" s="151"/>
      <c r="M261" s="155"/>
      <c r="N261" s="156"/>
      <c r="O261" s="156"/>
      <c r="P261" s="156"/>
      <c r="Q261" s="156"/>
      <c r="R261" s="156"/>
      <c r="S261" s="156"/>
      <c r="T261" s="157"/>
      <c r="AT261" s="152" t="s">
        <v>133</v>
      </c>
      <c r="AU261" s="152" t="s">
        <v>82</v>
      </c>
      <c r="AV261" s="13" t="s">
        <v>82</v>
      </c>
      <c r="AW261" s="13" t="s">
        <v>34</v>
      </c>
      <c r="AX261" s="13" t="s">
        <v>80</v>
      </c>
      <c r="AY261" s="152" t="s">
        <v>120</v>
      </c>
    </row>
    <row r="262" spans="1:65" s="2" customFormat="1" ht="21.6" customHeight="1">
      <c r="A262" s="28"/>
      <c r="B262" s="133"/>
      <c r="C262" s="134" t="s">
        <v>406</v>
      </c>
      <c r="D262" s="134" t="s">
        <v>122</v>
      </c>
      <c r="E262" s="135" t="s">
        <v>407</v>
      </c>
      <c r="F262" s="136" t="s">
        <v>408</v>
      </c>
      <c r="G262" s="137" t="s">
        <v>267</v>
      </c>
      <c r="H262" s="138">
        <v>1</v>
      </c>
      <c r="I262" s="139">
        <v>0</v>
      </c>
      <c r="J262" s="139">
        <f>ROUND(I262*H262,2)</f>
        <v>0</v>
      </c>
      <c r="K262" s="136" t="s">
        <v>126</v>
      </c>
      <c r="L262" s="29"/>
      <c r="M262" s="140" t="s">
        <v>3</v>
      </c>
      <c r="N262" s="141" t="s">
        <v>43</v>
      </c>
      <c r="O262" s="142">
        <v>21.214</v>
      </c>
      <c r="P262" s="142">
        <f>O262*H262</f>
        <v>21.214</v>
      </c>
      <c r="Q262" s="142">
        <v>7.00566</v>
      </c>
      <c r="R262" s="142">
        <f>Q262*H262</f>
        <v>7.00566</v>
      </c>
      <c r="S262" s="142">
        <v>0</v>
      </c>
      <c r="T262" s="143">
        <f>S262*H262</f>
        <v>0</v>
      </c>
      <c r="U262" s="28"/>
      <c r="V262" s="28"/>
      <c r="W262" s="28"/>
      <c r="X262" s="28"/>
      <c r="Y262" s="28"/>
      <c r="Z262" s="28"/>
      <c r="AA262" s="28"/>
      <c r="AB262" s="28"/>
      <c r="AC262" s="28"/>
      <c r="AD262" s="28"/>
      <c r="AE262" s="28"/>
      <c r="AR262" s="144" t="s">
        <v>127</v>
      </c>
      <c r="AT262" s="144" t="s">
        <v>122</v>
      </c>
      <c r="AU262" s="144" t="s">
        <v>82</v>
      </c>
      <c r="AY262" s="16" t="s">
        <v>120</v>
      </c>
      <c r="BE262" s="145">
        <f>IF(N262="základní",J262,0)</f>
        <v>0</v>
      </c>
      <c r="BF262" s="145">
        <f>IF(N262="snížená",J262,0)</f>
        <v>0</v>
      </c>
      <c r="BG262" s="145">
        <f>IF(N262="zákl. přenesená",J262,0)</f>
        <v>0</v>
      </c>
      <c r="BH262" s="145">
        <f>IF(N262="sníž. přenesená",J262,0)</f>
        <v>0</v>
      </c>
      <c r="BI262" s="145">
        <f>IF(N262="nulová",J262,0)</f>
        <v>0</v>
      </c>
      <c r="BJ262" s="16" t="s">
        <v>80</v>
      </c>
      <c r="BK262" s="145">
        <f>ROUND(I262*H262,2)</f>
        <v>0</v>
      </c>
      <c r="BL262" s="16" t="s">
        <v>127</v>
      </c>
      <c r="BM262" s="144" t="s">
        <v>409</v>
      </c>
    </row>
    <row r="263" spans="1:47" s="2" customFormat="1" ht="19.5">
      <c r="A263" s="28"/>
      <c r="B263" s="29"/>
      <c r="C263" s="28"/>
      <c r="D263" s="146" t="s">
        <v>129</v>
      </c>
      <c r="E263" s="28"/>
      <c r="F263" s="147" t="s">
        <v>410</v>
      </c>
      <c r="G263" s="28"/>
      <c r="H263" s="28"/>
      <c r="I263" s="28"/>
      <c r="J263" s="28"/>
      <c r="K263" s="28"/>
      <c r="L263" s="29"/>
      <c r="M263" s="148"/>
      <c r="N263" s="149"/>
      <c r="O263" s="49"/>
      <c r="P263" s="49"/>
      <c r="Q263" s="49"/>
      <c r="R263" s="49"/>
      <c r="S263" s="49"/>
      <c r="T263" s="50"/>
      <c r="U263" s="28"/>
      <c r="V263" s="28"/>
      <c r="W263" s="28"/>
      <c r="X263" s="28"/>
      <c r="Y263" s="28"/>
      <c r="Z263" s="28"/>
      <c r="AA263" s="28"/>
      <c r="AB263" s="28"/>
      <c r="AC263" s="28"/>
      <c r="AD263" s="28"/>
      <c r="AE263" s="28"/>
      <c r="AT263" s="16" t="s">
        <v>129</v>
      </c>
      <c r="AU263" s="16" t="s">
        <v>82</v>
      </c>
    </row>
    <row r="264" spans="1:47" s="2" customFormat="1" ht="253.5">
      <c r="A264" s="28"/>
      <c r="B264" s="29"/>
      <c r="C264" s="28"/>
      <c r="D264" s="146" t="s">
        <v>131</v>
      </c>
      <c r="E264" s="28"/>
      <c r="F264" s="150" t="s">
        <v>411</v>
      </c>
      <c r="G264" s="28"/>
      <c r="H264" s="28"/>
      <c r="I264" s="28"/>
      <c r="J264" s="28"/>
      <c r="K264" s="28"/>
      <c r="L264" s="29"/>
      <c r="M264" s="148"/>
      <c r="N264" s="149"/>
      <c r="O264" s="49"/>
      <c r="P264" s="49"/>
      <c r="Q264" s="49"/>
      <c r="R264" s="49"/>
      <c r="S264" s="49"/>
      <c r="T264" s="50"/>
      <c r="U264" s="28"/>
      <c r="V264" s="28"/>
      <c r="W264" s="28"/>
      <c r="X264" s="28"/>
      <c r="Y264" s="28"/>
      <c r="Z264" s="28"/>
      <c r="AA264" s="28"/>
      <c r="AB264" s="28"/>
      <c r="AC264" s="28"/>
      <c r="AD264" s="28"/>
      <c r="AE264" s="28"/>
      <c r="AT264" s="16" t="s">
        <v>131</v>
      </c>
      <c r="AU264" s="16" t="s">
        <v>82</v>
      </c>
    </row>
    <row r="265" spans="2:51" s="13" customFormat="1" ht="12">
      <c r="B265" s="151"/>
      <c r="D265" s="146" t="s">
        <v>133</v>
      </c>
      <c r="E265" s="152" t="s">
        <v>3</v>
      </c>
      <c r="F265" s="153" t="s">
        <v>412</v>
      </c>
      <c r="H265" s="154">
        <v>1</v>
      </c>
      <c r="L265" s="151"/>
      <c r="M265" s="155"/>
      <c r="N265" s="156"/>
      <c r="O265" s="156"/>
      <c r="P265" s="156"/>
      <c r="Q265" s="156"/>
      <c r="R265" s="156"/>
      <c r="S265" s="156"/>
      <c r="T265" s="157"/>
      <c r="AT265" s="152" t="s">
        <v>133</v>
      </c>
      <c r="AU265" s="152" t="s">
        <v>82</v>
      </c>
      <c r="AV265" s="13" t="s">
        <v>82</v>
      </c>
      <c r="AW265" s="13" t="s">
        <v>34</v>
      </c>
      <c r="AX265" s="13" t="s">
        <v>80</v>
      </c>
      <c r="AY265" s="152" t="s">
        <v>120</v>
      </c>
    </row>
    <row r="266" spans="1:65" s="2" customFormat="1" ht="32.45" customHeight="1">
      <c r="A266" s="28"/>
      <c r="B266" s="133"/>
      <c r="C266" s="134" t="s">
        <v>413</v>
      </c>
      <c r="D266" s="134" t="s">
        <v>122</v>
      </c>
      <c r="E266" s="135" t="s">
        <v>414</v>
      </c>
      <c r="F266" s="136" t="s">
        <v>415</v>
      </c>
      <c r="G266" s="137" t="s">
        <v>255</v>
      </c>
      <c r="H266" s="138">
        <v>21</v>
      </c>
      <c r="I266" s="139">
        <v>0</v>
      </c>
      <c r="J266" s="139">
        <f>ROUND(I266*H266,2)</f>
        <v>0</v>
      </c>
      <c r="K266" s="136" t="s">
        <v>126</v>
      </c>
      <c r="L266" s="29"/>
      <c r="M266" s="140" t="s">
        <v>3</v>
      </c>
      <c r="N266" s="141" t="s">
        <v>43</v>
      </c>
      <c r="O266" s="142">
        <v>0.186</v>
      </c>
      <c r="P266" s="142">
        <f>O266*H266</f>
        <v>3.906</v>
      </c>
      <c r="Q266" s="142">
        <v>0.00061</v>
      </c>
      <c r="R266" s="142">
        <f>Q266*H266</f>
        <v>0.01281</v>
      </c>
      <c r="S266" s="142">
        <v>0</v>
      </c>
      <c r="T266" s="143">
        <f>S266*H266</f>
        <v>0</v>
      </c>
      <c r="U266" s="28"/>
      <c r="V266" s="28"/>
      <c r="W266" s="28"/>
      <c r="X266" s="28"/>
      <c r="Y266" s="28"/>
      <c r="Z266" s="28"/>
      <c r="AA266" s="28"/>
      <c r="AB266" s="28"/>
      <c r="AC266" s="28"/>
      <c r="AD266" s="28"/>
      <c r="AE266" s="28"/>
      <c r="AR266" s="144" t="s">
        <v>127</v>
      </c>
      <c r="AT266" s="144" t="s">
        <v>122</v>
      </c>
      <c r="AU266" s="144" t="s">
        <v>82</v>
      </c>
      <c r="AY266" s="16" t="s">
        <v>120</v>
      </c>
      <c r="BE266" s="145">
        <f>IF(N266="základní",J266,0)</f>
        <v>0</v>
      </c>
      <c r="BF266" s="145">
        <f>IF(N266="snížená",J266,0)</f>
        <v>0</v>
      </c>
      <c r="BG266" s="145">
        <f>IF(N266="zákl. přenesená",J266,0)</f>
        <v>0</v>
      </c>
      <c r="BH266" s="145">
        <f>IF(N266="sníž. přenesená",J266,0)</f>
        <v>0</v>
      </c>
      <c r="BI266" s="145">
        <f>IF(N266="nulová",J266,0)</f>
        <v>0</v>
      </c>
      <c r="BJ266" s="16" t="s">
        <v>80</v>
      </c>
      <c r="BK266" s="145">
        <f>ROUND(I266*H266,2)</f>
        <v>0</v>
      </c>
      <c r="BL266" s="16" t="s">
        <v>127</v>
      </c>
      <c r="BM266" s="144" t="s">
        <v>416</v>
      </c>
    </row>
    <row r="267" spans="1:47" s="2" customFormat="1" ht="39">
      <c r="A267" s="28"/>
      <c r="B267" s="29"/>
      <c r="C267" s="28"/>
      <c r="D267" s="146" t="s">
        <v>129</v>
      </c>
      <c r="E267" s="28"/>
      <c r="F267" s="147" t="s">
        <v>417</v>
      </c>
      <c r="G267" s="28"/>
      <c r="H267" s="28"/>
      <c r="I267" s="28"/>
      <c r="J267" s="28"/>
      <c r="K267" s="28"/>
      <c r="L267" s="29"/>
      <c r="M267" s="148"/>
      <c r="N267" s="149"/>
      <c r="O267" s="49"/>
      <c r="P267" s="49"/>
      <c r="Q267" s="49"/>
      <c r="R267" s="49"/>
      <c r="S267" s="49"/>
      <c r="T267" s="50"/>
      <c r="U267" s="28"/>
      <c r="V267" s="28"/>
      <c r="W267" s="28"/>
      <c r="X267" s="28"/>
      <c r="Y267" s="28"/>
      <c r="Z267" s="28"/>
      <c r="AA267" s="28"/>
      <c r="AB267" s="28"/>
      <c r="AC267" s="28"/>
      <c r="AD267" s="28"/>
      <c r="AE267" s="28"/>
      <c r="AT267" s="16" t="s">
        <v>129</v>
      </c>
      <c r="AU267" s="16" t="s">
        <v>82</v>
      </c>
    </row>
    <row r="268" spans="1:47" s="2" customFormat="1" ht="39">
      <c r="A268" s="28"/>
      <c r="B268" s="29"/>
      <c r="C268" s="28"/>
      <c r="D268" s="146" t="s">
        <v>131</v>
      </c>
      <c r="E268" s="28"/>
      <c r="F268" s="150" t="s">
        <v>418</v>
      </c>
      <c r="G268" s="28"/>
      <c r="H268" s="28"/>
      <c r="I268" s="28"/>
      <c r="J268" s="28"/>
      <c r="K268" s="28"/>
      <c r="L268" s="29"/>
      <c r="M268" s="148"/>
      <c r="N268" s="149"/>
      <c r="O268" s="49"/>
      <c r="P268" s="49"/>
      <c r="Q268" s="49"/>
      <c r="R268" s="49"/>
      <c r="S268" s="49"/>
      <c r="T268" s="50"/>
      <c r="U268" s="28"/>
      <c r="V268" s="28"/>
      <c r="W268" s="28"/>
      <c r="X268" s="28"/>
      <c r="Y268" s="28"/>
      <c r="Z268" s="28"/>
      <c r="AA268" s="28"/>
      <c r="AB268" s="28"/>
      <c r="AC268" s="28"/>
      <c r="AD268" s="28"/>
      <c r="AE268" s="28"/>
      <c r="AT268" s="16" t="s">
        <v>131</v>
      </c>
      <c r="AU268" s="16" t="s">
        <v>82</v>
      </c>
    </row>
    <row r="269" spans="2:51" s="13" customFormat="1" ht="12">
      <c r="B269" s="151"/>
      <c r="D269" s="146" t="s">
        <v>133</v>
      </c>
      <c r="E269" s="152" t="s">
        <v>3</v>
      </c>
      <c r="F269" s="153" t="s">
        <v>419</v>
      </c>
      <c r="H269" s="154">
        <v>21</v>
      </c>
      <c r="L269" s="151"/>
      <c r="M269" s="155"/>
      <c r="N269" s="156"/>
      <c r="O269" s="156"/>
      <c r="P269" s="156"/>
      <c r="Q269" s="156"/>
      <c r="R269" s="156"/>
      <c r="S269" s="156"/>
      <c r="T269" s="157"/>
      <c r="AT269" s="152" t="s">
        <v>133</v>
      </c>
      <c r="AU269" s="152" t="s">
        <v>82</v>
      </c>
      <c r="AV269" s="13" t="s">
        <v>82</v>
      </c>
      <c r="AW269" s="13" t="s">
        <v>34</v>
      </c>
      <c r="AX269" s="13" t="s">
        <v>80</v>
      </c>
      <c r="AY269" s="152" t="s">
        <v>120</v>
      </c>
    </row>
    <row r="270" spans="1:65" s="2" customFormat="1" ht="21.6" customHeight="1">
      <c r="A270" s="28"/>
      <c r="B270" s="133"/>
      <c r="C270" s="134" t="s">
        <v>420</v>
      </c>
      <c r="D270" s="134" t="s">
        <v>122</v>
      </c>
      <c r="E270" s="135" t="s">
        <v>421</v>
      </c>
      <c r="F270" s="136" t="s">
        <v>422</v>
      </c>
      <c r="G270" s="137" t="s">
        <v>255</v>
      </c>
      <c r="H270" s="138">
        <v>21</v>
      </c>
      <c r="I270" s="139">
        <v>0</v>
      </c>
      <c r="J270" s="139">
        <f>ROUND(I270*H270,2)</f>
        <v>0</v>
      </c>
      <c r="K270" s="136" t="s">
        <v>126</v>
      </c>
      <c r="L270" s="29"/>
      <c r="M270" s="140" t="s">
        <v>3</v>
      </c>
      <c r="N270" s="141" t="s">
        <v>43</v>
      </c>
      <c r="O270" s="142">
        <v>0.155</v>
      </c>
      <c r="P270" s="142">
        <f>O270*H270</f>
        <v>3.255</v>
      </c>
      <c r="Q270" s="142">
        <v>0</v>
      </c>
      <c r="R270" s="142">
        <f>Q270*H270</f>
        <v>0</v>
      </c>
      <c r="S270" s="142">
        <v>0</v>
      </c>
      <c r="T270" s="143">
        <f>S270*H270</f>
        <v>0</v>
      </c>
      <c r="U270" s="28"/>
      <c r="V270" s="28"/>
      <c r="W270" s="28"/>
      <c r="X270" s="28"/>
      <c r="Y270" s="28"/>
      <c r="Z270" s="28"/>
      <c r="AA270" s="28"/>
      <c r="AB270" s="28"/>
      <c r="AC270" s="28"/>
      <c r="AD270" s="28"/>
      <c r="AE270" s="28"/>
      <c r="AR270" s="144" t="s">
        <v>127</v>
      </c>
      <c r="AT270" s="144" t="s">
        <v>122</v>
      </c>
      <c r="AU270" s="144" t="s">
        <v>82</v>
      </c>
      <c r="AY270" s="16" t="s">
        <v>120</v>
      </c>
      <c r="BE270" s="145">
        <f>IF(N270="základní",J270,0)</f>
        <v>0</v>
      </c>
      <c r="BF270" s="145">
        <f>IF(N270="snížená",J270,0)</f>
        <v>0</v>
      </c>
      <c r="BG270" s="145">
        <f>IF(N270="zákl. přenesená",J270,0)</f>
        <v>0</v>
      </c>
      <c r="BH270" s="145">
        <f>IF(N270="sníž. přenesená",J270,0)</f>
        <v>0</v>
      </c>
      <c r="BI270" s="145">
        <f>IF(N270="nulová",J270,0)</f>
        <v>0</v>
      </c>
      <c r="BJ270" s="16" t="s">
        <v>80</v>
      </c>
      <c r="BK270" s="145">
        <f>ROUND(I270*H270,2)</f>
        <v>0</v>
      </c>
      <c r="BL270" s="16" t="s">
        <v>127</v>
      </c>
      <c r="BM270" s="144" t="s">
        <v>423</v>
      </c>
    </row>
    <row r="271" spans="1:47" s="2" customFormat="1" ht="19.5">
      <c r="A271" s="28"/>
      <c r="B271" s="29"/>
      <c r="C271" s="28"/>
      <c r="D271" s="146" t="s">
        <v>129</v>
      </c>
      <c r="E271" s="28"/>
      <c r="F271" s="147" t="s">
        <v>424</v>
      </c>
      <c r="G271" s="28"/>
      <c r="H271" s="28"/>
      <c r="I271" s="28"/>
      <c r="J271" s="28"/>
      <c r="K271" s="28"/>
      <c r="L271" s="29"/>
      <c r="M271" s="148"/>
      <c r="N271" s="149"/>
      <c r="O271" s="49"/>
      <c r="P271" s="49"/>
      <c r="Q271" s="49"/>
      <c r="R271" s="49"/>
      <c r="S271" s="49"/>
      <c r="T271" s="50"/>
      <c r="U271" s="28"/>
      <c r="V271" s="28"/>
      <c r="W271" s="28"/>
      <c r="X271" s="28"/>
      <c r="Y271" s="28"/>
      <c r="Z271" s="28"/>
      <c r="AA271" s="28"/>
      <c r="AB271" s="28"/>
      <c r="AC271" s="28"/>
      <c r="AD271" s="28"/>
      <c r="AE271" s="28"/>
      <c r="AT271" s="16" t="s">
        <v>129</v>
      </c>
      <c r="AU271" s="16" t="s">
        <v>82</v>
      </c>
    </row>
    <row r="272" spans="1:47" s="2" customFormat="1" ht="29.25">
      <c r="A272" s="28"/>
      <c r="B272" s="29"/>
      <c r="C272" s="28"/>
      <c r="D272" s="146" t="s">
        <v>131</v>
      </c>
      <c r="E272" s="28"/>
      <c r="F272" s="150" t="s">
        <v>425</v>
      </c>
      <c r="G272" s="28"/>
      <c r="H272" s="28"/>
      <c r="I272" s="28"/>
      <c r="J272" s="28"/>
      <c r="K272" s="28"/>
      <c r="L272" s="29"/>
      <c r="M272" s="148"/>
      <c r="N272" s="149"/>
      <c r="O272" s="49"/>
      <c r="P272" s="49"/>
      <c r="Q272" s="49"/>
      <c r="R272" s="49"/>
      <c r="S272" s="49"/>
      <c r="T272" s="50"/>
      <c r="U272" s="28"/>
      <c r="V272" s="28"/>
      <c r="W272" s="28"/>
      <c r="X272" s="28"/>
      <c r="Y272" s="28"/>
      <c r="Z272" s="28"/>
      <c r="AA272" s="28"/>
      <c r="AB272" s="28"/>
      <c r="AC272" s="28"/>
      <c r="AD272" s="28"/>
      <c r="AE272" s="28"/>
      <c r="AT272" s="16" t="s">
        <v>131</v>
      </c>
      <c r="AU272" s="16" t="s">
        <v>82</v>
      </c>
    </row>
    <row r="273" spans="2:51" s="13" customFormat="1" ht="12">
      <c r="B273" s="151"/>
      <c r="D273" s="146" t="s">
        <v>133</v>
      </c>
      <c r="E273" s="152" t="s">
        <v>3</v>
      </c>
      <c r="F273" s="153" t="s">
        <v>419</v>
      </c>
      <c r="H273" s="154">
        <v>21</v>
      </c>
      <c r="L273" s="151"/>
      <c r="M273" s="155"/>
      <c r="N273" s="156"/>
      <c r="O273" s="156"/>
      <c r="P273" s="156"/>
      <c r="Q273" s="156"/>
      <c r="R273" s="156"/>
      <c r="S273" s="156"/>
      <c r="T273" s="157"/>
      <c r="AT273" s="152" t="s">
        <v>133</v>
      </c>
      <c r="AU273" s="152" t="s">
        <v>82</v>
      </c>
      <c r="AV273" s="13" t="s">
        <v>82</v>
      </c>
      <c r="AW273" s="13" t="s">
        <v>34</v>
      </c>
      <c r="AX273" s="13" t="s">
        <v>80</v>
      </c>
      <c r="AY273" s="152" t="s">
        <v>120</v>
      </c>
    </row>
    <row r="274" spans="1:65" s="2" customFormat="1" ht="21.6" customHeight="1">
      <c r="A274" s="28"/>
      <c r="B274" s="133"/>
      <c r="C274" s="134" t="s">
        <v>426</v>
      </c>
      <c r="D274" s="134" t="s">
        <v>122</v>
      </c>
      <c r="E274" s="135" t="s">
        <v>427</v>
      </c>
      <c r="F274" s="136" t="s">
        <v>428</v>
      </c>
      <c r="G274" s="137" t="s">
        <v>255</v>
      </c>
      <c r="H274" s="138">
        <v>142</v>
      </c>
      <c r="I274" s="139">
        <v>0</v>
      </c>
      <c r="J274" s="139">
        <f>ROUND(I274*H274,2)</f>
        <v>0</v>
      </c>
      <c r="K274" s="136" t="s">
        <v>126</v>
      </c>
      <c r="L274" s="29"/>
      <c r="M274" s="140" t="s">
        <v>3</v>
      </c>
      <c r="N274" s="141" t="s">
        <v>43</v>
      </c>
      <c r="O274" s="142">
        <v>0.248</v>
      </c>
      <c r="P274" s="142">
        <f>O274*H274</f>
        <v>35.216</v>
      </c>
      <c r="Q274" s="142">
        <v>0.16371</v>
      </c>
      <c r="R274" s="142">
        <f>Q274*H274</f>
        <v>23.24682</v>
      </c>
      <c r="S274" s="142">
        <v>0</v>
      </c>
      <c r="T274" s="143">
        <f>S274*H274</f>
        <v>0</v>
      </c>
      <c r="U274" s="28"/>
      <c r="V274" s="28"/>
      <c r="W274" s="28"/>
      <c r="X274" s="28"/>
      <c r="Y274" s="28"/>
      <c r="Z274" s="28"/>
      <c r="AA274" s="28"/>
      <c r="AB274" s="28"/>
      <c r="AC274" s="28"/>
      <c r="AD274" s="28"/>
      <c r="AE274" s="28"/>
      <c r="AR274" s="144" t="s">
        <v>127</v>
      </c>
      <c r="AT274" s="144" t="s">
        <v>122</v>
      </c>
      <c r="AU274" s="144" t="s">
        <v>82</v>
      </c>
      <c r="AY274" s="16" t="s">
        <v>120</v>
      </c>
      <c r="BE274" s="145">
        <f>IF(N274="základní",J274,0)</f>
        <v>0</v>
      </c>
      <c r="BF274" s="145">
        <f>IF(N274="snížená",J274,0)</f>
        <v>0</v>
      </c>
      <c r="BG274" s="145">
        <f>IF(N274="zákl. přenesená",J274,0)</f>
        <v>0</v>
      </c>
      <c r="BH274" s="145">
        <f>IF(N274="sníž. přenesená",J274,0)</f>
        <v>0</v>
      </c>
      <c r="BI274" s="145">
        <f>IF(N274="nulová",J274,0)</f>
        <v>0</v>
      </c>
      <c r="BJ274" s="16" t="s">
        <v>80</v>
      </c>
      <c r="BK274" s="145">
        <f>ROUND(I274*H274,2)</f>
        <v>0</v>
      </c>
      <c r="BL274" s="16" t="s">
        <v>127</v>
      </c>
      <c r="BM274" s="144" t="s">
        <v>429</v>
      </c>
    </row>
    <row r="275" spans="1:47" s="2" customFormat="1" ht="39">
      <c r="A275" s="28"/>
      <c r="B275" s="29"/>
      <c r="C275" s="28"/>
      <c r="D275" s="146" t="s">
        <v>129</v>
      </c>
      <c r="E275" s="28"/>
      <c r="F275" s="147" t="s">
        <v>430</v>
      </c>
      <c r="G275" s="28"/>
      <c r="H275" s="28"/>
      <c r="I275" s="28"/>
      <c r="J275" s="28"/>
      <c r="K275" s="28"/>
      <c r="L275" s="29"/>
      <c r="M275" s="148"/>
      <c r="N275" s="149"/>
      <c r="O275" s="49"/>
      <c r="P275" s="49"/>
      <c r="Q275" s="49"/>
      <c r="R275" s="49"/>
      <c r="S275" s="49"/>
      <c r="T275" s="50"/>
      <c r="U275" s="28"/>
      <c r="V275" s="28"/>
      <c r="W275" s="28"/>
      <c r="X275" s="28"/>
      <c r="Y275" s="28"/>
      <c r="Z275" s="28"/>
      <c r="AA275" s="28"/>
      <c r="AB275" s="28"/>
      <c r="AC275" s="28"/>
      <c r="AD275" s="28"/>
      <c r="AE275" s="28"/>
      <c r="AT275" s="16" t="s">
        <v>129</v>
      </c>
      <c r="AU275" s="16" t="s">
        <v>82</v>
      </c>
    </row>
    <row r="276" spans="1:47" s="2" customFormat="1" ht="156">
      <c r="A276" s="28"/>
      <c r="B276" s="29"/>
      <c r="C276" s="28"/>
      <c r="D276" s="146" t="s">
        <v>131</v>
      </c>
      <c r="E276" s="28"/>
      <c r="F276" s="150" t="s">
        <v>431</v>
      </c>
      <c r="G276" s="28"/>
      <c r="H276" s="28"/>
      <c r="I276" s="28"/>
      <c r="J276" s="28"/>
      <c r="K276" s="28"/>
      <c r="L276" s="29"/>
      <c r="M276" s="148"/>
      <c r="N276" s="149"/>
      <c r="O276" s="49"/>
      <c r="P276" s="49"/>
      <c r="Q276" s="49"/>
      <c r="R276" s="49"/>
      <c r="S276" s="49"/>
      <c r="T276" s="50"/>
      <c r="U276" s="28"/>
      <c r="V276" s="28"/>
      <c r="W276" s="28"/>
      <c r="X276" s="28"/>
      <c r="Y276" s="28"/>
      <c r="Z276" s="28"/>
      <c r="AA276" s="28"/>
      <c r="AB276" s="28"/>
      <c r="AC276" s="28"/>
      <c r="AD276" s="28"/>
      <c r="AE276" s="28"/>
      <c r="AT276" s="16" t="s">
        <v>131</v>
      </c>
      <c r="AU276" s="16" t="s">
        <v>82</v>
      </c>
    </row>
    <row r="277" spans="2:51" s="13" customFormat="1" ht="12">
      <c r="B277" s="151"/>
      <c r="D277" s="146" t="s">
        <v>133</v>
      </c>
      <c r="E277" s="152" t="s">
        <v>3</v>
      </c>
      <c r="F277" s="153" t="s">
        <v>432</v>
      </c>
      <c r="H277" s="154">
        <v>142</v>
      </c>
      <c r="L277" s="151"/>
      <c r="M277" s="155"/>
      <c r="N277" s="156"/>
      <c r="O277" s="156"/>
      <c r="P277" s="156"/>
      <c r="Q277" s="156"/>
      <c r="R277" s="156"/>
      <c r="S277" s="156"/>
      <c r="T277" s="157"/>
      <c r="AT277" s="152" t="s">
        <v>133</v>
      </c>
      <c r="AU277" s="152" t="s">
        <v>82</v>
      </c>
      <c r="AV277" s="13" t="s">
        <v>82</v>
      </c>
      <c r="AW277" s="13" t="s">
        <v>34</v>
      </c>
      <c r="AX277" s="13" t="s">
        <v>80</v>
      </c>
      <c r="AY277" s="152" t="s">
        <v>120</v>
      </c>
    </row>
    <row r="278" spans="1:65" s="2" customFormat="1" ht="14.45" customHeight="1">
      <c r="A278" s="28"/>
      <c r="B278" s="133"/>
      <c r="C278" s="159" t="s">
        <v>433</v>
      </c>
      <c r="D278" s="159" t="s">
        <v>209</v>
      </c>
      <c r="E278" s="160" t="s">
        <v>434</v>
      </c>
      <c r="F278" s="161" t="s">
        <v>435</v>
      </c>
      <c r="G278" s="162" t="s">
        <v>255</v>
      </c>
      <c r="H278" s="163">
        <v>142</v>
      </c>
      <c r="I278" s="164">
        <v>0</v>
      </c>
      <c r="J278" s="164">
        <f>ROUND(I278*H278,2)</f>
        <v>0</v>
      </c>
      <c r="K278" s="161" t="s">
        <v>126</v>
      </c>
      <c r="L278" s="165"/>
      <c r="M278" s="166" t="s">
        <v>3</v>
      </c>
      <c r="N278" s="167" t="s">
        <v>43</v>
      </c>
      <c r="O278" s="142">
        <v>0</v>
      </c>
      <c r="P278" s="142">
        <f>O278*H278</f>
        <v>0</v>
      </c>
      <c r="Q278" s="142">
        <v>0.134</v>
      </c>
      <c r="R278" s="142">
        <f>Q278*H278</f>
        <v>19.028000000000002</v>
      </c>
      <c r="S278" s="142">
        <v>0</v>
      </c>
      <c r="T278" s="143">
        <f>S278*H278</f>
        <v>0</v>
      </c>
      <c r="U278" s="28"/>
      <c r="V278" s="28"/>
      <c r="W278" s="28"/>
      <c r="X278" s="28"/>
      <c r="Y278" s="28"/>
      <c r="Z278" s="28"/>
      <c r="AA278" s="28"/>
      <c r="AB278" s="28"/>
      <c r="AC278" s="28"/>
      <c r="AD278" s="28"/>
      <c r="AE278" s="28"/>
      <c r="AR278" s="144" t="s">
        <v>175</v>
      </c>
      <c r="AT278" s="144" t="s">
        <v>209</v>
      </c>
      <c r="AU278" s="144" t="s">
        <v>82</v>
      </c>
      <c r="AY278" s="16" t="s">
        <v>120</v>
      </c>
      <c r="BE278" s="145">
        <f>IF(N278="základní",J278,0)</f>
        <v>0</v>
      </c>
      <c r="BF278" s="145">
        <f>IF(N278="snížená",J278,0)</f>
        <v>0</v>
      </c>
      <c r="BG278" s="145">
        <f>IF(N278="zákl. přenesená",J278,0)</f>
        <v>0</v>
      </c>
      <c r="BH278" s="145">
        <f>IF(N278="sníž. přenesená",J278,0)</f>
        <v>0</v>
      </c>
      <c r="BI278" s="145">
        <f>IF(N278="nulová",J278,0)</f>
        <v>0</v>
      </c>
      <c r="BJ278" s="16" t="s">
        <v>80</v>
      </c>
      <c r="BK278" s="145">
        <f>ROUND(I278*H278,2)</f>
        <v>0</v>
      </c>
      <c r="BL278" s="16" t="s">
        <v>127</v>
      </c>
      <c r="BM278" s="144" t="s">
        <v>436</v>
      </c>
    </row>
    <row r="279" spans="1:47" s="2" customFormat="1" ht="12">
      <c r="A279" s="28"/>
      <c r="B279" s="29"/>
      <c r="C279" s="28"/>
      <c r="D279" s="146" t="s">
        <v>129</v>
      </c>
      <c r="E279" s="28"/>
      <c r="F279" s="147" t="s">
        <v>435</v>
      </c>
      <c r="G279" s="28"/>
      <c r="H279" s="28"/>
      <c r="I279" s="28"/>
      <c r="J279" s="28"/>
      <c r="K279" s="28"/>
      <c r="L279" s="29"/>
      <c r="M279" s="148"/>
      <c r="N279" s="149"/>
      <c r="O279" s="49"/>
      <c r="P279" s="49"/>
      <c r="Q279" s="49"/>
      <c r="R279" s="49"/>
      <c r="S279" s="49"/>
      <c r="T279" s="50"/>
      <c r="U279" s="28"/>
      <c r="V279" s="28"/>
      <c r="W279" s="28"/>
      <c r="X279" s="28"/>
      <c r="Y279" s="28"/>
      <c r="Z279" s="28"/>
      <c r="AA279" s="28"/>
      <c r="AB279" s="28"/>
      <c r="AC279" s="28"/>
      <c r="AD279" s="28"/>
      <c r="AE279" s="28"/>
      <c r="AT279" s="16" t="s">
        <v>129</v>
      </c>
      <c r="AU279" s="16" t="s">
        <v>82</v>
      </c>
    </row>
    <row r="280" spans="2:51" s="13" customFormat="1" ht="12">
      <c r="B280" s="151"/>
      <c r="D280" s="146" t="s">
        <v>133</v>
      </c>
      <c r="E280" s="152" t="s">
        <v>3</v>
      </c>
      <c r="F280" s="153" t="s">
        <v>432</v>
      </c>
      <c r="H280" s="154">
        <v>142</v>
      </c>
      <c r="L280" s="151"/>
      <c r="M280" s="155"/>
      <c r="N280" s="156"/>
      <c r="O280" s="156"/>
      <c r="P280" s="156"/>
      <c r="Q280" s="156"/>
      <c r="R280" s="156"/>
      <c r="S280" s="156"/>
      <c r="T280" s="157"/>
      <c r="AT280" s="152" t="s">
        <v>133</v>
      </c>
      <c r="AU280" s="152" t="s">
        <v>82</v>
      </c>
      <c r="AV280" s="13" t="s">
        <v>82</v>
      </c>
      <c r="AW280" s="13" t="s">
        <v>34</v>
      </c>
      <c r="AX280" s="13" t="s">
        <v>80</v>
      </c>
      <c r="AY280" s="152" t="s">
        <v>120</v>
      </c>
    </row>
    <row r="281" spans="1:65" s="2" customFormat="1" ht="21.6" customHeight="1">
      <c r="A281" s="28"/>
      <c r="B281" s="133"/>
      <c r="C281" s="134" t="s">
        <v>437</v>
      </c>
      <c r="D281" s="134" t="s">
        <v>122</v>
      </c>
      <c r="E281" s="135" t="s">
        <v>438</v>
      </c>
      <c r="F281" s="136" t="s">
        <v>439</v>
      </c>
      <c r="G281" s="137" t="s">
        <v>255</v>
      </c>
      <c r="H281" s="138">
        <v>110</v>
      </c>
      <c r="I281" s="139">
        <v>0</v>
      </c>
      <c r="J281" s="139">
        <f>ROUND(I281*H281,2)</f>
        <v>0</v>
      </c>
      <c r="K281" s="136" t="s">
        <v>126</v>
      </c>
      <c r="L281" s="29"/>
      <c r="M281" s="140" t="s">
        <v>3</v>
      </c>
      <c r="N281" s="141" t="s">
        <v>43</v>
      </c>
      <c r="O281" s="142">
        <v>0.018</v>
      </c>
      <c r="P281" s="142">
        <f>O281*H281</f>
        <v>1.9799999999999998</v>
      </c>
      <c r="Q281" s="142">
        <v>0</v>
      </c>
      <c r="R281" s="142">
        <f>Q281*H281</f>
        <v>0</v>
      </c>
      <c r="S281" s="142">
        <v>0.324</v>
      </c>
      <c r="T281" s="143">
        <f>S281*H281</f>
        <v>35.64</v>
      </c>
      <c r="U281" s="28"/>
      <c r="V281" s="28"/>
      <c r="W281" s="28"/>
      <c r="X281" s="28"/>
      <c r="Y281" s="28"/>
      <c r="Z281" s="28"/>
      <c r="AA281" s="28"/>
      <c r="AB281" s="28"/>
      <c r="AC281" s="28"/>
      <c r="AD281" s="28"/>
      <c r="AE281" s="28"/>
      <c r="AR281" s="144" t="s">
        <v>127</v>
      </c>
      <c r="AT281" s="144" t="s">
        <v>122</v>
      </c>
      <c r="AU281" s="144" t="s">
        <v>82</v>
      </c>
      <c r="AY281" s="16" t="s">
        <v>120</v>
      </c>
      <c r="BE281" s="145">
        <f>IF(N281="základní",J281,0)</f>
        <v>0</v>
      </c>
      <c r="BF281" s="145">
        <f>IF(N281="snížená",J281,0)</f>
        <v>0</v>
      </c>
      <c r="BG281" s="145">
        <f>IF(N281="zákl. přenesená",J281,0)</f>
        <v>0</v>
      </c>
      <c r="BH281" s="145">
        <f>IF(N281="sníž. přenesená",J281,0)</f>
        <v>0</v>
      </c>
      <c r="BI281" s="145">
        <f>IF(N281="nulová",J281,0)</f>
        <v>0</v>
      </c>
      <c r="BJ281" s="16" t="s">
        <v>80</v>
      </c>
      <c r="BK281" s="145">
        <f>ROUND(I281*H281,2)</f>
        <v>0</v>
      </c>
      <c r="BL281" s="16" t="s">
        <v>127</v>
      </c>
      <c r="BM281" s="144" t="s">
        <v>440</v>
      </c>
    </row>
    <row r="282" spans="1:47" s="2" customFormat="1" ht="58.5">
      <c r="A282" s="28"/>
      <c r="B282" s="29"/>
      <c r="C282" s="28"/>
      <c r="D282" s="146" t="s">
        <v>129</v>
      </c>
      <c r="E282" s="28"/>
      <c r="F282" s="147" t="s">
        <v>441</v>
      </c>
      <c r="G282" s="28"/>
      <c r="H282" s="28"/>
      <c r="I282" s="28"/>
      <c r="J282" s="28"/>
      <c r="K282" s="28"/>
      <c r="L282" s="29"/>
      <c r="M282" s="148"/>
      <c r="N282" s="149"/>
      <c r="O282" s="49"/>
      <c r="P282" s="49"/>
      <c r="Q282" s="49"/>
      <c r="R282" s="49"/>
      <c r="S282" s="49"/>
      <c r="T282" s="50"/>
      <c r="U282" s="28"/>
      <c r="V282" s="28"/>
      <c r="W282" s="28"/>
      <c r="X282" s="28"/>
      <c r="Y282" s="28"/>
      <c r="Z282" s="28"/>
      <c r="AA282" s="28"/>
      <c r="AB282" s="28"/>
      <c r="AC282" s="28"/>
      <c r="AD282" s="28"/>
      <c r="AE282" s="28"/>
      <c r="AT282" s="16" t="s">
        <v>129</v>
      </c>
      <c r="AU282" s="16" t="s">
        <v>82</v>
      </c>
    </row>
    <row r="283" spans="1:47" s="2" customFormat="1" ht="97.5">
      <c r="A283" s="28"/>
      <c r="B283" s="29"/>
      <c r="C283" s="28"/>
      <c r="D283" s="146" t="s">
        <v>131</v>
      </c>
      <c r="E283" s="28"/>
      <c r="F283" s="150" t="s">
        <v>442</v>
      </c>
      <c r="G283" s="28"/>
      <c r="H283" s="28"/>
      <c r="I283" s="28"/>
      <c r="J283" s="28"/>
      <c r="K283" s="28"/>
      <c r="L283" s="29"/>
      <c r="M283" s="148"/>
      <c r="N283" s="149"/>
      <c r="O283" s="49"/>
      <c r="P283" s="49"/>
      <c r="Q283" s="49"/>
      <c r="R283" s="49"/>
      <c r="S283" s="49"/>
      <c r="T283" s="50"/>
      <c r="U283" s="28"/>
      <c r="V283" s="28"/>
      <c r="W283" s="28"/>
      <c r="X283" s="28"/>
      <c r="Y283" s="28"/>
      <c r="Z283" s="28"/>
      <c r="AA283" s="28"/>
      <c r="AB283" s="28"/>
      <c r="AC283" s="28"/>
      <c r="AD283" s="28"/>
      <c r="AE283" s="28"/>
      <c r="AT283" s="16" t="s">
        <v>131</v>
      </c>
      <c r="AU283" s="16" t="s">
        <v>82</v>
      </c>
    </row>
    <row r="284" spans="2:51" s="13" customFormat="1" ht="12">
      <c r="B284" s="151"/>
      <c r="D284" s="146" t="s">
        <v>133</v>
      </c>
      <c r="E284" s="152" t="s">
        <v>3</v>
      </c>
      <c r="F284" s="153" t="s">
        <v>443</v>
      </c>
      <c r="H284" s="154">
        <v>110</v>
      </c>
      <c r="L284" s="151"/>
      <c r="M284" s="155"/>
      <c r="N284" s="156"/>
      <c r="O284" s="156"/>
      <c r="P284" s="156"/>
      <c r="Q284" s="156"/>
      <c r="R284" s="156"/>
      <c r="S284" s="156"/>
      <c r="T284" s="157"/>
      <c r="AT284" s="152" t="s">
        <v>133</v>
      </c>
      <c r="AU284" s="152" t="s">
        <v>82</v>
      </c>
      <c r="AV284" s="13" t="s">
        <v>82</v>
      </c>
      <c r="AW284" s="13" t="s">
        <v>34</v>
      </c>
      <c r="AX284" s="13" t="s">
        <v>80</v>
      </c>
      <c r="AY284" s="152" t="s">
        <v>120</v>
      </c>
    </row>
    <row r="285" spans="1:65" s="2" customFormat="1" ht="14.45" customHeight="1">
      <c r="A285" s="28"/>
      <c r="B285" s="133"/>
      <c r="C285" s="134" t="s">
        <v>444</v>
      </c>
      <c r="D285" s="134" t="s">
        <v>122</v>
      </c>
      <c r="E285" s="135" t="s">
        <v>445</v>
      </c>
      <c r="F285" s="136" t="s">
        <v>446</v>
      </c>
      <c r="G285" s="137" t="s">
        <v>255</v>
      </c>
      <c r="H285" s="138">
        <v>14</v>
      </c>
      <c r="I285" s="139">
        <v>0</v>
      </c>
      <c r="J285" s="139">
        <f>ROUND(I285*H285,2)</f>
        <v>0</v>
      </c>
      <c r="K285" s="136" t="s">
        <v>3</v>
      </c>
      <c r="L285" s="29"/>
      <c r="M285" s="140" t="s">
        <v>3</v>
      </c>
      <c r="N285" s="141" t="s">
        <v>43</v>
      </c>
      <c r="O285" s="142">
        <v>0.116</v>
      </c>
      <c r="P285" s="142">
        <f>O285*H285</f>
        <v>1.624</v>
      </c>
      <c r="Q285" s="142">
        <v>0</v>
      </c>
      <c r="R285" s="142">
        <f>Q285*H285</f>
        <v>0</v>
      </c>
      <c r="S285" s="142">
        <v>0</v>
      </c>
      <c r="T285" s="143">
        <f>S285*H285</f>
        <v>0</v>
      </c>
      <c r="U285" s="28"/>
      <c r="V285" s="28"/>
      <c r="W285" s="28"/>
      <c r="X285" s="28"/>
      <c r="Y285" s="28"/>
      <c r="Z285" s="28"/>
      <c r="AA285" s="28"/>
      <c r="AB285" s="28"/>
      <c r="AC285" s="28"/>
      <c r="AD285" s="28"/>
      <c r="AE285" s="28"/>
      <c r="AR285" s="144" t="s">
        <v>127</v>
      </c>
      <c r="AT285" s="144" t="s">
        <v>122</v>
      </c>
      <c r="AU285" s="144" t="s">
        <v>82</v>
      </c>
      <c r="AY285" s="16" t="s">
        <v>120</v>
      </c>
      <c r="BE285" s="145">
        <f>IF(N285="základní",J285,0)</f>
        <v>0</v>
      </c>
      <c r="BF285" s="145">
        <f>IF(N285="snížená",J285,0)</f>
        <v>0</v>
      </c>
      <c r="BG285" s="145">
        <f>IF(N285="zákl. přenesená",J285,0)</f>
        <v>0</v>
      </c>
      <c r="BH285" s="145">
        <f>IF(N285="sníž. přenesená",J285,0)</f>
        <v>0</v>
      </c>
      <c r="BI285" s="145">
        <f>IF(N285="nulová",J285,0)</f>
        <v>0</v>
      </c>
      <c r="BJ285" s="16" t="s">
        <v>80</v>
      </c>
      <c r="BK285" s="145">
        <f>ROUND(I285*H285,2)</f>
        <v>0</v>
      </c>
      <c r="BL285" s="16" t="s">
        <v>127</v>
      </c>
      <c r="BM285" s="144" t="s">
        <v>447</v>
      </c>
    </row>
    <row r="286" spans="1:47" s="2" customFormat="1" ht="19.5">
      <c r="A286" s="28"/>
      <c r="B286" s="29"/>
      <c r="C286" s="28"/>
      <c r="D286" s="146" t="s">
        <v>129</v>
      </c>
      <c r="E286" s="28"/>
      <c r="F286" s="147" t="s">
        <v>448</v>
      </c>
      <c r="G286" s="28"/>
      <c r="H286" s="28"/>
      <c r="I286" s="28"/>
      <c r="J286" s="28"/>
      <c r="K286" s="28"/>
      <c r="L286" s="29"/>
      <c r="M286" s="148"/>
      <c r="N286" s="149"/>
      <c r="O286" s="49"/>
      <c r="P286" s="49"/>
      <c r="Q286" s="49"/>
      <c r="R286" s="49"/>
      <c r="S286" s="49"/>
      <c r="T286" s="50"/>
      <c r="U286" s="28"/>
      <c r="V286" s="28"/>
      <c r="W286" s="28"/>
      <c r="X286" s="28"/>
      <c r="Y286" s="28"/>
      <c r="Z286" s="28"/>
      <c r="AA286" s="28"/>
      <c r="AB286" s="28"/>
      <c r="AC286" s="28"/>
      <c r="AD286" s="28"/>
      <c r="AE286" s="28"/>
      <c r="AT286" s="16" t="s">
        <v>129</v>
      </c>
      <c r="AU286" s="16" t="s">
        <v>82</v>
      </c>
    </row>
    <row r="287" spans="1:47" s="2" customFormat="1" ht="204.75">
      <c r="A287" s="28"/>
      <c r="B287" s="29"/>
      <c r="C287" s="28"/>
      <c r="D287" s="146" t="s">
        <v>131</v>
      </c>
      <c r="E287" s="28"/>
      <c r="F287" s="150" t="s">
        <v>449</v>
      </c>
      <c r="G287" s="28"/>
      <c r="H287" s="28"/>
      <c r="I287" s="28"/>
      <c r="J287" s="28"/>
      <c r="K287" s="28"/>
      <c r="L287" s="29"/>
      <c r="M287" s="148"/>
      <c r="N287" s="149"/>
      <c r="O287" s="49"/>
      <c r="P287" s="49"/>
      <c r="Q287" s="49"/>
      <c r="R287" s="49"/>
      <c r="S287" s="49"/>
      <c r="T287" s="50"/>
      <c r="U287" s="28"/>
      <c r="V287" s="28"/>
      <c r="W287" s="28"/>
      <c r="X287" s="28"/>
      <c r="Y287" s="28"/>
      <c r="Z287" s="28"/>
      <c r="AA287" s="28"/>
      <c r="AB287" s="28"/>
      <c r="AC287" s="28"/>
      <c r="AD287" s="28"/>
      <c r="AE287" s="28"/>
      <c r="AT287" s="16" t="s">
        <v>131</v>
      </c>
      <c r="AU287" s="16" t="s">
        <v>82</v>
      </c>
    </row>
    <row r="288" spans="2:51" s="13" customFormat="1" ht="12">
      <c r="B288" s="151"/>
      <c r="D288" s="146" t="s">
        <v>133</v>
      </c>
      <c r="E288" s="152" t="s">
        <v>3</v>
      </c>
      <c r="F288" s="153" t="s">
        <v>450</v>
      </c>
      <c r="H288" s="154">
        <v>14</v>
      </c>
      <c r="L288" s="151"/>
      <c r="M288" s="155"/>
      <c r="N288" s="156"/>
      <c r="O288" s="156"/>
      <c r="P288" s="156"/>
      <c r="Q288" s="156"/>
      <c r="R288" s="156"/>
      <c r="S288" s="156"/>
      <c r="T288" s="157"/>
      <c r="AT288" s="152" t="s">
        <v>133</v>
      </c>
      <c r="AU288" s="152" t="s">
        <v>82</v>
      </c>
      <c r="AV288" s="13" t="s">
        <v>82</v>
      </c>
      <c r="AW288" s="13" t="s">
        <v>34</v>
      </c>
      <c r="AX288" s="13" t="s">
        <v>80</v>
      </c>
      <c r="AY288" s="152" t="s">
        <v>120</v>
      </c>
    </row>
    <row r="289" spans="1:65" s="2" customFormat="1" ht="14.45" customHeight="1">
      <c r="A289" s="28"/>
      <c r="B289" s="133"/>
      <c r="C289" s="134" t="s">
        <v>451</v>
      </c>
      <c r="D289" s="134" t="s">
        <v>122</v>
      </c>
      <c r="E289" s="135" t="s">
        <v>452</v>
      </c>
      <c r="F289" s="136" t="s">
        <v>453</v>
      </c>
      <c r="G289" s="137" t="s">
        <v>125</v>
      </c>
      <c r="H289" s="138">
        <v>200</v>
      </c>
      <c r="I289" s="139">
        <v>0</v>
      </c>
      <c r="J289" s="139">
        <f>ROUND(I289*H289,2)</f>
        <v>0</v>
      </c>
      <c r="K289" s="136" t="s">
        <v>126</v>
      </c>
      <c r="L289" s="29"/>
      <c r="M289" s="140" t="s">
        <v>3</v>
      </c>
      <c r="N289" s="141" t="s">
        <v>43</v>
      </c>
      <c r="O289" s="142">
        <v>0.013</v>
      </c>
      <c r="P289" s="142">
        <f>O289*H289</f>
        <v>2.6</v>
      </c>
      <c r="Q289" s="142">
        <v>0</v>
      </c>
      <c r="R289" s="142">
        <f>Q289*H289</f>
        <v>0</v>
      </c>
      <c r="S289" s="142">
        <v>0.02</v>
      </c>
      <c r="T289" s="143">
        <f>S289*H289</f>
        <v>4</v>
      </c>
      <c r="U289" s="28"/>
      <c r="V289" s="28"/>
      <c r="W289" s="28"/>
      <c r="X289" s="28"/>
      <c r="Y289" s="28"/>
      <c r="Z289" s="28"/>
      <c r="AA289" s="28"/>
      <c r="AB289" s="28"/>
      <c r="AC289" s="28"/>
      <c r="AD289" s="28"/>
      <c r="AE289" s="28"/>
      <c r="AR289" s="144" t="s">
        <v>127</v>
      </c>
      <c r="AT289" s="144" t="s">
        <v>122</v>
      </c>
      <c r="AU289" s="144" t="s">
        <v>82</v>
      </c>
      <c r="AY289" s="16" t="s">
        <v>120</v>
      </c>
      <c r="BE289" s="145">
        <f>IF(N289="základní",J289,0)</f>
        <v>0</v>
      </c>
      <c r="BF289" s="145">
        <f>IF(N289="snížená",J289,0)</f>
        <v>0</v>
      </c>
      <c r="BG289" s="145">
        <f>IF(N289="zákl. přenesená",J289,0)</f>
        <v>0</v>
      </c>
      <c r="BH289" s="145">
        <f>IF(N289="sníž. přenesená",J289,0)</f>
        <v>0</v>
      </c>
      <c r="BI289" s="145">
        <f>IF(N289="nulová",J289,0)</f>
        <v>0</v>
      </c>
      <c r="BJ289" s="16" t="s">
        <v>80</v>
      </c>
      <c r="BK289" s="145">
        <f>ROUND(I289*H289,2)</f>
        <v>0</v>
      </c>
      <c r="BL289" s="16" t="s">
        <v>127</v>
      </c>
      <c r="BM289" s="144" t="s">
        <v>454</v>
      </c>
    </row>
    <row r="290" spans="1:47" s="2" customFormat="1" ht="19.5">
      <c r="A290" s="28"/>
      <c r="B290" s="29"/>
      <c r="C290" s="28"/>
      <c r="D290" s="146" t="s">
        <v>129</v>
      </c>
      <c r="E290" s="28"/>
      <c r="F290" s="147" t="s">
        <v>455</v>
      </c>
      <c r="G290" s="28"/>
      <c r="H290" s="28"/>
      <c r="I290" s="28"/>
      <c r="J290" s="28"/>
      <c r="K290" s="28"/>
      <c r="L290" s="29"/>
      <c r="M290" s="148"/>
      <c r="N290" s="149"/>
      <c r="O290" s="49"/>
      <c r="P290" s="49"/>
      <c r="Q290" s="49"/>
      <c r="R290" s="49"/>
      <c r="S290" s="49"/>
      <c r="T290" s="50"/>
      <c r="U290" s="28"/>
      <c r="V290" s="28"/>
      <c r="W290" s="28"/>
      <c r="X290" s="28"/>
      <c r="Y290" s="28"/>
      <c r="Z290" s="28"/>
      <c r="AA290" s="28"/>
      <c r="AB290" s="28"/>
      <c r="AC290" s="28"/>
      <c r="AD290" s="28"/>
      <c r="AE290" s="28"/>
      <c r="AT290" s="16" t="s">
        <v>129</v>
      </c>
      <c r="AU290" s="16" t="s">
        <v>82</v>
      </c>
    </row>
    <row r="291" spans="1:47" s="2" customFormat="1" ht="97.5">
      <c r="A291" s="28"/>
      <c r="B291" s="29"/>
      <c r="C291" s="28"/>
      <c r="D291" s="146" t="s">
        <v>131</v>
      </c>
      <c r="E291" s="28"/>
      <c r="F291" s="150" t="s">
        <v>456</v>
      </c>
      <c r="G291" s="28"/>
      <c r="H291" s="28"/>
      <c r="I291" s="28"/>
      <c r="J291" s="28"/>
      <c r="K291" s="28"/>
      <c r="L291" s="29"/>
      <c r="M291" s="148"/>
      <c r="N291" s="149"/>
      <c r="O291" s="49"/>
      <c r="P291" s="49"/>
      <c r="Q291" s="49"/>
      <c r="R291" s="49"/>
      <c r="S291" s="49"/>
      <c r="T291" s="50"/>
      <c r="U291" s="28"/>
      <c r="V291" s="28"/>
      <c r="W291" s="28"/>
      <c r="X291" s="28"/>
      <c r="Y291" s="28"/>
      <c r="Z291" s="28"/>
      <c r="AA291" s="28"/>
      <c r="AB291" s="28"/>
      <c r="AC291" s="28"/>
      <c r="AD291" s="28"/>
      <c r="AE291" s="28"/>
      <c r="AT291" s="16" t="s">
        <v>131</v>
      </c>
      <c r="AU291" s="16" t="s">
        <v>82</v>
      </c>
    </row>
    <row r="292" spans="2:51" s="13" customFormat="1" ht="12">
      <c r="B292" s="151"/>
      <c r="D292" s="146" t="s">
        <v>133</v>
      </c>
      <c r="E292" s="152" t="s">
        <v>3</v>
      </c>
      <c r="F292" s="153" t="s">
        <v>457</v>
      </c>
      <c r="H292" s="154">
        <v>200</v>
      </c>
      <c r="L292" s="151"/>
      <c r="M292" s="155"/>
      <c r="N292" s="156"/>
      <c r="O292" s="156"/>
      <c r="P292" s="156"/>
      <c r="Q292" s="156"/>
      <c r="R292" s="156"/>
      <c r="S292" s="156"/>
      <c r="T292" s="157"/>
      <c r="AT292" s="152" t="s">
        <v>133</v>
      </c>
      <c r="AU292" s="152" t="s">
        <v>82</v>
      </c>
      <c r="AV292" s="13" t="s">
        <v>82</v>
      </c>
      <c r="AW292" s="13" t="s">
        <v>34</v>
      </c>
      <c r="AX292" s="13" t="s">
        <v>80</v>
      </c>
      <c r="AY292" s="152" t="s">
        <v>120</v>
      </c>
    </row>
    <row r="293" spans="2:63" s="12" customFormat="1" ht="22.9" customHeight="1">
      <c r="B293" s="121"/>
      <c r="D293" s="122" t="s">
        <v>71</v>
      </c>
      <c r="E293" s="131" t="s">
        <v>458</v>
      </c>
      <c r="F293" s="131" t="s">
        <v>459</v>
      </c>
      <c r="J293" s="132">
        <f>BK293</f>
        <v>0</v>
      </c>
      <c r="L293" s="121"/>
      <c r="M293" s="125"/>
      <c r="N293" s="126"/>
      <c r="O293" s="126"/>
      <c r="P293" s="127">
        <f>SUM(P294:P342)</f>
        <v>420.95484999999996</v>
      </c>
      <c r="Q293" s="126"/>
      <c r="R293" s="127">
        <f>SUM(R294:R342)</f>
        <v>0</v>
      </c>
      <c r="S293" s="126"/>
      <c r="T293" s="128">
        <f>SUM(T294:T342)</f>
        <v>0</v>
      </c>
      <c r="AR293" s="122" t="s">
        <v>80</v>
      </c>
      <c r="AT293" s="129" t="s">
        <v>71</v>
      </c>
      <c r="AU293" s="129" t="s">
        <v>80</v>
      </c>
      <c r="AY293" s="122" t="s">
        <v>120</v>
      </c>
      <c r="BK293" s="130">
        <f>SUM(BK294:BK342)</f>
        <v>0</v>
      </c>
    </row>
    <row r="294" spans="1:65" s="2" customFormat="1" ht="21.6" customHeight="1">
      <c r="A294" s="28"/>
      <c r="B294" s="133"/>
      <c r="C294" s="134" t="s">
        <v>460</v>
      </c>
      <c r="D294" s="134" t="s">
        <v>122</v>
      </c>
      <c r="E294" s="135" t="s">
        <v>461</v>
      </c>
      <c r="F294" s="136" t="s">
        <v>462</v>
      </c>
      <c r="G294" s="137" t="s">
        <v>189</v>
      </c>
      <c r="H294" s="138">
        <v>843.2</v>
      </c>
      <c r="I294" s="139">
        <v>0</v>
      </c>
      <c r="J294" s="139">
        <f>ROUND(I294*H294,2)</f>
        <v>0</v>
      </c>
      <c r="K294" s="136" t="s">
        <v>126</v>
      </c>
      <c r="L294" s="29"/>
      <c r="M294" s="140" t="s">
        <v>3</v>
      </c>
      <c r="N294" s="141" t="s">
        <v>43</v>
      </c>
      <c r="O294" s="142">
        <v>0.03</v>
      </c>
      <c r="P294" s="142">
        <f>O294*H294</f>
        <v>25.296</v>
      </c>
      <c r="Q294" s="142">
        <v>0</v>
      </c>
      <c r="R294" s="142">
        <f>Q294*H294</f>
        <v>0</v>
      </c>
      <c r="S294" s="142">
        <v>0</v>
      </c>
      <c r="T294" s="143">
        <f>S294*H294</f>
        <v>0</v>
      </c>
      <c r="U294" s="28"/>
      <c r="V294" s="28"/>
      <c r="W294" s="28"/>
      <c r="X294" s="28"/>
      <c r="Y294" s="28"/>
      <c r="Z294" s="28"/>
      <c r="AA294" s="28"/>
      <c r="AB294" s="28"/>
      <c r="AC294" s="28"/>
      <c r="AD294" s="28"/>
      <c r="AE294" s="28"/>
      <c r="AR294" s="144" t="s">
        <v>127</v>
      </c>
      <c r="AT294" s="144" t="s">
        <v>122</v>
      </c>
      <c r="AU294" s="144" t="s">
        <v>82</v>
      </c>
      <c r="AY294" s="16" t="s">
        <v>120</v>
      </c>
      <c r="BE294" s="145">
        <f>IF(N294="základní",J294,0)</f>
        <v>0</v>
      </c>
      <c r="BF294" s="145">
        <f>IF(N294="snížená",J294,0)</f>
        <v>0</v>
      </c>
      <c r="BG294" s="145">
        <f>IF(N294="zákl. přenesená",J294,0)</f>
        <v>0</v>
      </c>
      <c r="BH294" s="145">
        <f>IF(N294="sníž. přenesená",J294,0)</f>
        <v>0</v>
      </c>
      <c r="BI294" s="145">
        <f>IF(N294="nulová",J294,0)</f>
        <v>0</v>
      </c>
      <c r="BJ294" s="16" t="s">
        <v>80</v>
      </c>
      <c r="BK294" s="145">
        <f>ROUND(I294*H294,2)</f>
        <v>0</v>
      </c>
      <c r="BL294" s="16" t="s">
        <v>127</v>
      </c>
      <c r="BM294" s="144" t="s">
        <v>463</v>
      </c>
    </row>
    <row r="295" spans="1:47" s="2" customFormat="1" ht="29.25">
      <c r="A295" s="28"/>
      <c r="B295" s="29"/>
      <c r="C295" s="28"/>
      <c r="D295" s="146" t="s">
        <v>129</v>
      </c>
      <c r="E295" s="28"/>
      <c r="F295" s="147" t="s">
        <v>464</v>
      </c>
      <c r="G295" s="28"/>
      <c r="H295" s="28"/>
      <c r="I295" s="28"/>
      <c r="J295" s="28"/>
      <c r="K295" s="28"/>
      <c r="L295" s="29"/>
      <c r="M295" s="148"/>
      <c r="N295" s="149"/>
      <c r="O295" s="49"/>
      <c r="P295" s="49"/>
      <c r="Q295" s="49"/>
      <c r="R295" s="49"/>
      <c r="S295" s="49"/>
      <c r="T295" s="50"/>
      <c r="U295" s="28"/>
      <c r="V295" s="28"/>
      <c r="W295" s="28"/>
      <c r="X295" s="28"/>
      <c r="Y295" s="28"/>
      <c r="Z295" s="28"/>
      <c r="AA295" s="28"/>
      <c r="AB295" s="28"/>
      <c r="AC295" s="28"/>
      <c r="AD295" s="28"/>
      <c r="AE295" s="28"/>
      <c r="AT295" s="16" t="s">
        <v>129</v>
      </c>
      <c r="AU295" s="16" t="s">
        <v>82</v>
      </c>
    </row>
    <row r="296" spans="1:47" s="2" customFormat="1" ht="136.5">
      <c r="A296" s="28"/>
      <c r="B296" s="29"/>
      <c r="C296" s="28"/>
      <c r="D296" s="146" t="s">
        <v>131</v>
      </c>
      <c r="E296" s="28"/>
      <c r="F296" s="150" t="s">
        <v>465</v>
      </c>
      <c r="G296" s="28"/>
      <c r="H296" s="28"/>
      <c r="I296" s="28"/>
      <c r="J296" s="28"/>
      <c r="K296" s="28"/>
      <c r="L296" s="29"/>
      <c r="M296" s="148"/>
      <c r="N296" s="149"/>
      <c r="O296" s="49"/>
      <c r="P296" s="49"/>
      <c r="Q296" s="49"/>
      <c r="R296" s="49"/>
      <c r="S296" s="49"/>
      <c r="T296" s="50"/>
      <c r="U296" s="28"/>
      <c r="V296" s="28"/>
      <c r="W296" s="28"/>
      <c r="X296" s="28"/>
      <c r="Y296" s="28"/>
      <c r="Z296" s="28"/>
      <c r="AA296" s="28"/>
      <c r="AB296" s="28"/>
      <c r="AC296" s="28"/>
      <c r="AD296" s="28"/>
      <c r="AE296" s="28"/>
      <c r="AT296" s="16" t="s">
        <v>131</v>
      </c>
      <c r="AU296" s="16" t="s">
        <v>82</v>
      </c>
    </row>
    <row r="297" spans="2:51" s="13" customFormat="1" ht="12">
      <c r="B297" s="151"/>
      <c r="D297" s="146" t="s">
        <v>133</v>
      </c>
      <c r="E297" s="152" t="s">
        <v>3</v>
      </c>
      <c r="F297" s="153" t="s">
        <v>466</v>
      </c>
      <c r="H297" s="154">
        <v>794.6</v>
      </c>
      <c r="L297" s="151"/>
      <c r="M297" s="155"/>
      <c r="N297" s="156"/>
      <c r="O297" s="156"/>
      <c r="P297" s="156"/>
      <c r="Q297" s="156"/>
      <c r="R297" s="156"/>
      <c r="S297" s="156"/>
      <c r="T297" s="157"/>
      <c r="AT297" s="152" t="s">
        <v>133</v>
      </c>
      <c r="AU297" s="152" t="s">
        <v>82</v>
      </c>
      <c r="AV297" s="13" t="s">
        <v>82</v>
      </c>
      <c r="AW297" s="13" t="s">
        <v>34</v>
      </c>
      <c r="AX297" s="13" t="s">
        <v>72</v>
      </c>
      <c r="AY297" s="152" t="s">
        <v>120</v>
      </c>
    </row>
    <row r="298" spans="2:51" s="13" customFormat="1" ht="12">
      <c r="B298" s="151"/>
      <c r="D298" s="146" t="s">
        <v>133</v>
      </c>
      <c r="E298" s="152" t="s">
        <v>3</v>
      </c>
      <c r="F298" s="153" t="s">
        <v>467</v>
      </c>
      <c r="H298" s="154">
        <v>35.64</v>
      </c>
      <c r="L298" s="151"/>
      <c r="M298" s="155"/>
      <c r="N298" s="156"/>
      <c r="O298" s="156"/>
      <c r="P298" s="156"/>
      <c r="Q298" s="156"/>
      <c r="R298" s="156"/>
      <c r="S298" s="156"/>
      <c r="T298" s="157"/>
      <c r="AT298" s="152" t="s">
        <v>133</v>
      </c>
      <c r="AU298" s="152" t="s">
        <v>82</v>
      </c>
      <c r="AV298" s="13" t="s">
        <v>82</v>
      </c>
      <c r="AW298" s="13" t="s">
        <v>34</v>
      </c>
      <c r="AX298" s="13" t="s">
        <v>72</v>
      </c>
      <c r="AY298" s="152" t="s">
        <v>120</v>
      </c>
    </row>
    <row r="299" spans="2:51" s="13" customFormat="1" ht="12">
      <c r="B299" s="151"/>
      <c r="D299" s="146" t="s">
        <v>133</v>
      </c>
      <c r="E299" s="152" t="s">
        <v>3</v>
      </c>
      <c r="F299" s="153" t="s">
        <v>468</v>
      </c>
      <c r="H299" s="154">
        <v>4</v>
      </c>
      <c r="L299" s="151"/>
      <c r="M299" s="155"/>
      <c r="N299" s="156"/>
      <c r="O299" s="156"/>
      <c r="P299" s="156"/>
      <c r="Q299" s="156"/>
      <c r="R299" s="156"/>
      <c r="S299" s="156"/>
      <c r="T299" s="157"/>
      <c r="AT299" s="152" t="s">
        <v>133</v>
      </c>
      <c r="AU299" s="152" t="s">
        <v>82</v>
      </c>
      <c r="AV299" s="13" t="s">
        <v>82</v>
      </c>
      <c r="AW299" s="13" t="s">
        <v>34</v>
      </c>
      <c r="AX299" s="13" t="s">
        <v>72</v>
      </c>
      <c r="AY299" s="152" t="s">
        <v>120</v>
      </c>
    </row>
    <row r="300" spans="2:51" s="13" customFormat="1" ht="12">
      <c r="B300" s="151"/>
      <c r="D300" s="146" t="s">
        <v>133</v>
      </c>
      <c r="E300" s="152" t="s">
        <v>3</v>
      </c>
      <c r="F300" s="153" t="s">
        <v>469</v>
      </c>
      <c r="H300" s="154">
        <v>8.96</v>
      </c>
      <c r="L300" s="151"/>
      <c r="M300" s="155"/>
      <c r="N300" s="156"/>
      <c r="O300" s="156"/>
      <c r="P300" s="156"/>
      <c r="Q300" s="156"/>
      <c r="R300" s="156"/>
      <c r="S300" s="156"/>
      <c r="T300" s="157"/>
      <c r="AT300" s="152" t="s">
        <v>133</v>
      </c>
      <c r="AU300" s="152" t="s">
        <v>82</v>
      </c>
      <c r="AV300" s="13" t="s">
        <v>82</v>
      </c>
      <c r="AW300" s="13" t="s">
        <v>34</v>
      </c>
      <c r="AX300" s="13" t="s">
        <v>72</v>
      </c>
      <c r="AY300" s="152" t="s">
        <v>120</v>
      </c>
    </row>
    <row r="301" spans="1:65" s="2" customFormat="1" ht="21.6" customHeight="1">
      <c r="A301" s="28"/>
      <c r="B301" s="133"/>
      <c r="C301" s="134" t="s">
        <v>470</v>
      </c>
      <c r="D301" s="134" t="s">
        <v>122</v>
      </c>
      <c r="E301" s="135" t="s">
        <v>471</v>
      </c>
      <c r="F301" s="136" t="s">
        <v>472</v>
      </c>
      <c r="G301" s="137" t="s">
        <v>189</v>
      </c>
      <c r="H301" s="138">
        <v>5902.4</v>
      </c>
      <c r="I301" s="139">
        <v>0</v>
      </c>
      <c r="J301" s="139">
        <f>ROUND(I301*H301,2)</f>
        <v>0</v>
      </c>
      <c r="K301" s="136" t="s">
        <v>126</v>
      </c>
      <c r="L301" s="29"/>
      <c r="M301" s="140" t="s">
        <v>3</v>
      </c>
      <c r="N301" s="141" t="s">
        <v>43</v>
      </c>
      <c r="O301" s="142">
        <v>0.002</v>
      </c>
      <c r="P301" s="142">
        <f>O301*H301</f>
        <v>11.8048</v>
      </c>
      <c r="Q301" s="142">
        <v>0</v>
      </c>
      <c r="R301" s="142">
        <f>Q301*H301</f>
        <v>0</v>
      </c>
      <c r="S301" s="142">
        <v>0</v>
      </c>
      <c r="T301" s="143">
        <f>S301*H301</f>
        <v>0</v>
      </c>
      <c r="U301" s="28"/>
      <c r="V301" s="28"/>
      <c r="W301" s="28"/>
      <c r="X301" s="28"/>
      <c r="Y301" s="28"/>
      <c r="Z301" s="28"/>
      <c r="AA301" s="28"/>
      <c r="AB301" s="28"/>
      <c r="AC301" s="28"/>
      <c r="AD301" s="28"/>
      <c r="AE301" s="28"/>
      <c r="AR301" s="144" t="s">
        <v>127</v>
      </c>
      <c r="AT301" s="144" t="s">
        <v>122</v>
      </c>
      <c r="AU301" s="144" t="s">
        <v>82</v>
      </c>
      <c r="AY301" s="16" t="s">
        <v>120</v>
      </c>
      <c r="BE301" s="145">
        <f>IF(N301="základní",J301,0)</f>
        <v>0</v>
      </c>
      <c r="BF301" s="145">
        <f>IF(N301="snížená",J301,0)</f>
        <v>0</v>
      </c>
      <c r="BG301" s="145">
        <f>IF(N301="zákl. přenesená",J301,0)</f>
        <v>0</v>
      </c>
      <c r="BH301" s="145">
        <f>IF(N301="sníž. přenesená",J301,0)</f>
        <v>0</v>
      </c>
      <c r="BI301" s="145">
        <f>IF(N301="nulová",J301,0)</f>
        <v>0</v>
      </c>
      <c r="BJ301" s="16" t="s">
        <v>80</v>
      </c>
      <c r="BK301" s="145">
        <f>ROUND(I301*H301,2)</f>
        <v>0</v>
      </c>
      <c r="BL301" s="16" t="s">
        <v>127</v>
      </c>
      <c r="BM301" s="144" t="s">
        <v>473</v>
      </c>
    </row>
    <row r="302" spans="1:47" s="2" customFormat="1" ht="29.25">
      <c r="A302" s="28"/>
      <c r="B302" s="29"/>
      <c r="C302" s="28"/>
      <c r="D302" s="146" t="s">
        <v>129</v>
      </c>
      <c r="E302" s="28"/>
      <c r="F302" s="147" t="s">
        <v>474</v>
      </c>
      <c r="G302" s="28"/>
      <c r="H302" s="28"/>
      <c r="I302" s="28"/>
      <c r="J302" s="28"/>
      <c r="K302" s="28"/>
      <c r="L302" s="29"/>
      <c r="M302" s="148"/>
      <c r="N302" s="149"/>
      <c r="O302" s="49"/>
      <c r="P302" s="49"/>
      <c r="Q302" s="49"/>
      <c r="R302" s="49"/>
      <c r="S302" s="49"/>
      <c r="T302" s="50"/>
      <c r="U302" s="28"/>
      <c r="V302" s="28"/>
      <c r="W302" s="28"/>
      <c r="X302" s="28"/>
      <c r="Y302" s="28"/>
      <c r="Z302" s="28"/>
      <c r="AA302" s="28"/>
      <c r="AB302" s="28"/>
      <c r="AC302" s="28"/>
      <c r="AD302" s="28"/>
      <c r="AE302" s="28"/>
      <c r="AT302" s="16" t="s">
        <v>129</v>
      </c>
      <c r="AU302" s="16" t="s">
        <v>82</v>
      </c>
    </row>
    <row r="303" spans="1:47" s="2" customFormat="1" ht="136.5">
      <c r="A303" s="28"/>
      <c r="B303" s="29"/>
      <c r="C303" s="28"/>
      <c r="D303" s="146" t="s">
        <v>131</v>
      </c>
      <c r="E303" s="28"/>
      <c r="F303" s="150" t="s">
        <v>465</v>
      </c>
      <c r="G303" s="28"/>
      <c r="H303" s="28"/>
      <c r="I303" s="28"/>
      <c r="J303" s="28"/>
      <c r="K303" s="28"/>
      <c r="L303" s="29"/>
      <c r="M303" s="148"/>
      <c r="N303" s="149"/>
      <c r="O303" s="49"/>
      <c r="P303" s="49"/>
      <c r="Q303" s="49"/>
      <c r="R303" s="49"/>
      <c r="S303" s="49"/>
      <c r="T303" s="50"/>
      <c r="U303" s="28"/>
      <c r="V303" s="28"/>
      <c r="W303" s="28"/>
      <c r="X303" s="28"/>
      <c r="Y303" s="28"/>
      <c r="Z303" s="28"/>
      <c r="AA303" s="28"/>
      <c r="AB303" s="28"/>
      <c r="AC303" s="28"/>
      <c r="AD303" s="28"/>
      <c r="AE303" s="28"/>
      <c r="AT303" s="16" t="s">
        <v>131</v>
      </c>
      <c r="AU303" s="16" t="s">
        <v>82</v>
      </c>
    </row>
    <row r="304" spans="2:51" s="13" customFormat="1" ht="12">
      <c r="B304" s="151"/>
      <c r="D304" s="146" t="s">
        <v>133</v>
      </c>
      <c r="E304" s="152" t="s">
        <v>3</v>
      </c>
      <c r="F304" s="153" t="s">
        <v>466</v>
      </c>
      <c r="H304" s="154">
        <v>794.6</v>
      </c>
      <c r="L304" s="151"/>
      <c r="M304" s="155"/>
      <c r="N304" s="156"/>
      <c r="O304" s="156"/>
      <c r="P304" s="156"/>
      <c r="Q304" s="156"/>
      <c r="R304" s="156"/>
      <c r="S304" s="156"/>
      <c r="T304" s="157"/>
      <c r="AT304" s="152" t="s">
        <v>133</v>
      </c>
      <c r="AU304" s="152" t="s">
        <v>82</v>
      </c>
      <c r="AV304" s="13" t="s">
        <v>82</v>
      </c>
      <c r="AW304" s="13" t="s">
        <v>34</v>
      </c>
      <c r="AX304" s="13" t="s">
        <v>72</v>
      </c>
      <c r="AY304" s="152" t="s">
        <v>120</v>
      </c>
    </row>
    <row r="305" spans="2:51" s="13" customFormat="1" ht="12">
      <c r="B305" s="151"/>
      <c r="D305" s="146" t="s">
        <v>133</v>
      </c>
      <c r="E305" s="152" t="s">
        <v>3</v>
      </c>
      <c r="F305" s="153" t="s">
        <v>467</v>
      </c>
      <c r="H305" s="154">
        <v>35.64</v>
      </c>
      <c r="L305" s="151"/>
      <c r="M305" s="155"/>
      <c r="N305" s="156"/>
      <c r="O305" s="156"/>
      <c r="P305" s="156"/>
      <c r="Q305" s="156"/>
      <c r="R305" s="156"/>
      <c r="S305" s="156"/>
      <c r="T305" s="157"/>
      <c r="AT305" s="152" t="s">
        <v>133</v>
      </c>
      <c r="AU305" s="152" t="s">
        <v>82</v>
      </c>
      <c r="AV305" s="13" t="s">
        <v>82</v>
      </c>
      <c r="AW305" s="13" t="s">
        <v>34</v>
      </c>
      <c r="AX305" s="13" t="s">
        <v>72</v>
      </c>
      <c r="AY305" s="152" t="s">
        <v>120</v>
      </c>
    </row>
    <row r="306" spans="2:51" s="13" customFormat="1" ht="12">
      <c r="B306" s="151"/>
      <c r="D306" s="146" t="s">
        <v>133</v>
      </c>
      <c r="E306" s="152" t="s">
        <v>3</v>
      </c>
      <c r="F306" s="153" t="s">
        <v>468</v>
      </c>
      <c r="H306" s="154">
        <v>4</v>
      </c>
      <c r="L306" s="151"/>
      <c r="M306" s="155"/>
      <c r="N306" s="156"/>
      <c r="O306" s="156"/>
      <c r="P306" s="156"/>
      <c r="Q306" s="156"/>
      <c r="R306" s="156"/>
      <c r="S306" s="156"/>
      <c r="T306" s="157"/>
      <c r="AT306" s="152" t="s">
        <v>133</v>
      </c>
      <c r="AU306" s="152" t="s">
        <v>82</v>
      </c>
      <c r="AV306" s="13" t="s">
        <v>82</v>
      </c>
      <c r="AW306" s="13" t="s">
        <v>34</v>
      </c>
      <c r="AX306" s="13" t="s">
        <v>72</v>
      </c>
      <c r="AY306" s="152" t="s">
        <v>120</v>
      </c>
    </row>
    <row r="307" spans="2:51" s="13" customFormat="1" ht="12">
      <c r="B307" s="151"/>
      <c r="D307" s="146" t="s">
        <v>133</v>
      </c>
      <c r="E307" s="152" t="s">
        <v>3</v>
      </c>
      <c r="F307" s="153" t="s">
        <v>469</v>
      </c>
      <c r="H307" s="154">
        <v>8.96</v>
      </c>
      <c r="L307" s="151"/>
      <c r="M307" s="155"/>
      <c r="N307" s="156"/>
      <c r="O307" s="156"/>
      <c r="P307" s="156"/>
      <c r="Q307" s="156"/>
      <c r="R307" s="156"/>
      <c r="S307" s="156"/>
      <c r="T307" s="157"/>
      <c r="AT307" s="152" t="s">
        <v>133</v>
      </c>
      <c r="AU307" s="152" t="s">
        <v>82</v>
      </c>
      <c r="AV307" s="13" t="s">
        <v>82</v>
      </c>
      <c r="AW307" s="13" t="s">
        <v>34</v>
      </c>
      <c r="AX307" s="13" t="s">
        <v>72</v>
      </c>
      <c r="AY307" s="152" t="s">
        <v>120</v>
      </c>
    </row>
    <row r="308" spans="2:51" s="13" customFormat="1" ht="12">
      <c r="B308" s="151"/>
      <c r="D308" s="146" t="s">
        <v>133</v>
      </c>
      <c r="F308" s="153" t="s">
        <v>475</v>
      </c>
      <c r="H308" s="154">
        <v>5902.4</v>
      </c>
      <c r="L308" s="151"/>
      <c r="M308" s="155"/>
      <c r="N308" s="156"/>
      <c r="O308" s="156"/>
      <c r="P308" s="156"/>
      <c r="Q308" s="156"/>
      <c r="R308" s="156"/>
      <c r="S308" s="156"/>
      <c r="T308" s="157"/>
      <c r="AT308" s="152" t="s">
        <v>133</v>
      </c>
      <c r="AU308" s="152" t="s">
        <v>82</v>
      </c>
      <c r="AV308" s="13" t="s">
        <v>82</v>
      </c>
      <c r="AW308" s="13" t="s">
        <v>4</v>
      </c>
      <c r="AX308" s="13" t="s">
        <v>80</v>
      </c>
      <c r="AY308" s="152" t="s">
        <v>120</v>
      </c>
    </row>
    <row r="309" spans="1:65" s="2" customFormat="1" ht="21.6" customHeight="1">
      <c r="A309" s="28"/>
      <c r="B309" s="133"/>
      <c r="C309" s="134" t="s">
        <v>476</v>
      </c>
      <c r="D309" s="134" t="s">
        <v>122</v>
      </c>
      <c r="E309" s="135" t="s">
        <v>477</v>
      </c>
      <c r="F309" s="136" t="s">
        <v>478</v>
      </c>
      <c r="G309" s="137" t="s">
        <v>189</v>
      </c>
      <c r="H309" s="138">
        <v>582.25</v>
      </c>
      <c r="I309" s="139">
        <v>0</v>
      </c>
      <c r="J309" s="139">
        <f>ROUND(I309*H309,2)</f>
        <v>0</v>
      </c>
      <c r="K309" s="136" t="s">
        <v>126</v>
      </c>
      <c r="L309" s="29"/>
      <c r="M309" s="140" t="s">
        <v>3</v>
      </c>
      <c r="N309" s="141" t="s">
        <v>43</v>
      </c>
      <c r="O309" s="142">
        <v>0.032</v>
      </c>
      <c r="P309" s="142">
        <f>O309*H309</f>
        <v>18.632</v>
      </c>
      <c r="Q309" s="142">
        <v>0</v>
      </c>
      <c r="R309" s="142">
        <f>Q309*H309</f>
        <v>0</v>
      </c>
      <c r="S309" s="142">
        <v>0</v>
      </c>
      <c r="T309" s="143">
        <f>S309*H309</f>
        <v>0</v>
      </c>
      <c r="U309" s="28"/>
      <c r="V309" s="28"/>
      <c r="W309" s="28"/>
      <c r="X309" s="28"/>
      <c r="Y309" s="28"/>
      <c r="Z309" s="28"/>
      <c r="AA309" s="28"/>
      <c r="AB309" s="28"/>
      <c r="AC309" s="28"/>
      <c r="AD309" s="28"/>
      <c r="AE309" s="28"/>
      <c r="AR309" s="144" t="s">
        <v>127</v>
      </c>
      <c r="AT309" s="144" t="s">
        <v>122</v>
      </c>
      <c r="AU309" s="144" t="s">
        <v>82</v>
      </c>
      <c r="AY309" s="16" t="s">
        <v>120</v>
      </c>
      <c r="BE309" s="145">
        <f>IF(N309="základní",J309,0)</f>
        <v>0</v>
      </c>
      <c r="BF309" s="145">
        <f>IF(N309="snížená",J309,0)</f>
        <v>0</v>
      </c>
      <c r="BG309" s="145">
        <f>IF(N309="zákl. přenesená",J309,0)</f>
        <v>0</v>
      </c>
      <c r="BH309" s="145">
        <f>IF(N309="sníž. přenesená",J309,0)</f>
        <v>0</v>
      </c>
      <c r="BI309" s="145">
        <f>IF(N309="nulová",J309,0)</f>
        <v>0</v>
      </c>
      <c r="BJ309" s="16" t="s">
        <v>80</v>
      </c>
      <c r="BK309" s="145">
        <f>ROUND(I309*H309,2)</f>
        <v>0</v>
      </c>
      <c r="BL309" s="16" t="s">
        <v>127</v>
      </c>
      <c r="BM309" s="144" t="s">
        <v>479</v>
      </c>
    </row>
    <row r="310" spans="1:47" s="2" customFormat="1" ht="29.25">
      <c r="A310" s="28"/>
      <c r="B310" s="29"/>
      <c r="C310" s="28"/>
      <c r="D310" s="146" t="s">
        <v>129</v>
      </c>
      <c r="E310" s="28"/>
      <c r="F310" s="147" t="s">
        <v>480</v>
      </c>
      <c r="G310" s="28"/>
      <c r="H310" s="28"/>
      <c r="I310" s="28"/>
      <c r="J310" s="28"/>
      <c r="K310" s="28"/>
      <c r="L310" s="29"/>
      <c r="M310" s="148"/>
      <c r="N310" s="149"/>
      <c r="O310" s="49"/>
      <c r="P310" s="49"/>
      <c r="Q310" s="49"/>
      <c r="R310" s="49"/>
      <c r="S310" s="49"/>
      <c r="T310" s="50"/>
      <c r="U310" s="28"/>
      <c r="V310" s="28"/>
      <c r="W310" s="28"/>
      <c r="X310" s="28"/>
      <c r="Y310" s="28"/>
      <c r="Z310" s="28"/>
      <c r="AA310" s="28"/>
      <c r="AB310" s="28"/>
      <c r="AC310" s="28"/>
      <c r="AD310" s="28"/>
      <c r="AE310" s="28"/>
      <c r="AT310" s="16" t="s">
        <v>129</v>
      </c>
      <c r="AU310" s="16" t="s">
        <v>82</v>
      </c>
    </row>
    <row r="311" spans="1:47" s="2" customFormat="1" ht="136.5">
      <c r="A311" s="28"/>
      <c r="B311" s="29"/>
      <c r="C311" s="28"/>
      <c r="D311" s="146" t="s">
        <v>131</v>
      </c>
      <c r="E311" s="28"/>
      <c r="F311" s="150" t="s">
        <v>465</v>
      </c>
      <c r="G311" s="28"/>
      <c r="H311" s="28"/>
      <c r="I311" s="28"/>
      <c r="J311" s="28"/>
      <c r="K311" s="28"/>
      <c r="L311" s="29"/>
      <c r="M311" s="148"/>
      <c r="N311" s="149"/>
      <c r="O311" s="49"/>
      <c r="P311" s="49"/>
      <c r="Q311" s="49"/>
      <c r="R311" s="49"/>
      <c r="S311" s="49"/>
      <c r="T311" s="50"/>
      <c r="U311" s="28"/>
      <c r="V311" s="28"/>
      <c r="W311" s="28"/>
      <c r="X311" s="28"/>
      <c r="Y311" s="28"/>
      <c r="Z311" s="28"/>
      <c r="AA311" s="28"/>
      <c r="AB311" s="28"/>
      <c r="AC311" s="28"/>
      <c r="AD311" s="28"/>
      <c r="AE311" s="28"/>
      <c r="AT311" s="16" t="s">
        <v>131</v>
      </c>
      <c r="AU311" s="16" t="s">
        <v>82</v>
      </c>
    </row>
    <row r="312" spans="2:51" s="13" customFormat="1" ht="12">
      <c r="B312" s="151"/>
      <c r="D312" s="146" t="s">
        <v>133</v>
      </c>
      <c r="E312" s="152" t="s">
        <v>3</v>
      </c>
      <c r="F312" s="153" t="s">
        <v>481</v>
      </c>
      <c r="H312" s="154">
        <v>582.25</v>
      </c>
      <c r="L312" s="151"/>
      <c r="M312" s="155"/>
      <c r="N312" s="156"/>
      <c r="O312" s="156"/>
      <c r="P312" s="156"/>
      <c r="Q312" s="156"/>
      <c r="R312" s="156"/>
      <c r="S312" s="156"/>
      <c r="T312" s="157"/>
      <c r="AT312" s="152" t="s">
        <v>133</v>
      </c>
      <c r="AU312" s="152" t="s">
        <v>82</v>
      </c>
      <c r="AV312" s="13" t="s">
        <v>82</v>
      </c>
      <c r="AW312" s="13" t="s">
        <v>34</v>
      </c>
      <c r="AX312" s="13" t="s">
        <v>80</v>
      </c>
      <c r="AY312" s="152" t="s">
        <v>120</v>
      </c>
    </row>
    <row r="313" spans="1:65" s="2" customFormat="1" ht="21.6" customHeight="1">
      <c r="A313" s="28"/>
      <c r="B313" s="133"/>
      <c r="C313" s="134" t="s">
        <v>482</v>
      </c>
      <c r="D313" s="134" t="s">
        <v>122</v>
      </c>
      <c r="E313" s="135" t="s">
        <v>483</v>
      </c>
      <c r="F313" s="136" t="s">
        <v>484</v>
      </c>
      <c r="G313" s="137" t="s">
        <v>189</v>
      </c>
      <c r="H313" s="138">
        <v>4075.75</v>
      </c>
      <c r="I313" s="139">
        <v>0</v>
      </c>
      <c r="J313" s="139">
        <f>ROUND(I313*H313,2)</f>
        <v>0</v>
      </c>
      <c r="K313" s="136" t="s">
        <v>126</v>
      </c>
      <c r="L313" s="29"/>
      <c r="M313" s="140" t="s">
        <v>3</v>
      </c>
      <c r="N313" s="141" t="s">
        <v>43</v>
      </c>
      <c r="O313" s="142">
        <v>0.003</v>
      </c>
      <c r="P313" s="142">
        <f>O313*H313</f>
        <v>12.22725</v>
      </c>
      <c r="Q313" s="142">
        <v>0</v>
      </c>
      <c r="R313" s="142">
        <f>Q313*H313</f>
        <v>0</v>
      </c>
      <c r="S313" s="142">
        <v>0</v>
      </c>
      <c r="T313" s="143">
        <f>S313*H313</f>
        <v>0</v>
      </c>
      <c r="U313" s="28"/>
      <c r="V313" s="28"/>
      <c r="W313" s="28"/>
      <c r="X313" s="28"/>
      <c r="Y313" s="28"/>
      <c r="Z313" s="28"/>
      <c r="AA313" s="28"/>
      <c r="AB313" s="28"/>
      <c r="AC313" s="28"/>
      <c r="AD313" s="28"/>
      <c r="AE313" s="28"/>
      <c r="AR313" s="144" t="s">
        <v>127</v>
      </c>
      <c r="AT313" s="144" t="s">
        <v>122</v>
      </c>
      <c r="AU313" s="144" t="s">
        <v>82</v>
      </c>
      <c r="AY313" s="16" t="s">
        <v>120</v>
      </c>
      <c r="BE313" s="145">
        <f>IF(N313="základní",J313,0)</f>
        <v>0</v>
      </c>
      <c r="BF313" s="145">
        <f>IF(N313="snížená",J313,0)</f>
        <v>0</v>
      </c>
      <c r="BG313" s="145">
        <f>IF(N313="zákl. přenesená",J313,0)</f>
        <v>0</v>
      </c>
      <c r="BH313" s="145">
        <f>IF(N313="sníž. přenesená",J313,0)</f>
        <v>0</v>
      </c>
      <c r="BI313" s="145">
        <f>IF(N313="nulová",J313,0)</f>
        <v>0</v>
      </c>
      <c r="BJ313" s="16" t="s">
        <v>80</v>
      </c>
      <c r="BK313" s="145">
        <f>ROUND(I313*H313,2)</f>
        <v>0</v>
      </c>
      <c r="BL313" s="16" t="s">
        <v>127</v>
      </c>
      <c r="BM313" s="144" t="s">
        <v>485</v>
      </c>
    </row>
    <row r="314" spans="1:47" s="2" customFormat="1" ht="29.25">
      <c r="A314" s="28"/>
      <c r="B314" s="29"/>
      <c r="C314" s="28"/>
      <c r="D314" s="146" t="s">
        <v>129</v>
      </c>
      <c r="E314" s="28"/>
      <c r="F314" s="147" t="s">
        <v>474</v>
      </c>
      <c r="G314" s="28"/>
      <c r="H314" s="28"/>
      <c r="I314" s="28"/>
      <c r="J314" s="28"/>
      <c r="K314" s="28"/>
      <c r="L314" s="29"/>
      <c r="M314" s="148"/>
      <c r="N314" s="149"/>
      <c r="O314" s="49"/>
      <c r="P314" s="49"/>
      <c r="Q314" s="49"/>
      <c r="R314" s="49"/>
      <c r="S314" s="49"/>
      <c r="T314" s="50"/>
      <c r="U314" s="28"/>
      <c r="V314" s="28"/>
      <c r="W314" s="28"/>
      <c r="X314" s="28"/>
      <c r="Y314" s="28"/>
      <c r="Z314" s="28"/>
      <c r="AA314" s="28"/>
      <c r="AB314" s="28"/>
      <c r="AC314" s="28"/>
      <c r="AD314" s="28"/>
      <c r="AE314" s="28"/>
      <c r="AT314" s="16" t="s">
        <v>129</v>
      </c>
      <c r="AU314" s="16" t="s">
        <v>82</v>
      </c>
    </row>
    <row r="315" spans="1:47" s="2" customFormat="1" ht="136.5">
      <c r="A315" s="28"/>
      <c r="B315" s="29"/>
      <c r="C315" s="28"/>
      <c r="D315" s="146" t="s">
        <v>131</v>
      </c>
      <c r="E315" s="28"/>
      <c r="F315" s="150" t="s">
        <v>465</v>
      </c>
      <c r="G315" s="28"/>
      <c r="H315" s="28"/>
      <c r="I315" s="28"/>
      <c r="J315" s="28"/>
      <c r="K315" s="28"/>
      <c r="L315" s="29"/>
      <c r="M315" s="148"/>
      <c r="N315" s="149"/>
      <c r="O315" s="49"/>
      <c r="P315" s="49"/>
      <c r="Q315" s="49"/>
      <c r="R315" s="49"/>
      <c r="S315" s="49"/>
      <c r="T315" s="50"/>
      <c r="U315" s="28"/>
      <c r="V315" s="28"/>
      <c r="W315" s="28"/>
      <c r="X315" s="28"/>
      <c r="Y315" s="28"/>
      <c r="Z315" s="28"/>
      <c r="AA315" s="28"/>
      <c r="AB315" s="28"/>
      <c r="AC315" s="28"/>
      <c r="AD315" s="28"/>
      <c r="AE315" s="28"/>
      <c r="AT315" s="16" t="s">
        <v>131</v>
      </c>
      <c r="AU315" s="16" t="s">
        <v>82</v>
      </c>
    </row>
    <row r="316" spans="2:51" s="13" customFormat="1" ht="12">
      <c r="B316" s="151"/>
      <c r="D316" s="146" t="s">
        <v>133</v>
      </c>
      <c r="E316" s="152" t="s">
        <v>3</v>
      </c>
      <c r="F316" s="153" t="s">
        <v>481</v>
      </c>
      <c r="H316" s="154">
        <v>582.25</v>
      </c>
      <c r="L316" s="151"/>
      <c r="M316" s="155"/>
      <c r="N316" s="156"/>
      <c r="O316" s="156"/>
      <c r="P316" s="156"/>
      <c r="Q316" s="156"/>
      <c r="R316" s="156"/>
      <c r="S316" s="156"/>
      <c r="T316" s="157"/>
      <c r="AT316" s="152" t="s">
        <v>133</v>
      </c>
      <c r="AU316" s="152" t="s">
        <v>82</v>
      </c>
      <c r="AV316" s="13" t="s">
        <v>82</v>
      </c>
      <c r="AW316" s="13" t="s">
        <v>34</v>
      </c>
      <c r="AX316" s="13" t="s">
        <v>80</v>
      </c>
      <c r="AY316" s="152" t="s">
        <v>120</v>
      </c>
    </row>
    <row r="317" spans="2:51" s="13" customFormat="1" ht="12">
      <c r="B317" s="151"/>
      <c r="D317" s="146" t="s">
        <v>133</v>
      </c>
      <c r="F317" s="153" t="s">
        <v>486</v>
      </c>
      <c r="H317" s="154">
        <v>4075.75</v>
      </c>
      <c r="L317" s="151"/>
      <c r="M317" s="155"/>
      <c r="N317" s="156"/>
      <c r="O317" s="156"/>
      <c r="P317" s="156"/>
      <c r="Q317" s="156"/>
      <c r="R317" s="156"/>
      <c r="S317" s="156"/>
      <c r="T317" s="157"/>
      <c r="AT317" s="152" t="s">
        <v>133</v>
      </c>
      <c r="AU317" s="152" t="s">
        <v>82</v>
      </c>
      <c r="AV317" s="13" t="s">
        <v>82</v>
      </c>
      <c r="AW317" s="13" t="s">
        <v>4</v>
      </c>
      <c r="AX317" s="13" t="s">
        <v>80</v>
      </c>
      <c r="AY317" s="152" t="s">
        <v>120</v>
      </c>
    </row>
    <row r="318" spans="1:65" s="2" customFormat="1" ht="21.6" customHeight="1">
      <c r="A318" s="28"/>
      <c r="B318" s="133"/>
      <c r="C318" s="134" t="s">
        <v>487</v>
      </c>
      <c r="D318" s="134" t="s">
        <v>122</v>
      </c>
      <c r="E318" s="135" t="s">
        <v>488</v>
      </c>
      <c r="F318" s="136" t="s">
        <v>489</v>
      </c>
      <c r="G318" s="137" t="s">
        <v>189</v>
      </c>
      <c r="H318" s="138">
        <v>843.2</v>
      </c>
      <c r="I318" s="139">
        <v>0</v>
      </c>
      <c r="J318" s="139">
        <f>ROUND(I318*H318,2)</f>
        <v>0</v>
      </c>
      <c r="K318" s="136" t="s">
        <v>126</v>
      </c>
      <c r="L318" s="29"/>
      <c r="M318" s="140" t="s">
        <v>3</v>
      </c>
      <c r="N318" s="141" t="s">
        <v>43</v>
      </c>
      <c r="O318" s="142">
        <v>0.159</v>
      </c>
      <c r="P318" s="142">
        <f>O318*H318</f>
        <v>134.0688</v>
      </c>
      <c r="Q318" s="142">
        <v>0</v>
      </c>
      <c r="R318" s="142">
        <f>Q318*H318</f>
        <v>0</v>
      </c>
      <c r="S318" s="142">
        <v>0</v>
      </c>
      <c r="T318" s="143">
        <f>S318*H318</f>
        <v>0</v>
      </c>
      <c r="U318" s="28"/>
      <c r="V318" s="28"/>
      <c r="W318" s="28"/>
      <c r="X318" s="28"/>
      <c r="Y318" s="28"/>
      <c r="Z318" s="28"/>
      <c r="AA318" s="28"/>
      <c r="AB318" s="28"/>
      <c r="AC318" s="28"/>
      <c r="AD318" s="28"/>
      <c r="AE318" s="28"/>
      <c r="AR318" s="144" t="s">
        <v>127</v>
      </c>
      <c r="AT318" s="144" t="s">
        <v>122</v>
      </c>
      <c r="AU318" s="144" t="s">
        <v>82</v>
      </c>
      <c r="AY318" s="16" t="s">
        <v>120</v>
      </c>
      <c r="BE318" s="145">
        <f>IF(N318="základní",J318,0)</f>
        <v>0</v>
      </c>
      <c r="BF318" s="145">
        <f>IF(N318="snížená",J318,0)</f>
        <v>0</v>
      </c>
      <c r="BG318" s="145">
        <f>IF(N318="zákl. přenesená",J318,0)</f>
        <v>0</v>
      </c>
      <c r="BH318" s="145">
        <f>IF(N318="sníž. přenesená",J318,0)</f>
        <v>0</v>
      </c>
      <c r="BI318" s="145">
        <f>IF(N318="nulová",J318,0)</f>
        <v>0</v>
      </c>
      <c r="BJ318" s="16" t="s">
        <v>80</v>
      </c>
      <c r="BK318" s="145">
        <f>ROUND(I318*H318,2)</f>
        <v>0</v>
      </c>
      <c r="BL318" s="16" t="s">
        <v>127</v>
      </c>
      <c r="BM318" s="144" t="s">
        <v>490</v>
      </c>
    </row>
    <row r="319" spans="1:47" s="2" customFormat="1" ht="19.5">
      <c r="A319" s="28"/>
      <c r="B319" s="29"/>
      <c r="C319" s="28"/>
      <c r="D319" s="146" t="s">
        <v>129</v>
      </c>
      <c r="E319" s="28"/>
      <c r="F319" s="147" t="s">
        <v>491</v>
      </c>
      <c r="G319" s="28"/>
      <c r="H319" s="28"/>
      <c r="I319" s="28"/>
      <c r="J319" s="28"/>
      <c r="K319" s="28"/>
      <c r="L319" s="29"/>
      <c r="M319" s="148"/>
      <c r="N319" s="149"/>
      <c r="O319" s="49"/>
      <c r="P319" s="49"/>
      <c r="Q319" s="49"/>
      <c r="R319" s="49"/>
      <c r="S319" s="49"/>
      <c r="T319" s="50"/>
      <c r="U319" s="28"/>
      <c r="V319" s="28"/>
      <c r="W319" s="28"/>
      <c r="X319" s="28"/>
      <c r="Y319" s="28"/>
      <c r="Z319" s="28"/>
      <c r="AA319" s="28"/>
      <c r="AB319" s="28"/>
      <c r="AC319" s="28"/>
      <c r="AD319" s="28"/>
      <c r="AE319" s="28"/>
      <c r="AT319" s="16" t="s">
        <v>129</v>
      </c>
      <c r="AU319" s="16" t="s">
        <v>82</v>
      </c>
    </row>
    <row r="320" spans="1:47" s="2" customFormat="1" ht="48.75">
      <c r="A320" s="28"/>
      <c r="B320" s="29"/>
      <c r="C320" s="28"/>
      <c r="D320" s="146" t="s">
        <v>131</v>
      </c>
      <c r="E320" s="28"/>
      <c r="F320" s="150" t="s">
        <v>492</v>
      </c>
      <c r="G320" s="28"/>
      <c r="H320" s="28"/>
      <c r="I320" s="28"/>
      <c r="J320" s="28"/>
      <c r="K320" s="28"/>
      <c r="L320" s="29"/>
      <c r="M320" s="148"/>
      <c r="N320" s="149"/>
      <c r="O320" s="49"/>
      <c r="P320" s="49"/>
      <c r="Q320" s="49"/>
      <c r="R320" s="49"/>
      <c r="S320" s="49"/>
      <c r="T320" s="50"/>
      <c r="U320" s="28"/>
      <c r="V320" s="28"/>
      <c r="W320" s="28"/>
      <c r="X320" s="28"/>
      <c r="Y320" s="28"/>
      <c r="Z320" s="28"/>
      <c r="AA320" s="28"/>
      <c r="AB320" s="28"/>
      <c r="AC320" s="28"/>
      <c r="AD320" s="28"/>
      <c r="AE320" s="28"/>
      <c r="AT320" s="16" t="s">
        <v>131</v>
      </c>
      <c r="AU320" s="16" t="s">
        <v>82</v>
      </c>
    </row>
    <row r="321" spans="2:51" s="13" customFormat="1" ht="12">
      <c r="B321" s="151"/>
      <c r="D321" s="146" t="s">
        <v>133</v>
      </c>
      <c r="E321" s="152" t="s">
        <v>3</v>
      </c>
      <c r="F321" s="153" t="s">
        <v>466</v>
      </c>
      <c r="H321" s="154">
        <v>794.6</v>
      </c>
      <c r="L321" s="151"/>
      <c r="M321" s="155"/>
      <c r="N321" s="156"/>
      <c r="O321" s="156"/>
      <c r="P321" s="156"/>
      <c r="Q321" s="156"/>
      <c r="R321" s="156"/>
      <c r="S321" s="156"/>
      <c r="T321" s="157"/>
      <c r="AT321" s="152" t="s">
        <v>133</v>
      </c>
      <c r="AU321" s="152" t="s">
        <v>82</v>
      </c>
      <c r="AV321" s="13" t="s">
        <v>82</v>
      </c>
      <c r="AW321" s="13" t="s">
        <v>34</v>
      </c>
      <c r="AX321" s="13" t="s">
        <v>72</v>
      </c>
      <c r="AY321" s="152" t="s">
        <v>120</v>
      </c>
    </row>
    <row r="322" spans="2:51" s="13" customFormat="1" ht="12">
      <c r="B322" s="151"/>
      <c r="D322" s="146" t="s">
        <v>133</v>
      </c>
      <c r="E322" s="152" t="s">
        <v>3</v>
      </c>
      <c r="F322" s="153" t="s">
        <v>467</v>
      </c>
      <c r="H322" s="154">
        <v>35.64</v>
      </c>
      <c r="L322" s="151"/>
      <c r="M322" s="155"/>
      <c r="N322" s="156"/>
      <c r="O322" s="156"/>
      <c r="P322" s="156"/>
      <c r="Q322" s="156"/>
      <c r="R322" s="156"/>
      <c r="S322" s="156"/>
      <c r="T322" s="157"/>
      <c r="AT322" s="152" t="s">
        <v>133</v>
      </c>
      <c r="AU322" s="152" t="s">
        <v>82</v>
      </c>
      <c r="AV322" s="13" t="s">
        <v>82</v>
      </c>
      <c r="AW322" s="13" t="s">
        <v>34</v>
      </c>
      <c r="AX322" s="13" t="s">
        <v>72</v>
      </c>
      <c r="AY322" s="152" t="s">
        <v>120</v>
      </c>
    </row>
    <row r="323" spans="2:51" s="13" customFormat="1" ht="12">
      <c r="B323" s="151"/>
      <c r="D323" s="146" t="s">
        <v>133</v>
      </c>
      <c r="E323" s="152" t="s">
        <v>3</v>
      </c>
      <c r="F323" s="153" t="s">
        <v>468</v>
      </c>
      <c r="H323" s="154">
        <v>4</v>
      </c>
      <c r="L323" s="151"/>
      <c r="M323" s="155"/>
      <c r="N323" s="156"/>
      <c r="O323" s="156"/>
      <c r="P323" s="156"/>
      <c r="Q323" s="156"/>
      <c r="R323" s="156"/>
      <c r="S323" s="156"/>
      <c r="T323" s="157"/>
      <c r="AT323" s="152" t="s">
        <v>133</v>
      </c>
      <c r="AU323" s="152" t="s">
        <v>82</v>
      </c>
      <c r="AV323" s="13" t="s">
        <v>82</v>
      </c>
      <c r="AW323" s="13" t="s">
        <v>34</v>
      </c>
      <c r="AX323" s="13" t="s">
        <v>72</v>
      </c>
      <c r="AY323" s="152" t="s">
        <v>120</v>
      </c>
    </row>
    <row r="324" spans="2:51" s="13" customFormat="1" ht="12">
      <c r="B324" s="151"/>
      <c r="D324" s="146" t="s">
        <v>133</v>
      </c>
      <c r="E324" s="152" t="s">
        <v>3</v>
      </c>
      <c r="F324" s="153" t="s">
        <v>469</v>
      </c>
      <c r="H324" s="154">
        <v>8.96</v>
      </c>
      <c r="L324" s="151"/>
      <c r="M324" s="155"/>
      <c r="N324" s="156"/>
      <c r="O324" s="156"/>
      <c r="P324" s="156"/>
      <c r="Q324" s="156"/>
      <c r="R324" s="156"/>
      <c r="S324" s="156"/>
      <c r="T324" s="157"/>
      <c r="AT324" s="152" t="s">
        <v>133</v>
      </c>
      <c r="AU324" s="152" t="s">
        <v>82</v>
      </c>
      <c r="AV324" s="13" t="s">
        <v>82</v>
      </c>
      <c r="AW324" s="13" t="s">
        <v>34</v>
      </c>
      <c r="AX324" s="13" t="s">
        <v>72</v>
      </c>
      <c r="AY324" s="152" t="s">
        <v>120</v>
      </c>
    </row>
    <row r="325" spans="1:65" s="2" customFormat="1" ht="21.6" customHeight="1">
      <c r="A325" s="28"/>
      <c r="B325" s="133"/>
      <c r="C325" s="134" t="s">
        <v>493</v>
      </c>
      <c r="D325" s="134" t="s">
        <v>122</v>
      </c>
      <c r="E325" s="135" t="s">
        <v>494</v>
      </c>
      <c r="F325" s="136" t="s">
        <v>495</v>
      </c>
      <c r="G325" s="137" t="s">
        <v>189</v>
      </c>
      <c r="H325" s="138">
        <v>582.25</v>
      </c>
      <c r="I325" s="139">
        <v>0</v>
      </c>
      <c r="J325" s="139">
        <f>ROUND(I325*H325,2)</f>
        <v>0</v>
      </c>
      <c r="K325" s="136" t="s">
        <v>126</v>
      </c>
      <c r="L325" s="29"/>
      <c r="M325" s="140" t="s">
        <v>3</v>
      </c>
      <c r="N325" s="141" t="s">
        <v>43</v>
      </c>
      <c r="O325" s="142">
        <v>0.376</v>
      </c>
      <c r="P325" s="142">
        <f>O325*H325</f>
        <v>218.926</v>
      </c>
      <c r="Q325" s="142">
        <v>0</v>
      </c>
      <c r="R325" s="142">
        <f>Q325*H325</f>
        <v>0</v>
      </c>
      <c r="S325" s="142">
        <v>0</v>
      </c>
      <c r="T325" s="143">
        <f>S325*H325</f>
        <v>0</v>
      </c>
      <c r="U325" s="28"/>
      <c r="V325" s="28"/>
      <c r="W325" s="28"/>
      <c r="X325" s="28"/>
      <c r="Y325" s="28"/>
      <c r="Z325" s="28"/>
      <c r="AA325" s="28"/>
      <c r="AB325" s="28"/>
      <c r="AC325" s="28"/>
      <c r="AD325" s="28"/>
      <c r="AE325" s="28"/>
      <c r="AR325" s="144" t="s">
        <v>127</v>
      </c>
      <c r="AT325" s="144" t="s">
        <v>122</v>
      </c>
      <c r="AU325" s="144" t="s">
        <v>82</v>
      </c>
      <c r="AY325" s="16" t="s">
        <v>120</v>
      </c>
      <c r="BE325" s="145">
        <f>IF(N325="základní",J325,0)</f>
        <v>0</v>
      </c>
      <c r="BF325" s="145">
        <f>IF(N325="snížená",J325,0)</f>
        <v>0</v>
      </c>
      <c r="BG325" s="145">
        <f>IF(N325="zákl. přenesená",J325,0)</f>
        <v>0</v>
      </c>
      <c r="BH325" s="145">
        <f>IF(N325="sníž. přenesená",J325,0)</f>
        <v>0</v>
      </c>
      <c r="BI325" s="145">
        <f>IF(N325="nulová",J325,0)</f>
        <v>0</v>
      </c>
      <c r="BJ325" s="16" t="s">
        <v>80</v>
      </c>
      <c r="BK325" s="145">
        <f>ROUND(I325*H325,2)</f>
        <v>0</v>
      </c>
      <c r="BL325" s="16" t="s">
        <v>127</v>
      </c>
      <c r="BM325" s="144" t="s">
        <v>496</v>
      </c>
    </row>
    <row r="326" spans="1:47" s="2" customFormat="1" ht="19.5">
      <c r="A326" s="28"/>
      <c r="B326" s="29"/>
      <c r="C326" s="28"/>
      <c r="D326" s="146" t="s">
        <v>129</v>
      </c>
      <c r="E326" s="28"/>
      <c r="F326" s="147" t="s">
        <v>497</v>
      </c>
      <c r="G326" s="28"/>
      <c r="H326" s="28"/>
      <c r="I326" s="28"/>
      <c r="J326" s="28"/>
      <c r="K326" s="28"/>
      <c r="L326" s="29"/>
      <c r="M326" s="148"/>
      <c r="N326" s="149"/>
      <c r="O326" s="49"/>
      <c r="P326" s="49"/>
      <c r="Q326" s="49"/>
      <c r="R326" s="49"/>
      <c r="S326" s="49"/>
      <c r="T326" s="50"/>
      <c r="U326" s="28"/>
      <c r="V326" s="28"/>
      <c r="W326" s="28"/>
      <c r="X326" s="28"/>
      <c r="Y326" s="28"/>
      <c r="Z326" s="28"/>
      <c r="AA326" s="28"/>
      <c r="AB326" s="28"/>
      <c r="AC326" s="28"/>
      <c r="AD326" s="28"/>
      <c r="AE326" s="28"/>
      <c r="AT326" s="16" t="s">
        <v>129</v>
      </c>
      <c r="AU326" s="16" t="s">
        <v>82</v>
      </c>
    </row>
    <row r="327" spans="1:47" s="2" customFormat="1" ht="48.75">
      <c r="A327" s="28"/>
      <c r="B327" s="29"/>
      <c r="C327" s="28"/>
      <c r="D327" s="146" t="s">
        <v>131</v>
      </c>
      <c r="E327" s="28"/>
      <c r="F327" s="150" t="s">
        <v>492</v>
      </c>
      <c r="G327" s="28"/>
      <c r="H327" s="28"/>
      <c r="I327" s="28"/>
      <c r="J327" s="28"/>
      <c r="K327" s="28"/>
      <c r="L327" s="29"/>
      <c r="M327" s="148"/>
      <c r="N327" s="149"/>
      <c r="O327" s="49"/>
      <c r="P327" s="49"/>
      <c r="Q327" s="49"/>
      <c r="R327" s="49"/>
      <c r="S327" s="49"/>
      <c r="T327" s="50"/>
      <c r="U327" s="28"/>
      <c r="V327" s="28"/>
      <c r="W327" s="28"/>
      <c r="X327" s="28"/>
      <c r="Y327" s="28"/>
      <c r="Z327" s="28"/>
      <c r="AA327" s="28"/>
      <c r="AB327" s="28"/>
      <c r="AC327" s="28"/>
      <c r="AD327" s="28"/>
      <c r="AE327" s="28"/>
      <c r="AT327" s="16" t="s">
        <v>131</v>
      </c>
      <c r="AU327" s="16" t="s">
        <v>82</v>
      </c>
    </row>
    <row r="328" spans="2:51" s="13" customFormat="1" ht="12">
      <c r="B328" s="151"/>
      <c r="D328" s="146" t="s">
        <v>133</v>
      </c>
      <c r="E328" s="152" t="s">
        <v>3</v>
      </c>
      <c r="F328" s="153" t="s">
        <v>481</v>
      </c>
      <c r="H328" s="154">
        <v>582.25</v>
      </c>
      <c r="L328" s="151"/>
      <c r="M328" s="155"/>
      <c r="N328" s="156"/>
      <c r="O328" s="156"/>
      <c r="P328" s="156"/>
      <c r="Q328" s="156"/>
      <c r="R328" s="156"/>
      <c r="S328" s="156"/>
      <c r="T328" s="157"/>
      <c r="AT328" s="152" t="s">
        <v>133</v>
      </c>
      <c r="AU328" s="152" t="s">
        <v>82</v>
      </c>
      <c r="AV328" s="13" t="s">
        <v>82</v>
      </c>
      <c r="AW328" s="13" t="s">
        <v>34</v>
      </c>
      <c r="AX328" s="13" t="s">
        <v>80</v>
      </c>
      <c r="AY328" s="152" t="s">
        <v>120</v>
      </c>
    </row>
    <row r="329" spans="1:65" s="2" customFormat="1" ht="32.45" customHeight="1">
      <c r="A329" s="28"/>
      <c r="B329" s="133"/>
      <c r="C329" s="134" t="s">
        <v>498</v>
      </c>
      <c r="D329" s="134" t="s">
        <v>122</v>
      </c>
      <c r="E329" s="135" t="s">
        <v>499</v>
      </c>
      <c r="F329" s="136" t="s">
        <v>500</v>
      </c>
      <c r="G329" s="137" t="s">
        <v>189</v>
      </c>
      <c r="H329" s="138">
        <v>582.25</v>
      </c>
      <c r="I329" s="139">
        <v>0</v>
      </c>
      <c r="J329" s="139">
        <f>ROUND(I329*H329,2)</f>
        <v>0</v>
      </c>
      <c r="K329" s="136" t="s">
        <v>126</v>
      </c>
      <c r="L329" s="29"/>
      <c r="M329" s="140" t="s">
        <v>3</v>
      </c>
      <c r="N329" s="141" t="s">
        <v>43</v>
      </c>
      <c r="O329" s="142">
        <v>0</v>
      </c>
      <c r="P329" s="142">
        <f>O329*H329</f>
        <v>0</v>
      </c>
      <c r="Q329" s="142">
        <v>0</v>
      </c>
      <c r="R329" s="142">
        <f>Q329*H329</f>
        <v>0</v>
      </c>
      <c r="S329" s="142">
        <v>0</v>
      </c>
      <c r="T329" s="143">
        <f>S329*H329</f>
        <v>0</v>
      </c>
      <c r="U329" s="28"/>
      <c r="V329" s="28"/>
      <c r="W329" s="28"/>
      <c r="X329" s="28"/>
      <c r="Y329" s="28"/>
      <c r="Z329" s="28"/>
      <c r="AA329" s="28"/>
      <c r="AB329" s="28"/>
      <c r="AC329" s="28"/>
      <c r="AD329" s="28"/>
      <c r="AE329" s="28"/>
      <c r="AR329" s="144" t="s">
        <v>127</v>
      </c>
      <c r="AT329" s="144" t="s">
        <v>122</v>
      </c>
      <c r="AU329" s="144" t="s">
        <v>82</v>
      </c>
      <c r="AY329" s="16" t="s">
        <v>120</v>
      </c>
      <c r="BE329" s="145">
        <f>IF(N329="základní",J329,0)</f>
        <v>0</v>
      </c>
      <c r="BF329" s="145">
        <f>IF(N329="snížená",J329,0)</f>
        <v>0</v>
      </c>
      <c r="BG329" s="145">
        <f>IF(N329="zákl. přenesená",J329,0)</f>
        <v>0</v>
      </c>
      <c r="BH329" s="145">
        <f>IF(N329="sníž. přenesená",J329,0)</f>
        <v>0</v>
      </c>
      <c r="BI329" s="145">
        <f>IF(N329="nulová",J329,0)</f>
        <v>0</v>
      </c>
      <c r="BJ329" s="16" t="s">
        <v>80</v>
      </c>
      <c r="BK329" s="145">
        <f>ROUND(I329*H329,2)</f>
        <v>0</v>
      </c>
      <c r="BL329" s="16" t="s">
        <v>127</v>
      </c>
      <c r="BM329" s="144" t="s">
        <v>501</v>
      </c>
    </row>
    <row r="330" spans="1:47" s="2" customFormat="1" ht="29.25">
      <c r="A330" s="28"/>
      <c r="B330" s="29"/>
      <c r="C330" s="28"/>
      <c r="D330" s="146" t="s">
        <v>129</v>
      </c>
      <c r="E330" s="28"/>
      <c r="F330" s="147" t="s">
        <v>502</v>
      </c>
      <c r="G330" s="28"/>
      <c r="H330" s="28"/>
      <c r="I330" s="28"/>
      <c r="J330" s="28"/>
      <c r="K330" s="28"/>
      <c r="L330" s="29"/>
      <c r="M330" s="148"/>
      <c r="N330" s="149"/>
      <c r="O330" s="49"/>
      <c r="P330" s="49"/>
      <c r="Q330" s="49"/>
      <c r="R330" s="49"/>
      <c r="S330" s="49"/>
      <c r="T330" s="50"/>
      <c r="U330" s="28"/>
      <c r="V330" s="28"/>
      <c r="W330" s="28"/>
      <c r="X330" s="28"/>
      <c r="Y330" s="28"/>
      <c r="Z330" s="28"/>
      <c r="AA330" s="28"/>
      <c r="AB330" s="28"/>
      <c r="AC330" s="28"/>
      <c r="AD330" s="28"/>
      <c r="AE330" s="28"/>
      <c r="AT330" s="16" t="s">
        <v>129</v>
      </c>
      <c r="AU330" s="16" t="s">
        <v>82</v>
      </c>
    </row>
    <row r="331" spans="1:47" s="2" customFormat="1" ht="107.25">
      <c r="A331" s="28"/>
      <c r="B331" s="29"/>
      <c r="C331" s="28"/>
      <c r="D331" s="146" t="s">
        <v>131</v>
      </c>
      <c r="E331" s="28"/>
      <c r="F331" s="150" t="s">
        <v>503</v>
      </c>
      <c r="G331" s="28"/>
      <c r="H331" s="28"/>
      <c r="I331" s="28"/>
      <c r="J331" s="28"/>
      <c r="K331" s="28"/>
      <c r="L331" s="29"/>
      <c r="M331" s="148"/>
      <c r="N331" s="149"/>
      <c r="O331" s="49"/>
      <c r="P331" s="49"/>
      <c r="Q331" s="49"/>
      <c r="R331" s="49"/>
      <c r="S331" s="49"/>
      <c r="T331" s="50"/>
      <c r="U331" s="28"/>
      <c r="V331" s="28"/>
      <c r="W331" s="28"/>
      <c r="X331" s="28"/>
      <c r="Y331" s="28"/>
      <c r="Z331" s="28"/>
      <c r="AA331" s="28"/>
      <c r="AB331" s="28"/>
      <c r="AC331" s="28"/>
      <c r="AD331" s="28"/>
      <c r="AE331" s="28"/>
      <c r="AT331" s="16" t="s">
        <v>131</v>
      </c>
      <c r="AU331" s="16" t="s">
        <v>82</v>
      </c>
    </row>
    <row r="332" spans="2:51" s="13" customFormat="1" ht="12">
      <c r="B332" s="151"/>
      <c r="D332" s="146" t="s">
        <v>133</v>
      </c>
      <c r="E332" s="152" t="s">
        <v>3</v>
      </c>
      <c r="F332" s="153" t="s">
        <v>481</v>
      </c>
      <c r="H332" s="154">
        <v>582.25</v>
      </c>
      <c r="L332" s="151"/>
      <c r="M332" s="155"/>
      <c r="N332" s="156"/>
      <c r="O332" s="156"/>
      <c r="P332" s="156"/>
      <c r="Q332" s="156"/>
      <c r="R332" s="156"/>
      <c r="S332" s="156"/>
      <c r="T332" s="157"/>
      <c r="AT332" s="152" t="s">
        <v>133</v>
      </c>
      <c r="AU332" s="152" t="s">
        <v>82</v>
      </c>
      <c r="AV332" s="13" t="s">
        <v>82</v>
      </c>
      <c r="AW332" s="13" t="s">
        <v>34</v>
      </c>
      <c r="AX332" s="13" t="s">
        <v>80</v>
      </c>
      <c r="AY332" s="152" t="s">
        <v>120</v>
      </c>
    </row>
    <row r="333" spans="1:65" s="2" customFormat="1" ht="32.45" customHeight="1">
      <c r="A333" s="28"/>
      <c r="B333" s="133"/>
      <c r="C333" s="134" t="s">
        <v>504</v>
      </c>
      <c r="D333" s="134" t="s">
        <v>122</v>
      </c>
      <c r="E333" s="135" t="s">
        <v>505</v>
      </c>
      <c r="F333" s="136" t="s">
        <v>506</v>
      </c>
      <c r="G333" s="137" t="s">
        <v>189</v>
      </c>
      <c r="H333" s="138">
        <v>8.96</v>
      </c>
      <c r="I333" s="139">
        <v>0</v>
      </c>
      <c r="J333" s="139">
        <f>ROUND(I333*H333,2)</f>
        <v>0</v>
      </c>
      <c r="K333" s="136" t="s">
        <v>126</v>
      </c>
      <c r="L333" s="29"/>
      <c r="M333" s="140" t="s">
        <v>3</v>
      </c>
      <c r="N333" s="141" t="s">
        <v>43</v>
      </c>
      <c r="O333" s="142">
        <v>0</v>
      </c>
      <c r="P333" s="142">
        <f>O333*H333</f>
        <v>0</v>
      </c>
      <c r="Q333" s="142">
        <v>0</v>
      </c>
      <c r="R333" s="142">
        <f>Q333*H333</f>
        <v>0</v>
      </c>
      <c r="S333" s="142">
        <v>0</v>
      </c>
      <c r="T333" s="143">
        <f>S333*H333</f>
        <v>0</v>
      </c>
      <c r="U333" s="28"/>
      <c r="V333" s="28"/>
      <c r="W333" s="28"/>
      <c r="X333" s="28"/>
      <c r="Y333" s="28"/>
      <c r="Z333" s="28"/>
      <c r="AA333" s="28"/>
      <c r="AB333" s="28"/>
      <c r="AC333" s="28"/>
      <c r="AD333" s="28"/>
      <c r="AE333" s="28"/>
      <c r="AR333" s="144" t="s">
        <v>127</v>
      </c>
      <c r="AT333" s="144" t="s">
        <v>122</v>
      </c>
      <c r="AU333" s="144" t="s">
        <v>82</v>
      </c>
      <c r="AY333" s="16" t="s">
        <v>120</v>
      </c>
      <c r="BE333" s="145">
        <f>IF(N333="základní",J333,0)</f>
        <v>0</v>
      </c>
      <c r="BF333" s="145">
        <f>IF(N333="snížená",J333,0)</f>
        <v>0</v>
      </c>
      <c r="BG333" s="145">
        <f>IF(N333="zákl. přenesená",J333,0)</f>
        <v>0</v>
      </c>
      <c r="BH333" s="145">
        <f>IF(N333="sníž. přenesená",J333,0)</f>
        <v>0</v>
      </c>
      <c r="BI333" s="145">
        <f>IF(N333="nulová",J333,0)</f>
        <v>0</v>
      </c>
      <c r="BJ333" s="16" t="s">
        <v>80</v>
      </c>
      <c r="BK333" s="145">
        <f>ROUND(I333*H333,2)</f>
        <v>0</v>
      </c>
      <c r="BL333" s="16" t="s">
        <v>127</v>
      </c>
      <c r="BM333" s="144" t="s">
        <v>507</v>
      </c>
    </row>
    <row r="334" spans="1:47" s="2" customFormat="1" ht="29.25">
      <c r="A334" s="28"/>
      <c r="B334" s="29"/>
      <c r="C334" s="28"/>
      <c r="D334" s="146" t="s">
        <v>129</v>
      </c>
      <c r="E334" s="28"/>
      <c r="F334" s="147" t="s">
        <v>508</v>
      </c>
      <c r="G334" s="28"/>
      <c r="H334" s="28"/>
      <c r="I334" s="28"/>
      <c r="J334" s="28"/>
      <c r="K334" s="28"/>
      <c r="L334" s="29"/>
      <c r="M334" s="148"/>
      <c r="N334" s="149"/>
      <c r="O334" s="49"/>
      <c r="P334" s="49"/>
      <c r="Q334" s="49"/>
      <c r="R334" s="49"/>
      <c r="S334" s="49"/>
      <c r="T334" s="50"/>
      <c r="U334" s="28"/>
      <c r="V334" s="28"/>
      <c r="W334" s="28"/>
      <c r="X334" s="28"/>
      <c r="Y334" s="28"/>
      <c r="Z334" s="28"/>
      <c r="AA334" s="28"/>
      <c r="AB334" s="28"/>
      <c r="AC334" s="28"/>
      <c r="AD334" s="28"/>
      <c r="AE334" s="28"/>
      <c r="AT334" s="16" t="s">
        <v>129</v>
      </c>
      <c r="AU334" s="16" t="s">
        <v>82</v>
      </c>
    </row>
    <row r="335" spans="1:47" s="2" customFormat="1" ht="107.25">
      <c r="A335" s="28"/>
      <c r="B335" s="29"/>
      <c r="C335" s="28"/>
      <c r="D335" s="146" t="s">
        <v>131</v>
      </c>
      <c r="E335" s="28"/>
      <c r="F335" s="150" t="s">
        <v>503</v>
      </c>
      <c r="G335" s="28"/>
      <c r="H335" s="28"/>
      <c r="I335" s="28"/>
      <c r="J335" s="28"/>
      <c r="K335" s="28"/>
      <c r="L335" s="29"/>
      <c r="M335" s="148"/>
      <c r="N335" s="149"/>
      <c r="O335" s="49"/>
      <c r="P335" s="49"/>
      <c r="Q335" s="49"/>
      <c r="R335" s="49"/>
      <c r="S335" s="49"/>
      <c r="T335" s="50"/>
      <c r="U335" s="28"/>
      <c r="V335" s="28"/>
      <c r="W335" s="28"/>
      <c r="X335" s="28"/>
      <c r="Y335" s="28"/>
      <c r="Z335" s="28"/>
      <c r="AA335" s="28"/>
      <c r="AB335" s="28"/>
      <c r="AC335" s="28"/>
      <c r="AD335" s="28"/>
      <c r="AE335" s="28"/>
      <c r="AT335" s="16" t="s">
        <v>131</v>
      </c>
      <c r="AU335" s="16" t="s">
        <v>82</v>
      </c>
    </row>
    <row r="336" spans="2:51" s="13" customFormat="1" ht="12">
      <c r="B336" s="151"/>
      <c r="D336" s="146" t="s">
        <v>133</v>
      </c>
      <c r="E336" s="152" t="s">
        <v>3</v>
      </c>
      <c r="F336" s="153" t="s">
        <v>469</v>
      </c>
      <c r="H336" s="154">
        <v>8.96</v>
      </c>
      <c r="L336" s="151"/>
      <c r="M336" s="155"/>
      <c r="N336" s="156"/>
      <c r="O336" s="156"/>
      <c r="P336" s="156"/>
      <c r="Q336" s="156"/>
      <c r="R336" s="156"/>
      <c r="S336" s="156"/>
      <c r="T336" s="157"/>
      <c r="AT336" s="152" t="s">
        <v>133</v>
      </c>
      <c r="AU336" s="152" t="s">
        <v>82</v>
      </c>
      <c r="AV336" s="13" t="s">
        <v>82</v>
      </c>
      <c r="AW336" s="13" t="s">
        <v>34</v>
      </c>
      <c r="AX336" s="13" t="s">
        <v>80</v>
      </c>
      <c r="AY336" s="152" t="s">
        <v>120</v>
      </c>
    </row>
    <row r="337" spans="1:65" s="2" customFormat="1" ht="21.6" customHeight="1">
      <c r="A337" s="28"/>
      <c r="B337" s="133"/>
      <c r="C337" s="134" t="s">
        <v>509</v>
      </c>
      <c r="D337" s="134" t="s">
        <v>122</v>
      </c>
      <c r="E337" s="135" t="s">
        <v>510</v>
      </c>
      <c r="F337" s="136" t="s">
        <v>511</v>
      </c>
      <c r="G337" s="137" t="s">
        <v>189</v>
      </c>
      <c r="H337" s="138">
        <v>834.24</v>
      </c>
      <c r="I337" s="139">
        <v>0</v>
      </c>
      <c r="J337" s="139">
        <f>ROUND(I337*H337,2)</f>
        <v>0</v>
      </c>
      <c r="K337" s="136" t="s">
        <v>126</v>
      </c>
      <c r="L337" s="29"/>
      <c r="M337" s="140" t="s">
        <v>3</v>
      </c>
      <c r="N337" s="141" t="s">
        <v>43</v>
      </c>
      <c r="O337" s="142">
        <v>0</v>
      </c>
      <c r="P337" s="142">
        <f>O337*H337</f>
        <v>0</v>
      </c>
      <c r="Q337" s="142">
        <v>0</v>
      </c>
      <c r="R337" s="142">
        <f>Q337*H337</f>
        <v>0</v>
      </c>
      <c r="S337" s="142">
        <v>0</v>
      </c>
      <c r="T337" s="143">
        <f>S337*H337</f>
        <v>0</v>
      </c>
      <c r="U337" s="28"/>
      <c r="V337" s="28"/>
      <c r="W337" s="28"/>
      <c r="X337" s="28"/>
      <c r="Y337" s="28"/>
      <c r="Z337" s="28"/>
      <c r="AA337" s="28"/>
      <c r="AB337" s="28"/>
      <c r="AC337" s="28"/>
      <c r="AD337" s="28"/>
      <c r="AE337" s="28"/>
      <c r="AR337" s="144" t="s">
        <v>127</v>
      </c>
      <c r="AT337" s="144" t="s">
        <v>122</v>
      </c>
      <c r="AU337" s="144" t="s">
        <v>82</v>
      </c>
      <c r="AY337" s="16" t="s">
        <v>120</v>
      </c>
      <c r="BE337" s="145">
        <f>IF(N337="základní",J337,0)</f>
        <v>0</v>
      </c>
      <c r="BF337" s="145">
        <f>IF(N337="snížená",J337,0)</f>
        <v>0</v>
      </c>
      <c r="BG337" s="145">
        <f>IF(N337="zákl. přenesená",J337,0)</f>
        <v>0</v>
      </c>
      <c r="BH337" s="145">
        <f>IF(N337="sníž. přenesená",J337,0)</f>
        <v>0</v>
      </c>
      <c r="BI337" s="145">
        <f>IF(N337="nulová",J337,0)</f>
        <v>0</v>
      </c>
      <c r="BJ337" s="16" t="s">
        <v>80</v>
      </c>
      <c r="BK337" s="145">
        <f>ROUND(I337*H337,2)</f>
        <v>0</v>
      </c>
      <c r="BL337" s="16" t="s">
        <v>127</v>
      </c>
      <c r="BM337" s="144" t="s">
        <v>512</v>
      </c>
    </row>
    <row r="338" spans="1:47" s="2" customFormat="1" ht="29.25">
      <c r="A338" s="28"/>
      <c r="B338" s="29"/>
      <c r="C338" s="28"/>
      <c r="D338" s="146" t="s">
        <v>129</v>
      </c>
      <c r="E338" s="28"/>
      <c r="F338" s="147" t="s">
        <v>191</v>
      </c>
      <c r="G338" s="28"/>
      <c r="H338" s="28"/>
      <c r="I338" s="28"/>
      <c r="J338" s="28"/>
      <c r="K338" s="28"/>
      <c r="L338" s="29"/>
      <c r="M338" s="148"/>
      <c r="N338" s="149"/>
      <c r="O338" s="49"/>
      <c r="P338" s="49"/>
      <c r="Q338" s="49"/>
      <c r="R338" s="49"/>
      <c r="S338" s="49"/>
      <c r="T338" s="50"/>
      <c r="U338" s="28"/>
      <c r="V338" s="28"/>
      <c r="W338" s="28"/>
      <c r="X338" s="28"/>
      <c r="Y338" s="28"/>
      <c r="Z338" s="28"/>
      <c r="AA338" s="28"/>
      <c r="AB338" s="28"/>
      <c r="AC338" s="28"/>
      <c r="AD338" s="28"/>
      <c r="AE338" s="28"/>
      <c r="AT338" s="16" t="s">
        <v>129</v>
      </c>
      <c r="AU338" s="16" t="s">
        <v>82</v>
      </c>
    </row>
    <row r="339" spans="1:47" s="2" customFormat="1" ht="107.25">
      <c r="A339" s="28"/>
      <c r="B339" s="29"/>
      <c r="C339" s="28"/>
      <c r="D339" s="146" t="s">
        <v>131</v>
      </c>
      <c r="E339" s="28"/>
      <c r="F339" s="150" t="s">
        <v>503</v>
      </c>
      <c r="G339" s="28"/>
      <c r="H339" s="28"/>
      <c r="I339" s="28"/>
      <c r="J339" s="28"/>
      <c r="K339" s="28"/>
      <c r="L339" s="29"/>
      <c r="M339" s="148"/>
      <c r="N339" s="149"/>
      <c r="O339" s="49"/>
      <c r="P339" s="49"/>
      <c r="Q339" s="49"/>
      <c r="R339" s="49"/>
      <c r="S339" s="49"/>
      <c r="T339" s="50"/>
      <c r="U339" s="28"/>
      <c r="V339" s="28"/>
      <c r="W339" s="28"/>
      <c r="X339" s="28"/>
      <c r="Y339" s="28"/>
      <c r="Z339" s="28"/>
      <c r="AA339" s="28"/>
      <c r="AB339" s="28"/>
      <c r="AC339" s="28"/>
      <c r="AD339" s="28"/>
      <c r="AE339" s="28"/>
      <c r="AT339" s="16" t="s">
        <v>131</v>
      </c>
      <c r="AU339" s="16" t="s">
        <v>82</v>
      </c>
    </row>
    <row r="340" spans="2:51" s="13" customFormat="1" ht="12">
      <c r="B340" s="151"/>
      <c r="D340" s="146" t="s">
        <v>133</v>
      </c>
      <c r="E340" s="152" t="s">
        <v>3</v>
      </c>
      <c r="F340" s="153" t="s">
        <v>466</v>
      </c>
      <c r="H340" s="154">
        <v>794.6</v>
      </c>
      <c r="L340" s="151"/>
      <c r="M340" s="155"/>
      <c r="N340" s="156"/>
      <c r="O340" s="156"/>
      <c r="P340" s="156"/>
      <c r="Q340" s="156"/>
      <c r="R340" s="156"/>
      <c r="S340" s="156"/>
      <c r="T340" s="157"/>
      <c r="AT340" s="152" t="s">
        <v>133</v>
      </c>
      <c r="AU340" s="152" t="s">
        <v>82</v>
      </c>
      <c r="AV340" s="13" t="s">
        <v>82</v>
      </c>
      <c r="AW340" s="13" t="s">
        <v>34</v>
      </c>
      <c r="AX340" s="13" t="s">
        <v>72</v>
      </c>
      <c r="AY340" s="152" t="s">
        <v>120</v>
      </c>
    </row>
    <row r="341" spans="2:51" s="13" customFormat="1" ht="12">
      <c r="B341" s="151"/>
      <c r="D341" s="146" t="s">
        <v>133</v>
      </c>
      <c r="E341" s="152" t="s">
        <v>3</v>
      </c>
      <c r="F341" s="153" t="s">
        <v>467</v>
      </c>
      <c r="H341" s="154">
        <v>35.64</v>
      </c>
      <c r="L341" s="151"/>
      <c r="M341" s="155"/>
      <c r="N341" s="156"/>
      <c r="O341" s="156"/>
      <c r="P341" s="156"/>
      <c r="Q341" s="156"/>
      <c r="R341" s="156"/>
      <c r="S341" s="156"/>
      <c r="T341" s="157"/>
      <c r="AT341" s="152" t="s">
        <v>133</v>
      </c>
      <c r="AU341" s="152" t="s">
        <v>82</v>
      </c>
      <c r="AV341" s="13" t="s">
        <v>82</v>
      </c>
      <c r="AW341" s="13" t="s">
        <v>34</v>
      </c>
      <c r="AX341" s="13" t="s">
        <v>72</v>
      </c>
      <c r="AY341" s="152" t="s">
        <v>120</v>
      </c>
    </row>
    <row r="342" spans="2:51" s="13" customFormat="1" ht="12">
      <c r="B342" s="151"/>
      <c r="D342" s="146" t="s">
        <v>133</v>
      </c>
      <c r="E342" s="152" t="s">
        <v>3</v>
      </c>
      <c r="F342" s="153" t="s">
        <v>468</v>
      </c>
      <c r="H342" s="154">
        <v>4</v>
      </c>
      <c r="L342" s="151"/>
      <c r="M342" s="155"/>
      <c r="N342" s="156"/>
      <c r="O342" s="156"/>
      <c r="P342" s="156"/>
      <c r="Q342" s="156"/>
      <c r="R342" s="156"/>
      <c r="S342" s="156"/>
      <c r="T342" s="157"/>
      <c r="AT342" s="152" t="s">
        <v>133</v>
      </c>
      <c r="AU342" s="152" t="s">
        <v>82</v>
      </c>
      <c r="AV342" s="13" t="s">
        <v>82</v>
      </c>
      <c r="AW342" s="13" t="s">
        <v>34</v>
      </c>
      <c r="AX342" s="13" t="s">
        <v>72</v>
      </c>
      <c r="AY342" s="152" t="s">
        <v>120</v>
      </c>
    </row>
    <row r="343" spans="2:63" s="12" customFormat="1" ht="22.9" customHeight="1">
      <c r="B343" s="121"/>
      <c r="D343" s="122" t="s">
        <v>71</v>
      </c>
      <c r="E343" s="131" t="s">
        <v>513</v>
      </c>
      <c r="F343" s="131" t="s">
        <v>514</v>
      </c>
      <c r="J343" s="132">
        <f>BK343</f>
        <v>0</v>
      </c>
      <c r="L343" s="121"/>
      <c r="M343" s="125"/>
      <c r="N343" s="126"/>
      <c r="O343" s="126"/>
      <c r="P343" s="127">
        <f>SUM(P344:P345)</f>
        <v>181.34761500000002</v>
      </c>
      <c r="Q343" s="126"/>
      <c r="R343" s="127">
        <f>SUM(R344:R345)</f>
        <v>0</v>
      </c>
      <c r="S343" s="126"/>
      <c r="T343" s="128">
        <f>SUM(T344:T345)</f>
        <v>0</v>
      </c>
      <c r="AR343" s="122" t="s">
        <v>80</v>
      </c>
      <c r="AT343" s="129" t="s">
        <v>71</v>
      </c>
      <c r="AU343" s="129" t="s">
        <v>80</v>
      </c>
      <c r="AY343" s="122" t="s">
        <v>120</v>
      </c>
      <c r="BK343" s="130">
        <f>SUM(BK344:BK345)</f>
        <v>0</v>
      </c>
    </row>
    <row r="344" spans="1:65" s="2" customFormat="1" ht="21.6" customHeight="1">
      <c r="A344" s="28"/>
      <c r="B344" s="133"/>
      <c r="C344" s="134" t="s">
        <v>515</v>
      </c>
      <c r="D344" s="134" t="s">
        <v>122</v>
      </c>
      <c r="E344" s="135" t="s">
        <v>516</v>
      </c>
      <c r="F344" s="136" t="s">
        <v>517</v>
      </c>
      <c r="G344" s="137" t="s">
        <v>189</v>
      </c>
      <c r="H344" s="138">
        <v>456.795</v>
      </c>
      <c r="I344" s="139">
        <v>0</v>
      </c>
      <c r="J344" s="139">
        <f>ROUND(I344*H344,2)</f>
        <v>0</v>
      </c>
      <c r="K344" s="136" t="s">
        <v>126</v>
      </c>
      <c r="L344" s="29"/>
      <c r="M344" s="140" t="s">
        <v>3</v>
      </c>
      <c r="N344" s="141" t="s">
        <v>43</v>
      </c>
      <c r="O344" s="142">
        <v>0.397</v>
      </c>
      <c r="P344" s="142">
        <f>O344*H344</f>
        <v>181.34761500000002</v>
      </c>
      <c r="Q344" s="142">
        <v>0</v>
      </c>
      <c r="R344" s="142">
        <f>Q344*H344</f>
        <v>0</v>
      </c>
      <c r="S344" s="142">
        <v>0</v>
      </c>
      <c r="T344" s="143">
        <f>S344*H344</f>
        <v>0</v>
      </c>
      <c r="U344" s="28"/>
      <c r="V344" s="28"/>
      <c r="W344" s="28"/>
      <c r="X344" s="28"/>
      <c r="Y344" s="28"/>
      <c r="Z344" s="28"/>
      <c r="AA344" s="28"/>
      <c r="AB344" s="28"/>
      <c r="AC344" s="28"/>
      <c r="AD344" s="28"/>
      <c r="AE344" s="28"/>
      <c r="AR344" s="144" t="s">
        <v>127</v>
      </c>
      <c r="AT344" s="144" t="s">
        <v>122</v>
      </c>
      <c r="AU344" s="144" t="s">
        <v>82</v>
      </c>
      <c r="AY344" s="16" t="s">
        <v>120</v>
      </c>
      <c r="BE344" s="145">
        <f>IF(N344="základní",J344,0)</f>
        <v>0</v>
      </c>
      <c r="BF344" s="145">
        <f>IF(N344="snížená",J344,0)</f>
        <v>0</v>
      </c>
      <c r="BG344" s="145">
        <f>IF(N344="zákl. přenesená",J344,0)</f>
        <v>0</v>
      </c>
      <c r="BH344" s="145">
        <f>IF(N344="sníž. přenesená",J344,0)</f>
        <v>0</v>
      </c>
      <c r="BI344" s="145">
        <f>IF(N344="nulová",J344,0)</f>
        <v>0</v>
      </c>
      <c r="BJ344" s="16" t="s">
        <v>80</v>
      </c>
      <c r="BK344" s="145">
        <f>ROUND(I344*H344,2)</f>
        <v>0</v>
      </c>
      <c r="BL344" s="16" t="s">
        <v>127</v>
      </c>
      <c r="BM344" s="144" t="s">
        <v>518</v>
      </c>
    </row>
    <row r="345" spans="1:47" s="2" customFormat="1" ht="29.25">
      <c r="A345" s="28"/>
      <c r="B345" s="29"/>
      <c r="C345" s="28"/>
      <c r="D345" s="146" t="s">
        <v>129</v>
      </c>
      <c r="E345" s="28"/>
      <c r="F345" s="147" t="s">
        <v>519</v>
      </c>
      <c r="G345" s="28"/>
      <c r="H345" s="28"/>
      <c r="I345" s="28"/>
      <c r="J345" s="28"/>
      <c r="K345" s="28"/>
      <c r="L345" s="29"/>
      <c r="M345" s="148"/>
      <c r="N345" s="149"/>
      <c r="O345" s="49"/>
      <c r="P345" s="49"/>
      <c r="Q345" s="49"/>
      <c r="R345" s="49"/>
      <c r="S345" s="49"/>
      <c r="T345" s="50"/>
      <c r="U345" s="28"/>
      <c r="V345" s="28"/>
      <c r="W345" s="28"/>
      <c r="X345" s="28"/>
      <c r="Y345" s="28"/>
      <c r="Z345" s="28"/>
      <c r="AA345" s="28"/>
      <c r="AB345" s="28"/>
      <c r="AC345" s="28"/>
      <c r="AD345" s="28"/>
      <c r="AE345" s="28"/>
      <c r="AT345" s="16" t="s">
        <v>129</v>
      </c>
      <c r="AU345" s="16" t="s">
        <v>82</v>
      </c>
    </row>
    <row r="346" spans="2:63" s="12" customFormat="1" ht="25.9" customHeight="1">
      <c r="B346" s="121"/>
      <c r="D346" s="122" t="s">
        <v>71</v>
      </c>
      <c r="E346" s="123" t="s">
        <v>209</v>
      </c>
      <c r="F346" s="123" t="s">
        <v>520</v>
      </c>
      <c r="J346" s="124">
        <f>BK346</f>
        <v>0</v>
      </c>
      <c r="L346" s="121"/>
      <c r="M346" s="125"/>
      <c r="N346" s="126"/>
      <c r="O346" s="126"/>
      <c r="P346" s="127">
        <f>P347</f>
        <v>0.337</v>
      </c>
      <c r="Q346" s="126"/>
      <c r="R346" s="127">
        <f>R347</f>
        <v>0</v>
      </c>
      <c r="S346" s="126"/>
      <c r="T346" s="128">
        <f>T347</f>
        <v>0</v>
      </c>
      <c r="AR346" s="122" t="s">
        <v>141</v>
      </c>
      <c r="AT346" s="129" t="s">
        <v>71</v>
      </c>
      <c r="AU346" s="129" t="s">
        <v>72</v>
      </c>
      <c r="AY346" s="122" t="s">
        <v>120</v>
      </c>
      <c r="BK346" s="130">
        <f>BK347</f>
        <v>0</v>
      </c>
    </row>
    <row r="347" spans="2:63" s="12" customFormat="1" ht="22.9" customHeight="1">
      <c r="B347" s="121"/>
      <c r="D347" s="122" t="s">
        <v>71</v>
      </c>
      <c r="E347" s="131" t="s">
        <v>521</v>
      </c>
      <c r="F347" s="131" t="s">
        <v>522</v>
      </c>
      <c r="J347" s="132">
        <f>BK347</f>
        <v>0</v>
      </c>
      <c r="L347" s="121"/>
      <c r="M347" s="125"/>
      <c r="N347" s="126"/>
      <c r="O347" s="126"/>
      <c r="P347" s="127">
        <f>SUM(P348:P351)</f>
        <v>0.337</v>
      </c>
      <c r="Q347" s="126"/>
      <c r="R347" s="127">
        <f>SUM(R348:R351)</f>
        <v>0</v>
      </c>
      <c r="S347" s="126"/>
      <c r="T347" s="128">
        <f>SUM(T348:T351)</f>
        <v>0</v>
      </c>
      <c r="AR347" s="122" t="s">
        <v>141</v>
      </c>
      <c r="AT347" s="129" t="s">
        <v>71</v>
      </c>
      <c r="AU347" s="129" t="s">
        <v>80</v>
      </c>
      <c r="AY347" s="122" t="s">
        <v>120</v>
      </c>
      <c r="BK347" s="130">
        <f>SUM(BK348:BK351)</f>
        <v>0</v>
      </c>
    </row>
    <row r="348" spans="1:65" s="2" customFormat="1" ht="14.45" customHeight="1">
      <c r="A348" s="28"/>
      <c r="B348" s="133"/>
      <c r="C348" s="134" t="s">
        <v>523</v>
      </c>
      <c r="D348" s="134" t="s">
        <v>122</v>
      </c>
      <c r="E348" s="135" t="s">
        <v>524</v>
      </c>
      <c r="F348" s="136" t="s">
        <v>525</v>
      </c>
      <c r="G348" s="137" t="s">
        <v>267</v>
      </c>
      <c r="H348" s="138">
        <v>1</v>
      </c>
      <c r="I348" s="139">
        <v>0</v>
      </c>
      <c r="J348" s="139">
        <f>ROUND(I348*H348,2)</f>
        <v>0</v>
      </c>
      <c r="K348" s="136" t="s">
        <v>3</v>
      </c>
      <c r="L348" s="29"/>
      <c r="M348" s="140" t="s">
        <v>3</v>
      </c>
      <c r="N348" s="141" t="s">
        <v>43</v>
      </c>
      <c r="O348" s="142">
        <v>0.337</v>
      </c>
      <c r="P348" s="142">
        <f>O348*H348</f>
        <v>0.337</v>
      </c>
      <c r="Q348" s="142">
        <v>0</v>
      </c>
      <c r="R348" s="142">
        <f>Q348*H348</f>
        <v>0</v>
      </c>
      <c r="S348" s="142">
        <v>0</v>
      </c>
      <c r="T348" s="143">
        <f>S348*H348</f>
        <v>0</v>
      </c>
      <c r="U348" s="28"/>
      <c r="V348" s="28"/>
      <c r="W348" s="28"/>
      <c r="X348" s="28"/>
      <c r="Y348" s="28"/>
      <c r="Z348" s="28"/>
      <c r="AA348" s="28"/>
      <c r="AB348" s="28"/>
      <c r="AC348" s="28"/>
      <c r="AD348" s="28"/>
      <c r="AE348" s="28"/>
      <c r="AR348" s="144" t="s">
        <v>504</v>
      </c>
      <c r="AT348" s="144" t="s">
        <v>122</v>
      </c>
      <c r="AU348" s="144" t="s">
        <v>82</v>
      </c>
      <c r="AY348" s="16" t="s">
        <v>120</v>
      </c>
      <c r="BE348" s="145">
        <f>IF(N348="základní",J348,0)</f>
        <v>0</v>
      </c>
      <c r="BF348" s="145">
        <f>IF(N348="snížená",J348,0)</f>
        <v>0</v>
      </c>
      <c r="BG348" s="145">
        <f>IF(N348="zákl. přenesená",J348,0)</f>
        <v>0</v>
      </c>
      <c r="BH348" s="145">
        <f>IF(N348="sníž. přenesená",J348,0)</f>
        <v>0</v>
      </c>
      <c r="BI348" s="145">
        <f>IF(N348="nulová",J348,0)</f>
        <v>0</v>
      </c>
      <c r="BJ348" s="16" t="s">
        <v>80</v>
      </c>
      <c r="BK348" s="145">
        <f>ROUND(I348*H348,2)</f>
        <v>0</v>
      </c>
      <c r="BL348" s="16" t="s">
        <v>504</v>
      </c>
      <c r="BM348" s="144" t="s">
        <v>526</v>
      </c>
    </row>
    <row r="349" spans="1:47" s="2" customFormat="1" ht="12">
      <c r="A349" s="28"/>
      <c r="B349" s="29"/>
      <c r="C349" s="28"/>
      <c r="D349" s="146" t="s">
        <v>129</v>
      </c>
      <c r="E349" s="28"/>
      <c r="F349" s="147" t="s">
        <v>525</v>
      </c>
      <c r="G349" s="28"/>
      <c r="H349" s="28"/>
      <c r="I349" s="28"/>
      <c r="J349" s="28"/>
      <c r="K349" s="28"/>
      <c r="L349" s="29"/>
      <c r="M349" s="148"/>
      <c r="N349" s="149"/>
      <c r="O349" s="49"/>
      <c r="P349" s="49"/>
      <c r="Q349" s="49"/>
      <c r="R349" s="49"/>
      <c r="S349" s="49"/>
      <c r="T349" s="50"/>
      <c r="U349" s="28"/>
      <c r="V349" s="28"/>
      <c r="W349" s="28"/>
      <c r="X349" s="28"/>
      <c r="Y349" s="28"/>
      <c r="Z349" s="28"/>
      <c r="AA349" s="28"/>
      <c r="AB349" s="28"/>
      <c r="AC349" s="28"/>
      <c r="AD349" s="28"/>
      <c r="AE349" s="28"/>
      <c r="AT349" s="16" t="s">
        <v>129</v>
      </c>
      <c r="AU349" s="16" t="s">
        <v>82</v>
      </c>
    </row>
    <row r="350" spans="1:47" s="2" customFormat="1" ht="29.25">
      <c r="A350" s="28"/>
      <c r="B350" s="29"/>
      <c r="C350" s="28"/>
      <c r="D350" s="146" t="s">
        <v>527</v>
      </c>
      <c r="E350" s="28"/>
      <c r="F350" s="150" t="s">
        <v>528</v>
      </c>
      <c r="G350" s="28"/>
      <c r="H350" s="28"/>
      <c r="I350" s="28"/>
      <c r="J350" s="28"/>
      <c r="K350" s="28"/>
      <c r="L350" s="29"/>
      <c r="M350" s="148"/>
      <c r="N350" s="149"/>
      <c r="O350" s="49"/>
      <c r="P350" s="49"/>
      <c r="Q350" s="49"/>
      <c r="R350" s="49"/>
      <c r="S350" s="49"/>
      <c r="T350" s="50"/>
      <c r="U350" s="28"/>
      <c r="V350" s="28"/>
      <c r="W350" s="28"/>
      <c r="X350" s="28"/>
      <c r="Y350" s="28"/>
      <c r="Z350" s="28"/>
      <c r="AA350" s="28"/>
      <c r="AB350" s="28"/>
      <c r="AC350" s="28"/>
      <c r="AD350" s="28"/>
      <c r="AE350" s="28"/>
      <c r="AT350" s="16" t="s">
        <v>527</v>
      </c>
      <c r="AU350" s="16" t="s">
        <v>82</v>
      </c>
    </row>
    <row r="351" spans="2:51" s="13" customFormat="1" ht="12">
      <c r="B351" s="151"/>
      <c r="D351" s="146" t="s">
        <v>133</v>
      </c>
      <c r="E351" s="152" t="s">
        <v>3</v>
      </c>
      <c r="F351" s="153" t="s">
        <v>529</v>
      </c>
      <c r="H351" s="154">
        <v>1</v>
      </c>
      <c r="L351" s="151"/>
      <c r="M351" s="168"/>
      <c r="N351" s="169"/>
      <c r="O351" s="169"/>
      <c r="P351" s="169"/>
      <c r="Q351" s="169"/>
      <c r="R351" s="169"/>
      <c r="S351" s="169"/>
      <c r="T351" s="170"/>
      <c r="AT351" s="152" t="s">
        <v>133</v>
      </c>
      <c r="AU351" s="152" t="s">
        <v>82</v>
      </c>
      <c r="AV351" s="13" t="s">
        <v>82</v>
      </c>
      <c r="AW351" s="13" t="s">
        <v>34</v>
      </c>
      <c r="AX351" s="13" t="s">
        <v>80</v>
      </c>
      <c r="AY351" s="152" t="s">
        <v>120</v>
      </c>
    </row>
    <row r="352" spans="1:31" s="2" customFormat="1" ht="6.95" customHeight="1">
      <c r="A352" s="28"/>
      <c r="B352" s="38"/>
      <c r="C352" s="39"/>
      <c r="D352" s="39"/>
      <c r="E352" s="39"/>
      <c r="F352" s="39"/>
      <c r="G352" s="39"/>
      <c r="H352" s="39"/>
      <c r="I352" s="39"/>
      <c r="J352" s="39"/>
      <c r="K352" s="39"/>
      <c r="L352" s="29"/>
      <c r="M352" s="28"/>
      <c r="O352" s="28"/>
      <c r="P352" s="28"/>
      <c r="Q352" s="28"/>
      <c r="R352" s="28"/>
      <c r="S352" s="28"/>
      <c r="T352" s="28"/>
      <c r="U352" s="28"/>
      <c r="V352" s="28"/>
      <c r="W352" s="28"/>
      <c r="X352" s="28"/>
      <c r="Y352" s="28"/>
      <c r="Z352" s="28"/>
      <c r="AA352" s="28"/>
      <c r="AB352" s="28"/>
      <c r="AC352" s="28"/>
      <c r="AD352" s="28"/>
      <c r="AE352" s="28"/>
    </row>
  </sheetData>
  <autoFilter ref="C89:K351"/>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114"/>
  <sheetViews>
    <sheetView showGridLines="0" workbookViewId="0" topLeftCell="A12">
      <selection activeCell="I118" sqref="I118"/>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c r="A1" s="84"/>
    </row>
    <row r="2" spans="12:46" s="1" customFormat="1" ht="36.95" customHeight="1">
      <c r="L2" s="271" t="s">
        <v>6</v>
      </c>
      <c r="M2" s="266"/>
      <c r="N2" s="266"/>
      <c r="O2" s="266"/>
      <c r="P2" s="266"/>
      <c r="Q2" s="266"/>
      <c r="R2" s="266"/>
      <c r="S2" s="266"/>
      <c r="T2" s="266"/>
      <c r="U2" s="266"/>
      <c r="V2" s="266"/>
      <c r="AT2" s="16" t="s">
        <v>86</v>
      </c>
    </row>
    <row r="3" spans="2:46" s="1" customFormat="1" ht="6.95" customHeight="1">
      <c r="B3" s="17"/>
      <c r="C3" s="18"/>
      <c r="D3" s="18"/>
      <c r="E3" s="18"/>
      <c r="F3" s="18"/>
      <c r="G3" s="18"/>
      <c r="H3" s="18"/>
      <c r="I3" s="18"/>
      <c r="J3" s="18"/>
      <c r="K3" s="18"/>
      <c r="L3" s="19"/>
      <c r="AT3" s="16" t="s">
        <v>82</v>
      </c>
    </row>
    <row r="4" spans="2:46" s="1" customFormat="1" ht="24.95" customHeight="1">
      <c r="B4" s="19"/>
      <c r="D4" s="20" t="s">
        <v>87</v>
      </c>
      <c r="L4" s="19"/>
      <c r="M4" s="85" t="s">
        <v>11</v>
      </c>
      <c r="AT4" s="16" t="s">
        <v>4</v>
      </c>
    </row>
    <row r="5" spans="2:12" s="1" customFormat="1" ht="6.95" customHeight="1">
      <c r="B5" s="19"/>
      <c r="L5" s="19"/>
    </row>
    <row r="6" spans="2:12" s="1" customFormat="1" ht="12" customHeight="1">
      <c r="B6" s="19"/>
      <c r="D6" s="25" t="s">
        <v>15</v>
      </c>
      <c r="L6" s="19"/>
    </row>
    <row r="7" spans="2:12" s="1" customFormat="1" ht="14.45" customHeight="1">
      <c r="B7" s="19"/>
      <c r="E7" s="287" t="str">
        <f>'Rekapitulace stavby'!K6</f>
        <v>Habrovice - rekonstrukce panelové cesty - PD</v>
      </c>
      <c r="F7" s="288"/>
      <c r="G7" s="288"/>
      <c r="H7" s="288"/>
      <c r="L7" s="19"/>
    </row>
    <row r="8" spans="1:31" s="2" customFormat="1" ht="12" customHeight="1">
      <c r="A8" s="28"/>
      <c r="B8" s="29"/>
      <c r="C8" s="28"/>
      <c r="D8" s="25" t="s">
        <v>88</v>
      </c>
      <c r="E8" s="28"/>
      <c r="F8" s="28"/>
      <c r="G8" s="28"/>
      <c r="H8" s="28"/>
      <c r="I8" s="28"/>
      <c r="J8" s="28"/>
      <c r="K8" s="28"/>
      <c r="L8" s="86"/>
      <c r="S8" s="28"/>
      <c r="T8" s="28"/>
      <c r="U8" s="28"/>
      <c r="V8" s="28"/>
      <c r="W8" s="28"/>
      <c r="X8" s="28"/>
      <c r="Y8" s="28"/>
      <c r="Z8" s="28"/>
      <c r="AA8" s="28"/>
      <c r="AB8" s="28"/>
      <c r="AC8" s="28"/>
      <c r="AD8" s="28"/>
      <c r="AE8" s="28"/>
    </row>
    <row r="9" spans="1:31" s="2" customFormat="1" ht="14.45" customHeight="1">
      <c r="A9" s="28"/>
      <c r="B9" s="29"/>
      <c r="C9" s="28"/>
      <c r="D9" s="28"/>
      <c r="E9" s="280" t="s">
        <v>530</v>
      </c>
      <c r="F9" s="286"/>
      <c r="G9" s="286"/>
      <c r="H9" s="286"/>
      <c r="I9" s="28"/>
      <c r="J9" s="28"/>
      <c r="K9" s="28"/>
      <c r="L9" s="86"/>
      <c r="S9" s="28"/>
      <c r="T9" s="28"/>
      <c r="U9" s="28"/>
      <c r="V9" s="28"/>
      <c r="W9" s="28"/>
      <c r="X9" s="28"/>
      <c r="Y9" s="28"/>
      <c r="Z9" s="28"/>
      <c r="AA9" s="28"/>
      <c r="AB9" s="28"/>
      <c r="AC9" s="28"/>
      <c r="AD9" s="28"/>
      <c r="AE9" s="28"/>
    </row>
    <row r="10" spans="1:31" s="2" customFormat="1" ht="12">
      <c r="A10" s="28"/>
      <c r="B10" s="29"/>
      <c r="C10" s="28"/>
      <c r="D10" s="28"/>
      <c r="E10" s="28"/>
      <c r="F10" s="28"/>
      <c r="G10" s="28"/>
      <c r="H10" s="28"/>
      <c r="I10" s="28"/>
      <c r="J10" s="28"/>
      <c r="K10" s="28"/>
      <c r="L10" s="86"/>
      <c r="S10" s="28"/>
      <c r="T10" s="28"/>
      <c r="U10" s="28"/>
      <c r="V10" s="28"/>
      <c r="W10" s="28"/>
      <c r="X10" s="28"/>
      <c r="Y10" s="28"/>
      <c r="Z10" s="28"/>
      <c r="AA10" s="28"/>
      <c r="AB10" s="28"/>
      <c r="AC10" s="28"/>
      <c r="AD10" s="28"/>
      <c r="AE10" s="28"/>
    </row>
    <row r="11" spans="1:31" s="2" customFormat="1" ht="12" customHeight="1">
      <c r="A11" s="28"/>
      <c r="B11" s="29"/>
      <c r="C11" s="28"/>
      <c r="D11" s="25" t="s">
        <v>17</v>
      </c>
      <c r="E11" s="28"/>
      <c r="F11" s="23" t="s">
        <v>3</v>
      </c>
      <c r="G11" s="28"/>
      <c r="H11" s="28"/>
      <c r="I11" s="25" t="s">
        <v>18</v>
      </c>
      <c r="J11" s="23" t="s">
        <v>3</v>
      </c>
      <c r="K11" s="28"/>
      <c r="L11" s="86"/>
      <c r="S11" s="28"/>
      <c r="T11" s="28"/>
      <c r="U11" s="28"/>
      <c r="V11" s="28"/>
      <c r="W11" s="28"/>
      <c r="X11" s="28"/>
      <c r="Y11" s="28"/>
      <c r="Z11" s="28"/>
      <c r="AA11" s="28"/>
      <c r="AB11" s="28"/>
      <c r="AC11" s="28"/>
      <c r="AD11" s="28"/>
      <c r="AE11" s="28"/>
    </row>
    <row r="12" spans="1:31" s="2" customFormat="1" ht="12" customHeight="1">
      <c r="A12" s="28"/>
      <c r="B12" s="29"/>
      <c r="C12" s="28"/>
      <c r="D12" s="25" t="s">
        <v>19</v>
      </c>
      <c r="E12" s="28"/>
      <c r="F12" s="23" t="s">
        <v>20</v>
      </c>
      <c r="G12" s="28"/>
      <c r="H12" s="28"/>
      <c r="I12" s="25" t="s">
        <v>21</v>
      </c>
      <c r="J12" s="46" t="str">
        <f>'Rekapitulace stavby'!AN8</f>
        <v>13. 11. 2019</v>
      </c>
      <c r="K12" s="28"/>
      <c r="L12" s="86"/>
      <c r="S12" s="28"/>
      <c r="T12" s="28"/>
      <c r="U12" s="28"/>
      <c r="V12" s="28"/>
      <c r="W12" s="28"/>
      <c r="X12" s="28"/>
      <c r="Y12" s="28"/>
      <c r="Z12" s="28"/>
      <c r="AA12" s="28"/>
      <c r="AB12" s="28"/>
      <c r="AC12" s="28"/>
      <c r="AD12" s="28"/>
      <c r="AE12" s="28"/>
    </row>
    <row r="13" spans="1:31" s="2" customFormat="1" ht="10.9" customHeight="1">
      <c r="A13" s="28"/>
      <c r="B13" s="29"/>
      <c r="C13" s="28"/>
      <c r="D13" s="28"/>
      <c r="E13" s="28"/>
      <c r="F13" s="28"/>
      <c r="G13" s="28"/>
      <c r="H13" s="28"/>
      <c r="I13" s="28"/>
      <c r="J13" s="28"/>
      <c r="K13" s="28"/>
      <c r="L13" s="86"/>
      <c r="S13" s="28"/>
      <c r="T13" s="28"/>
      <c r="U13" s="28"/>
      <c r="V13" s="28"/>
      <c r="W13" s="28"/>
      <c r="X13" s="28"/>
      <c r="Y13" s="28"/>
      <c r="Z13" s="28"/>
      <c r="AA13" s="28"/>
      <c r="AB13" s="28"/>
      <c r="AC13" s="28"/>
      <c r="AD13" s="28"/>
      <c r="AE13" s="28"/>
    </row>
    <row r="14" spans="1:31" s="2" customFormat="1" ht="12" customHeight="1">
      <c r="A14" s="28"/>
      <c r="B14" s="29"/>
      <c r="C14" s="28"/>
      <c r="D14" s="25" t="s">
        <v>23</v>
      </c>
      <c r="E14" s="28"/>
      <c r="F14" s="28"/>
      <c r="G14" s="28"/>
      <c r="H14" s="28"/>
      <c r="I14" s="25" t="s">
        <v>24</v>
      </c>
      <c r="J14" s="23" t="s">
        <v>25</v>
      </c>
      <c r="K14" s="28"/>
      <c r="L14" s="86"/>
      <c r="S14" s="28"/>
      <c r="T14" s="28"/>
      <c r="U14" s="28"/>
      <c r="V14" s="28"/>
      <c r="W14" s="28"/>
      <c r="X14" s="28"/>
      <c r="Y14" s="28"/>
      <c r="Z14" s="28"/>
      <c r="AA14" s="28"/>
      <c r="AB14" s="28"/>
      <c r="AC14" s="28"/>
      <c r="AD14" s="28"/>
      <c r="AE14" s="28"/>
    </row>
    <row r="15" spans="1:31" s="2" customFormat="1" ht="18" customHeight="1">
      <c r="A15" s="28"/>
      <c r="B15" s="29"/>
      <c r="C15" s="28"/>
      <c r="D15" s="28"/>
      <c r="E15" s="23" t="s">
        <v>26</v>
      </c>
      <c r="F15" s="28"/>
      <c r="G15" s="28"/>
      <c r="H15" s="28"/>
      <c r="I15" s="25" t="s">
        <v>27</v>
      </c>
      <c r="J15" s="23" t="s">
        <v>3</v>
      </c>
      <c r="K15" s="28"/>
      <c r="L15" s="86"/>
      <c r="S15" s="28"/>
      <c r="T15" s="28"/>
      <c r="U15" s="28"/>
      <c r="V15" s="28"/>
      <c r="W15" s="28"/>
      <c r="X15" s="28"/>
      <c r="Y15" s="28"/>
      <c r="Z15" s="28"/>
      <c r="AA15" s="28"/>
      <c r="AB15" s="28"/>
      <c r="AC15" s="28"/>
      <c r="AD15" s="28"/>
      <c r="AE15" s="28"/>
    </row>
    <row r="16" spans="1:31" s="2" customFormat="1" ht="6.95" customHeight="1">
      <c r="A16" s="28"/>
      <c r="B16" s="29"/>
      <c r="C16" s="28"/>
      <c r="D16" s="28"/>
      <c r="E16" s="28"/>
      <c r="F16" s="28"/>
      <c r="G16" s="28"/>
      <c r="H16" s="28"/>
      <c r="I16" s="28"/>
      <c r="J16" s="28"/>
      <c r="K16" s="28"/>
      <c r="L16" s="86"/>
      <c r="S16" s="28"/>
      <c r="T16" s="28"/>
      <c r="U16" s="28"/>
      <c r="V16" s="28"/>
      <c r="W16" s="28"/>
      <c r="X16" s="28"/>
      <c r="Y16" s="28"/>
      <c r="Z16" s="28"/>
      <c r="AA16" s="28"/>
      <c r="AB16" s="28"/>
      <c r="AC16" s="28"/>
      <c r="AD16" s="28"/>
      <c r="AE16" s="28"/>
    </row>
    <row r="17" spans="1:31" s="2" customFormat="1" ht="12" customHeight="1">
      <c r="A17" s="28"/>
      <c r="B17" s="29"/>
      <c r="C17" s="28"/>
      <c r="D17" s="25" t="s">
        <v>28</v>
      </c>
      <c r="E17" s="28"/>
      <c r="F17" s="28"/>
      <c r="G17" s="28"/>
      <c r="H17" s="28"/>
      <c r="I17" s="25" t="s">
        <v>24</v>
      </c>
      <c r="J17" s="23" t="str">
        <f>'Rekapitulace stavby'!AN13</f>
        <v/>
      </c>
      <c r="K17" s="28"/>
      <c r="L17" s="86"/>
      <c r="S17" s="28"/>
      <c r="T17" s="28"/>
      <c r="U17" s="28"/>
      <c r="V17" s="28"/>
      <c r="W17" s="28"/>
      <c r="X17" s="28"/>
      <c r="Y17" s="28"/>
      <c r="Z17" s="28"/>
      <c r="AA17" s="28"/>
      <c r="AB17" s="28"/>
      <c r="AC17" s="28"/>
      <c r="AD17" s="28"/>
      <c r="AE17" s="28"/>
    </row>
    <row r="18" spans="1:31" s="2" customFormat="1" ht="18" customHeight="1">
      <c r="A18" s="28"/>
      <c r="B18" s="29"/>
      <c r="C18" s="28"/>
      <c r="D18" s="28"/>
      <c r="E18" s="265" t="str">
        <f>'Rekapitulace stavby'!E14</f>
        <v xml:space="preserve"> </v>
      </c>
      <c r="F18" s="265"/>
      <c r="G18" s="265"/>
      <c r="H18" s="265"/>
      <c r="I18" s="25" t="s">
        <v>27</v>
      </c>
      <c r="J18" s="23" t="str">
        <f>'Rekapitulace stavby'!AN14</f>
        <v/>
      </c>
      <c r="K18" s="28"/>
      <c r="L18" s="86"/>
      <c r="S18" s="28"/>
      <c r="T18" s="28"/>
      <c r="U18" s="28"/>
      <c r="V18" s="28"/>
      <c r="W18" s="28"/>
      <c r="X18" s="28"/>
      <c r="Y18" s="28"/>
      <c r="Z18" s="28"/>
      <c r="AA18" s="28"/>
      <c r="AB18" s="28"/>
      <c r="AC18" s="28"/>
      <c r="AD18" s="28"/>
      <c r="AE18" s="28"/>
    </row>
    <row r="19" spans="1:31" s="2" customFormat="1" ht="6.95" customHeight="1">
      <c r="A19" s="28"/>
      <c r="B19" s="29"/>
      <c r="C19" s="28"/>
      <c r="D19" s="28"/>
      <c r="E19" s="28"/>
      <c r="F19" s="28"/>
      <c r="G19" s="28"/>
      <c r="H19" s="28"/>
      <c r="I19" s="28"/>
      <c r="J19" s="28"/>
      <c r="K19" s="28"/>
      <c r="L19" s="86"/>
      <c r="S19" s="28"/>
      <c r="T19" s="28"/>
      <c r="U19" s="28"/>
      <c r="V19" s="28"/>
      <c r="W19" s="28"/>
      <c r="X19" s="28"/>
      <c r="Y19" s="28"/>
      <c r="Z19" s="28"/>
      <c r="AA19" s="28"/>
      <c r="AB19" s="28"/>
      <c r="AC19" s="28"/>
      <c r="AD19" s="28"/>
      <c r="AE19" s="28"/>
    </row>
    <row r="20" spans="1:31" s="2" customFormat="1" ht="12" customHeight="1">
      <c r="A20" s="28"/>
      <c r="B20" s="29"/>
      <c r="C20" s="28"/>
      <c r="D20" s="25" t="s">
        <v>30</v>
      </c>
      <c r="E20" s="28"/>
      <c r="F20" s="28"/>
      <c r="G20" s="28"/>
      <c r="H20" s="28"/>
      <c r="I20" s="25" t="s">
        <v>24</v>
      </c>
      <c r="J20" s="23" t="s">
        <v>31</v>
      </c>
      <c r="K20" s="28"/>
      <c r="L20" s="86"/>
      <c r="S20" s="28"/>
      <c r="T20" s="28"/>
      <c r="U20" s="28"/>
      <c r="V20" s="28"/>
      <c r="W20" s="28"/>
      <c r="X20" s="28"/>
      <c r="Y20" s="28"/>
      <c r="Z20" s="28"/>
      <c r="AA20" s="28"/>
      <c r="AB20" s="28"/>
      <c r="AC20" s="28"/>
      <c r="AD20" s="28"/>
      <c r="AE20" s="28"/>
    </row>
    <row r="21" spans="1:31" s="2" customFormat="1" ht="18" customHeight="1">
      <c r="A21" s="28"/>
      <c r="B21" s="29"/>
      <c r="C21" s="28"/>
      <c r="D21" s="28"/>
      <c r="E21" s="23" t="s">
        <v>32</v>
      </c>
      <c r="F21" s="28"/>
      <c r="G21" s="28"/>
      <c r="H21" s="28"/>
      <c r="I21" s="25" t="s">
        <v>27</v>
      </c>
      <c r="J21" s="23" t="s">
        <v>33</v>
      </c>
      <c r="K21" s="28"/>
      <c r="L21" s="86"/>
      <c r="S21" s="28"/>
      <c r="T21" s="28"/>
      <c r="U21" s="28"/>
      <c r="V21" s="28"/>
      <c r="W21" s="28"/>
      <c r="X21" s="28"/>
      <c r="Y21" s="28"/>
      <c r="Z21" s="28"/>
      <c r="AA21" s="28"/>
      <c r="AB21" s="28"/>
      <c r="AC21" s="28"/>
      <c r="AD21" s="28"/>
      <c r="AE21" s="28"/>
    </row>
    <row r="22" spans="1:31" s="2" customFormat="1" ht="6.95" customHeight="1">
      <c r="A22" s="28"/>
      <c r="B22" s="29"/>
      <c r="C22" s="28"/>
      <c r="D22" s="28"/>
      <c r="E22" s="28"/>
      <c r="F22" s="28"/>
      <c r="G22" s="28"/>
      <c r="H22" s="28"/>
      <c r="I22" s="28"/>
      <c r="J22" s="28"/>
      <c r="K22" s="28"/>
      <c r="L22" s="86"/>
      <c r="S22" s="28"/>
      <c r="T22" s="28"/>
      <c r="U22" s="28"/>
      <c r="V22" s="28"/>
      <c r="W22" s="28"/>
      <c r="X22" s="28"/>
      <c r="Y22" s="28"/>
      <c r="Z22" s="28"/>
      <c r="AA22" s="28"/>
      <c r="AB22" s="28"/>
      <c r="AC22" s="28"/>
      <c r="AD22" s="28"/>
      <c r="AE22" s="28"/>
    </row>
    <row r="23" spans="1:31" s="2" customFormat="1" ht="12" customHeight="1">
      <c r="A23" s="28"/>
      <c r="B23" s="29"/>
      <c r="C23" s="28"/>
      <c r="D23" s="25" t="s">
        <v>35</v>
      </c>
      <c r="E23" s="28"/>
      <c r="F23" s="28"/>
      <c r="G23" s="28"/>
      <c r="H23" s="28"/>
      <c r="I23" s="25" t="s">
        <v>24</v>
      </c>
      <c r="J23" s="23" t="str">
        <f>IF('Rekapitulace stavby'!AN19="","",'Rekapitulace stavby'!AN19)</f>
        <v/>
      </c>
      <c r="K23" s="28"/>
      <c r="L23" s="86"/>
      <c r="S23" s="28"/>
      <c r="T23" s="28"/>
      <c r="U23" s="28"/>
      <c r="V23" s="28"/>
      <c r="W23" s="28"/>
      <c r="X23" s="28"/>
      <c r="Y23" s="28"/>
      <c r="Z23" s="28"/>
      <c r="AA23" s="28"/>
      <c r="AB23" s="28"/>
      <c r="AC23" s="28"/>
      <c r="AD23" s="28"/>
      <c r="AE23" s="28"/>
    </row>
    <row r="24" spans="1:31" s="2" customFormat="1" ht="18" customHeight="1">
      <c r="A24" s="28"/>
      <c r="B24" s="29"/>
      <c r="C24" s="28"/>
      <c r="D24" s="28"/>
      <c r="E24" s="23" t="str">
        <f>IF('Rekapitulace stavby'!E20="","",'Rekapitulace stavby'!E20)</f>
        <v xml:space="preserve"> </v>
      </c>
      <c r="F24" s="28"/>
      <c r="G24" s="28"/>
      <c r="H24" s="28"/>
      <c r="I24" s="25" t="s">
        <v>27</v>
      </c>
      <c r="J24" s="23" t="str">
        <f>IF('Rekapitulace stavby'!AN20="","",'Rekapitulace stavby'!AN20)</f>
        <v/>
      </c>
      <c r="K24" s="28"/>
      <c r="L24" s="86"/>
      <c r="S24" s="28"/>
      <c r="T24" s="28"/>
      <c r="U24" s="28"/>
      <c r="V24" s="28"/>
      <c r="W24" s="28"/>
      <c r="X24" s="28"/>
      <c r="Y24" s="28"/>
      <c r="Z24" s="28"/>
      <c r="AA24" s="28"/>
      <c r="AB24" s="28"/>
      <c r="AC24" s="28"/>
      <c r="AD24" s="28"/>
      <c r="AE24" s="28"/>
    </row>
    <row r="25" spans="1:31" s="2" customFormat="1" ht="6.95" customHeight="1">
      <c r="A25" s="28"/>
      <c r="B25" s="29"/>
      <c r="C25" s="28"/>
      <c r="D25" s="28"/>
      <c r="E25" s="28"/>
      <c r="F25" s="28"/>
      <c r="G25" s="28"/>
      <c r="H25" s="28"/>
      <c r="I25" s="28"/>
      <c r="J25" s="28"/>
      <c r="K25" s="28"/>
      <c r="L25" s="86"/>
      <c r="S25" s="28"/>
      <c r="T25" s="28"/>
      <c r="U25" s="28"/>
      <c r="V25" s="28"/>
      <c r="W25" s="28"/>
      <c r="X25" s="28"/>
      <c r="Y25" s="28"/>
      <c r="Z25" s="28"/>
      <c r="AA25" s="28"/>
      <c r="AB25" s="28"/>
      <c r="AC25" s="28"/>
      <c r="AD25" s="28"/>
      <c r="AE25" s="28"/>
    </row>
    <row r="26" spans="1:31" s="2" customFormat="1" ht="12" customHeight="1">
      <c r="A26" s="28"/>
      <c r="B26" s="29"/>
      <c r="C26" s="28"/>
      <c r="D26" s="25" t="s">
        <v>36</v>
      </c>
      <c r="E26" s="28"/>
      <c r="F26" s="28"/>
      <c r="G26" s="28"/>
      <c r="H26" s="28"/>
      <c r="I26" s="28"/>
      <c r="J26" s="28"/>
      <c r="K26" s="28"/>
      <c r="L26" s="86"/>
      <c r="S26" s="28"/>
      <c r="T26" s="28"/>
      <c r="U26" s="28"/>
      <c r="V26" s="28"/>
      <c r="W26" s="28"/>
      <c r="X26" s="28"/>
      <c r="Y26" s="28"/>
      <c r="Z26" s="28"/>
      <c r="AA26" s="28"/>
      <c r="AB26" s="28"/>
      <c r="AC26" s="28"/>
      <c r="AD26" s="28"/>
      <c r="AE26" s="28"/>
    </row>
    <row r="27" spans="1:31" s="8" customFormat="1" ht="14.45" customHeight="1">
      <c r="A27" s="87"/>
      <c r="B27" s="88"/>
      <c r="C27" s="87"/>
      <c r="D27" s="87"/>
      <c r="E27" s="272" t="s">
        <v>3</v>
      </c>
      <c r="F27" s="272"/>
      <c r="G27" s="272"/>
      <c r="H27" s="272"/>
      <c r="I27" s="87"/>
      <c r="J27" s="87"/>
      <c r="K27" s="87"/>
      <c r="L27" s="89"/>
      <c r="S27" s="87"/>
      <c r="T27" s="87"/>
      <c r="U27" s="87"/>
      <c r="V27" s="87"/>
      <c r="W27" s="87"/>
      <c r="X27" s="87"/>
      <c r="Y27" s="87"/>
      <c r="Z27" s="87"/>
      <c r="AA27" s="87"/>
      <c r="AB27" s="87"/>
      <c r="AC27" s="87"/>
      <c r="AD27" s="87"/>
      <c r="AE27" s="87"/>
    </row>
    <row r="28" spans="1:31" s="2" customFormat="1" ht="6.95" customHeight="1">
      <c r="A28" s="28"/>
      <c r="B28" s="29"/>
      <c r="C28" s="28"/>
      <c r="D28" s="28"/>
      <c r="E28" s="28"/>
      <c r="F28" s="28"/>
      <c r="G28" s="28"/>
      <c r="H28" s="28"/>
      <c r="I28" s="28"/>
      <c r="J28" s="28"/>
      <c r="K28" s="28"/>
      <c r="L28" s="86"/>
      <c r="S28" s="28"/>
      <c r="T28" s="28"/>
      <c r="U28" s="28"/>
      <c r="V28" s="28"/>
      <c r="W28" s="28"/>
      <c r="X28" s="28"/>
      <c r="Y28" s="28"/>
      <c r="Z28" s="28"/>
      <c r="AA28" s="28"/>
      <c r="AB28" s="28"/>
      <c r="AC28" s="28"/>
      <c r="AD28" s="28"/>
      <c r="AE28" s="28"/>
    </row>
    <row r="29" spans="1:31" s="2" customFormat="1" ht="6.95" customHeight="1">
      <c r="A29" s="28"/>
      <c r="B29" s="29"/>
      <c r="C29" s="28"/>
      <c r="D29" s="57"/>
      <c r="E29" s="57"/>
      <c r="F29" s="57"/>
      <c r="G29" s="57"/>
      <c r="H29" s="57"/>
      <c r="I29" s="57"/>
      <c r="J29" s="57"/>
      <c r="K29" s="57"/>
      <c r="L29" s="86"/>
      <c r="S29" s="28"/>
      <c r="T29" s="28"/>
      <c r="U29" s="28"/>
      <c r="V29" s="28"/>
      <c r="W29" s="28"/>
      <c r="X29" s="28"/>
      <c r="Y29" s="28"/>
      <c r="Z29" s="28"/>
      <c r="AA29" s="28"/>
      <c r="AB29" s="28"/>
      <c r="AC29" s="28"/>
      <c r="AD29" s="28"/>
      <c r="AE29" s="28"/>
    </row>
    <row r="30" spans="1:31" s="2" customFormat="1" ht="25.35" customHeight="1">
      <c r="A30" s="28"/>
      <c r="B30" s="29"/>
      <c r="C30" s="28"/>
      <c r="D30" s="90" t="s">
        <v>38</v>
      </c>
      <c r="E30" s="28"/>
      <c r="F30" s="28"/>
      <c r="G30" s="28"/>
      <c r="H30" s="28"/>
      <c r="I30" s="28"/>
      <c r="J30" s="62">
        <f>ROUND(J84,2)</f>
        <v>0</v>
      </c>
      <c r="K30" s="28"/>
      <c r="L30" s="86"/>
      <c r="S30" s="28"/>
      <c r="T30" s="28"/>
      <c r="U30" s="28"/>
      <c r="V30" s="28"/>
      <c r="W30" s="28"/>
      <c r="X30" s="28"/>
      <c r="Y30" s="28"/>
      <c r="Z30" s="28"/>
      <c r="AA30" s="28"/>
      <c r="AB30" s="28"/>
      <c r="AC30" s="28"/>
      <c r="AD30" s="28"/>
      <c r="AE30" s="28"/>
    </row>
    <row r="31" spans="1:31" s="2" customFormat="1" ht="6.95" customHeight="1">
      <c r="A31" s="28"/>
      <c r="B31" s="29"/>
      <c r="C31" s="28"/>
      <c r="D31" s="57"/>
      <c r="E31" s="57"/>
      <c r="F31" s="57"/>
      <c r="G31" s="57"/>
      <c r="H31" s="57"/>
      <c r="I31" s="57"/>
      <c r="J31" s="57"/>
      <c r="K31" s="57"/>
      <c r="L31" s="86"/>
      <c r="S31" s="28"/>
      <c r="T31" s="28"/>
      <c r="U31" s="28"/>
      <c r="V31" s="28"/>
      <c r="W31" s="28"/>
      <c r="X31" s="28"/>
      <c r="Y31" s="28"/>
      <c r="Z31" s="28"/>
      <c r="AA31" s="28"/>
      <c r="AB31" s="28"/>
      <c r="AC31" s="28"/>
      <c r="AD31" s="28"/>
      <c r="AE31" s="28"/>
    </row>
    <row r="32" spans="1:31" s="2" customFormat="1" ht="14.45" customHeight="1">
      <c r="A32" s="28"/>
      <c r="B32" s="29"/>
      <c r="C32" s="28"/>
      <c r="D32" s="28"/>
      <c r="E32" s="28"/>
      <c r="F32" s="32" t="s">
        <v>40</v>
      </c>
      <c r="G32" s="28"/>
      <c r="H32" s="28"/>
      <c r="I32" s="32" t="s">
        <v>39</v>
      </c>
      <c r="J32" s="32" t="s">
        <v>41</v>
      </c>
      <c r="K32" s="28"/>
      <c r="L32" s="86"/>
      <c r="S32" s="28"/>
      <c r="T32" s="28"/>
      <c r="U32" s="28"/>
      <c r="V32" s="28"/>
      <c r="W32" s="28"/>
      <c r="X32" s="28"/>
      <c r="Y32" s="28"/>
      <c r="Z32" s="28"/>
      <c r="AA32" s="28"/>
      <c r="AB32" s="28"/>
      <c r="AC32" s="28"/>
      <c r="AD32" s="28"/>
      <c r="AE32" s="28"/>
    </row>
    <row r="33" spans="1:31" s="2" customFormat="1" ht="14.45" customHeight="1">
      <c r="A33" s="28"/>
      <c r="B33" s="29"/>
      <c r="C33" s="28"/>
      <c r="D33" s="91" t="s">
        <v>42</v>
      </c>
      <c r="E33" s="25" t="s">
        <v>43</v>
      </c>
      <c r="F33" s="92">
        <f>ROUND((SUM(BE84:BE113)),2)</f>
        <v>0</v>
      </c>
      <c r="G33" s="28"/>
      <c r="H33" s="28"/>
      <c r="I33" s="93">
        <v>0.21</v>
      </c>
      <c r="J33" s="92">
        <f>ROUND(((SUM(BE84:BE113))*I33),2)</f>
        <v>0</v>
      </c>
      <c r="K33" s="28"/>
      <c r="L33" s="86"/>
      <c r="S33" s="28"/>
      <c r="T33" s="28"/>
      <c r="U33" s="28"/>
      <c r="V33" s="28"/>
      <c r="W33" s="28"/>
      <c r="X33" s="28"/>
      <c r="Y33" s="28"/>
      <c r="Z33" s="28"/>
      <c r="AA33" s="28"/>
      <c r="AB33" s="28"/>
      <c r="AC33" s="28"/>
      <c r="AD33" s="28"/>
      <c r="AE33" s="28"/>
    </row>
    <row r="34" spans="1:31" s="2" customFormat="1" ht="14.45" customHeight="1">
      <c r="A34" s="28"/>
      <c r="B34" s="29"/>
      <c r="C34" s="28"/>
      <c r="D34" s="28"/>
      <c r="E34" s="25" t="s">
        <v>44</v>
      </c>
      <c r="F34" s="92">
        <f>ROUND((SUM(BF84:BF113)),2)</f>
        <v>0</v>
      </c>
      <c r="G34" s="28"/>
      <c r="H34" s="28"/>
      <c r="I34" s="93">
        <v>0.15</v>
      </c>
      <c r="J34" s="92">
        <f>ROUND(((SUM(BF84:BF113))*I34),2)</f>
        <v>0</v>
      </c>
      <c r="K34" s="28"/>
      <c r="L34" s="86"/>
      <c r="S34" s="28"/>
      <c r="T34" s="28"/>
      <c r="U34" s="28"/>
      <c r="V34" s="28"/>
      <c r="W34" s="28"/>
      <c r="X34" s="28"/>
      <c r="Y34" s="28"/>
      <c r="Z34" s="28"/>
      <c r="AA34" s="28"/>
      <c r="AB34" s="28"/>
      <c r="AC34" s="28"/>
      <c r="AD34" s="28"/>
      <c r="AE34" s="28"/>
    </row>
    <row r="35" spans="1:31" s="2" customFormat="1" ht="14.45" customHeight="1" hidden="1">
      <c r="A35" s="28"/>
      <c r="B35" s="29"/>
      <c r="C35" s="28"/>
      <c r="D35" s="28"/>
      <c r="E35" s="25" t="s">
        <v>45</v>
      </c>
      <c r="F35" s="92">
        <f>ROUND((SUM(BG84:BG113)),2)</f>
        <v>0</v>
      </c>
      <c r="G35" s="28"/>
      <c r="H35" s="28"/>
      <c r="I35" s="93">
        <v>0.21</v>
      </c>
      <c r="J35" s="92">
        <f>0</f>
        <v>0</v>
      </c>
      <c r="K35" s="28"/>
      <c r="L35" s="86"/>
      <c r="S35" s="28"/>
      <c r="T35" s="28"/>
      <c r="U35" s="28"/>
      <c r="V35" s="28"/>
      <c r="W35" s="28"/>
      <c r="X35" s="28"/>
      <c r="Y35" s="28"/>
      <c r="Z35" s="28"/>
      <c r="AA35" s="28"/>
      <c r="AB35" s="28"/>
      <c r="AC35" s="28"/>
      <c r="AD35" s="28"/>
      <c r="AE35" s="28"/>
    </row>
    <row r="36" spans="1:31" s="2" customFormat="1" ht="14.45" customHeight="1" hidden="1">
      <c r="A36" s="28"/>
      <c r="B36" s="29"/>
      <c r="C36" s="28"/>
      <c r="D36" s="28"/>
      <c r="E36" s="25" t="s">
        <v>46</v>
      </c>
      <c r="F36" s="92">
        <f>ROUND((SUM(BH84:BH113)),2)</f>
        <v>0</v>
      </c>
      <c r="G36" s="28"/>
      <c r="H36" s="28"/>
      <c r="I36" s="93">
        <v>0.15</v>
      </c>
      <c r="J36" s="92">
        <f>0</f>
        <v>0</v>
      </c>
      <c r="K36" s="28"/>
      <c r="L36" s="86"/>
      <c r="S36" s="28"/>
      <c r="T36" s="28"/>
      <c r="U36" s="28"/>
      <c r="V36" s="28"/>
      <c r="W36" s="28"/>
      <c r="X36" s="28"/>
      <c r="Y36" s="28"/>
      <c r="Z36" s="28"/>
      <c r="AA36" s="28"/>
      <c r="AB36" s="28"/>
      <c r="AC36" s="28"/>
      <c r="AD36" s="28"/>
      <c r="AE36" s="28"/>
    </row>
    <row r="37" spans="1:31" s="2" customFormat="1" ht="14.45" customHeight="1" hidden="1">
      <c r="A37" s="28"/>
      <c r="B37" s="29"/>
      <c r="C37" s="28"/>
      <c r="D37" s="28"/>
      <c r="E37" s="25" t="s">
        <v>47</v>
      </c>
      <c r="F37" s="92">
        <f>ROUND((SUM(BI84:BI113)),2)</f>
        <v>0</v>
      </c>
      <c r="G37" s="28"/>
      <c r="H37" s="28"/>
      <c r="I37" s="93">
        <v>0</v>
      </c>
      <c r="J37" s="92">
        <f>0</f>
        <v>0</v>
      </c>
      <c r="K37" s="28"/>
      <c r="L37" s="86"/>
      <c r="S37" s="28"/>
      <c r="T37" s="28"/>
      <c r="U37" s="28"/>
      <c r="V37" s="28"/>
      <c r="W37" s="28"/>
      <c r="X37" s="28"/>
      <c r="Y37" s="28"/>
      <c r="Z37" s="28"/>
      <c r="AA37" s="28"/>
      <c r="AB37" s="28"/>
      <c r="AC37" s="28"/>
      <c r="AD37" s="28"/>
      <c r="AE37" s="28"/>
    </row>
    <row r="38" spans="1:31" s="2" customFormat="1" ht="6.95" customHeight="1">
      <c r="A38" s="28"/>
      <c r="B38" s="29"/>
      <c r="C38" s="28"/>
      <c r="D38" s="28"/>
      <c r="E38" s="28"/>
      <c r="F38" s="28"/>
      <c r="G38" s="28"/>
      <c r="H38" s="28"/>
      <c r="I38" s="28"/>
      <c r="J38" s="28"/>
      <c r="K38" s="28"/>
      <c r="L38" s="86"/>
      <c r="S38" s="28"/>
      <c r="T38" s="28"/>
      <c r="U38" s="28"/>
      <c r="V38" s="28"/>
      <c r="W38" s="28"/>
      <c r="X38" s="28"/>
      <c r="Y38" s="28"/>
      <c r="Z38" s="28"/>
      <c r="AA38" s="28"/>
      <c r="AB38" s="28"/>
      <c r="AC38" s="28"/>
      <c r="AD38" s="28"/>
      <c r="AE38" s="28"/>
    </row>
    <row r="39" spans="1:31" s="2" customFormat="1" ht="25.35" customHeight="1">
      <c r="A39" s="28"/>
      <c r="B39" s="29"/>
      <c r="C39" s="94"/>
      <c r="D39" s="95" t="s">
        <v>48</v>
      </c>
      <c r="E39" s="51"/>
      <c r="F39" s="51"/>
      <c r="G39" s="96" t="s">
        <v>49</v>
      </c>
      <c r="H39" s="97" t="s">
        <v>50</v>
      </c>
      <c r="I39" s="51"/>
      <c r="J39" s="98">
        <f>SUM(J30:J37)</f>
        <v>0</v>
      </c>
      <c r="K39" s="99"/>
      <c r="L39" s="86"/>
      <c r="S39" s="28"/>
      <c r="T39" s="28"/>
      <c r="U39" s="28"/>
      <c r="V39" s="28"/>
      <c r="W39" s="28"/>
      <c r="X39" s="28"/>
      <c r="Y39" s="28"/>
      <c r="Z39" s="28"/>
      <c r="AA39" s="28"/>
      <c r="AB39" s="28"/>
      <c r="AC39" s="28"/>
      <c r="AD39" s="28"/>
      <c r="AE39" s="28"/>
    </row>
    <row r="40" spans="1:31" s="2" customFormat="1" ht="14.45" customHeight="1">
      <c r="A40" s="28"/>
      <c r="B40" s="38"/>
      <c r="C40" s="39"/>
      <c r="D40" s="39"/>
      <c r="E40" s="39"/>
      <c r="F40" s="39"/>
      <c r="G40" s="39"/>
      <c r="H40" s="39"/>
      <c r="I40" s="39"/>
      <c r="J40" s="39"/>
      <c r="K40" s="39"/>
      <c r="L40" s="86"/>
      <c r="S40" s="28"/>
      <c r="T40" s="28"/>
      <c r="U40" s="28"/>
      <c r="V40" s="28"/>
      <c r="W40" s="28"/>
      <c r="X40" s="28"/>
      <c r="Y40" s="28"/>
      <c r="Z40" s="28"/>
      <c r="AA40" s="28"/>
      <c r="AB40" s="28"/>
      <c r="AC40" s="28"/>
      <c r="AD40" s="28"/>
      <c r="AE40" s="28"/>
    </row>
    <row r="44" spans="1:31" s="2" customFormat="1" ht="6.95" customHeight="1">
      <c r="A44" s="28"/>
      <c r="B44" s="40"/>
      <c r="C44" s="41"/>
      <c r="D44" s="41"/>
      <c r="E44" s="41"/>
      <c r="F44" s="41"/>
      <c r="G44" s="41"/>
      <c r="H44" s="41"/>
      <c r="I44" s="41"/>
      <c r="J44" s="41"/>
      <c r="K44" s="41"/>
      <c r="L44" s="86"/>
      <c r="S44" s="28"/>
      <c r="T44" s="28"/>
      <c r="U44" s="28"/>
      <c r="V44" s="28"/>
      <c r="W44" s="28"/>
      <c r="X44" s="28"/>
      <c r="Y44" s="28"/>
      <c r="Z44" s="28"/>
      <c r="AA44" s="28"/>
      <c r="AB44" s="28"/>
      <c r="AC44" s="28"/>
      <c r="AD44" s="28"/>
      <c r="AE44" s="28"/>
    </row>
    <row r="45" spans="1:31" s="2" customFormat="1" ht="24.95" customHeight="1">
      <c r="A45" s="28"/>
      <c r="B45" s="29"/>
      <c r="C45" s="20" t="s">
        <v>90</v>
      </c>
      <c r="D45" s="28"/>
      <c r="E45" s="28"/>
      <c r="F45" s="28"/>
      <c r="G45" s="28"/>
      <c r="H45" s="28"/>
      <c r="I45" s="28"/>
      <c r="J45" s="28"/>
      <c r="K45" s="28"/>
      <c r="L45" s="86"/>
      <c r="S45" s="28"/>
      <c r="T45" s="28"/>
      <c r="U45" s="28"/>
      <c r="V45" s="28"/>
      <c r="W45" s="28"/>
      <c r="X45" s="28"/>
      <c r="Y45" s="28"/>
      <c r="Z45" s="28"/>
      <c r="AA45" s="28"/>
      <c r="AB45" s="28"/>
      <c r="AC45" s="28"/>
      <c r="AD45" s="28"/>
      <c r="AE45" s="28"/>
    </row>
    <row r="46" spans="1:31" s="2" customFormat="1" ht="6.95" customHeight="1">
      <c r="A46" s="28"/>
      <c r="B46" s="29"/>
      <c r="C46" s="28"/>
      <c r="D46" s="28"/>
      <c r="E46" s="28"/>
      <c r="F46" s="28"/>
      <c r="G46" s="28"/>
      <c r="H46" s="28"/>
      <c r="I46" s="28"/>
      <c r="J46" s="28"/>
      <c r="K46" s="28"/>
      <c r="L46" s="86"/>
      <c r="S46" s="28"/>
      <c r="T46" s="28"/>
      <c r="U46" s="28"/>
      <c r="V46" s="28"/>
      <c r="W46" s="28"/>
      <c r="X46" s="28"/>
      <c r="Y46" s="28"/>
      <c r="Z46" s="28"/>
      <c r="AA46" s="28"/>
      <c r="AB46" s="28"/>
      <c r="AC46" s="28"/>
      <c r="AD46" s="28"/>
      <c r="AE46" s="28"/>
    </row>
    <row r="47" spans="1:31" s="2" customFormat="1" ht="12" customHeight="1">
      <c r="A47" s="28"/>
      <c r="B47" s="29"/>
      <c r="C47" s="25" t="s">
        <v>15</v>
      </c>
      <c r="D47" s="28"/>
      <c r="E47" s="28"/>
      <c r="F47" s="28"/>
      <c r="G47" s="28"/>
      <c r="H47" s="28"/>
      <c r="I47" s="28"/>
      <c r="J47" s="28"/>
      <c r="K47" s="28"/>
      <c r="L47" s="86"/>
      <c r="S47" s="28"/>
      <c r="T47" s="28"/>
      <c r="U47" s="28"/>
      <c r="V47" s="28"/>
      <c r="W47" s="28"/>
      <c r="X47" s="28"/>
      <c r="Y47" s="28"/>
      <c r="Z47" s="28"/>
      <c r="AA47" s="28"/>
      <c r="AB47" s="28"/>
      <c r="AC47" s="28"/>
      <c r="AD47" s="28"/>
      <c r="AE47" s="28"/>
    </row>
    <row r="48" spans="1:31" s="2" customFormat="1" ht="14.45" customHeight="1">
      <c r="A48" s="28"/>
      <c r="B48" s="29"/>
      <c r="C48" s="28"/>
      <c r="D48" s="28"/>
      <c r="E48" s="287" t="str">
        <f>E7</f>
        <v>Habrovice - rekonstrukce panelové cesty - PD</v>
      </c>
      <c r="F48" s="288"/>
      <c r="G48" s="288"/>
      <c r="H48" s="288"/>
      <c r="I48" s="28"/>
      <c r="J48" s="28"/>
      <c r="K48" s="28"/>
      <c r="L48" s="86"/>
      <c r="S48" s="28"/>
      <c r="T48" s="28"/>
      <c r="U48" s="28"/>
      <c r="V48" s="28"/>
      <c r="W48" s="28"/>
      <c r="X48" s="28"/>
      <c r="Y48" s="28"/>
      <c r="Z48" s="28"/>
      <c r="AA48" s="28"/>
      <c r="AB48" s="28"/>
      <c r="AC48" s="28"/>
      <c r="AD48" s="28"/>
      <c r="AE48" s="28"/>
    </row>
    <row r="49" spans="1:31" s="2" customFormat="1" ht="12" customHeight="1">
      <c r="A49" s="28"/>
      <c r="B49" s="29"/>
      <c r="C49" s="25" t="s">
        <v>88</v>
      </c>
      <c r="D49" s="28"/>
      <c r="E49" s="28"/>
      <c r="F49" s="28"/>
      <c r="G49" s="28"/>
      <c r="H49" s="28"/>
      <c r="I49" s="28"/>
      <c r="J49" s="28"/>
      <c r="K49" s="28"/>
      <c r="L49" s="86"/>
      <c r="S49" s="28"/>
      <c r="T49" s="28"/>
      <c r="U49" s="28"/>
      <c r="V49" s="28"/>
      <c r="W49" s="28"/>
      <c r="X49" s="28"/>
      <c r="Y49" s="28"/>
      <c r="Z49" s="28"/>
      <c r="AA49" s="28"/>
      <c r="AB49" s="28"/>
      <c r="AC49" s="28"/>
      <c r="AD49" s="28"/>
      <c r="AE49" s="28"/>
    </row>
    <row r="50" spans="1:31" s="2" customFormat="1" ht="14.45" customHeight="1">
      <c r="A50" s="28"/>
      <c r="B50" s="29"/>
      <c r="C50" s="28"/>
      <c r="D50" s="28"/>
      <c r="E50" s="280" t="str">
        <f>E9</f>
        <v>VRN - Vedlejší a ostatní rozpočtové náklady</v>
      </c>
      <c r="F50" s="286"/>
      <c r="G50" s="286"/>
      <c r="H50" s="286"/>
      <c r="I50" s="28"/>
      <c r="J50" s="28"/>
      <c r="K50" s="28"/>
      <c r="L50" s="86"/>
      <c r="S50" s="28"/>
      <c r="T50" s="28"/>
      <c r="U50" s="28"/>
      <c r="V50" s="28"/>
      <c r="W50" s="28"/>
      <c r="X50" s="28"/>
      <c r="Y50" s="28"/>
      <c r="Z50" s="28"/>
      <c r="AA50" s="28"/>
      <c r="AB50" s="28"/>
      <c r="AC50" s="28"/>
      <c r="AD50" s="28"/>
      <c r="AE50" s="28"/>
    </row>
    <row r="51" spans="1:31" s="2" customFormat="1" ht="6.95" customHeight="1">
      <c r="A51" s="28"/>
      <c r="B51" s="29"/>
      <c r="C51" s="28"/>
      <c r="D51" s="28"/>
      <c r="E51" s="28"/>
      <c r="F51" s="28"/>
      <c r="G51" s="28"/>
      <c r="H51" s="28"/>
      <c r="I51" s="28"/>
      <c r="J51" s="28"/>
      <c r="K51" s="28"/>
      <c r="L51" s="86"/>
      <c r="S51" s="28"/>
      <c r="T51" s="28"/>
      <c r="U51" s="28"/>
      <c r="V51" s="28"/>
      <c r="W51" s="28"/>
      <c r="X51" s="28"/>
      <c r="Y51" s="28"/>
      <c r="Z51" s="28"/>
      <c r="AA51" s="28"/>
      <c r="AB51" s="28"/>
      <c r="AC51" s="28"/>
      <c r="AD51" s="28"/>
      <c r="AE51" s="28"/>
    </row>
    <row r="52" spans="1:31" s="2" customFormat="1" ht="12" customHeight="1">
      <c r="A52" s="28"/>
      <c r="B52" s="29"/>
      <c r="C52" s="25" t="s">
        <v>19</v>
      </c>
      <c r="D52" s="28"/>
      <c r="E52" s="28"/>
      <c r="F52" s="23" t="str">
        <f>F12</f>
        <v>Habrovice</v>
      </c>
      <c r="G52" s="28"/>
      <c r="H52" s="28"/>
      <c r="I52" s="25" t="s">
        <v>21</v>
      </c>
      <c r="J52" s="46" t="str">
        <f>IF(J12="","",J12)</f>
        <v>13. 11. 2019</v>
      </c>
      <c r="K52" s="28"/>
      <c r="L52" s="86"/>
      <c r="S52" s="28"/>
      <c r="T52" s="28"/>
      <c r="U52" s="28"/>
      <c r="V52" s="28"/>
      <c r="W52" s="28"/>
      <c r="X52" s="28"/>
      <c r="Y52" s="28"/>
      <c r="Z52" s="28"/>
      <c r="AA52" s="28"/>
      <c r="AB52" s="28"/>
      <c r="AC52" s="28"/>
      <c r="AD52" s="28"/>
      <c r="AE52" s="28"/>
    </row>
    <row r="53" spans="1:31" s="2" customFormat="1" ht="6.95" customHeight="1">
      <c r="A53" s="28"/>
      <c r="B53" s="29"/>
      <c r="C53" s="28"/>
      <c r="D53" s="28"/>
      <c r="E53" s="28"/>
      <c r="F53" s="28"/>
      <c r="G53" s="28"/>
      <c r="H53" s="28"/>
      <c r="I53" s="28"/>
      <c r="J53" s="28"/>
      <c r="K53" s="28"/>
      <c r="L53" s="86"/>
      <c r="S53" s="28"/>
      <c r="T53" s="28"/>
      <c r="U53" s="28"/>
      <c r="V53" s="28"/>
      <c r="W53" s="28"/>
      <c r="X53" s="28"/>
      <c r="Y53" s="28"/>
      <c r="Z53" s="28"/>
      <c r="AA53" s="28"/>
      <c r="AB53" s="28"/>
      <c r="AC53" s="28"/>
      <c r="AD53" s="28"/>
      <c r="AE53" s="28"/>
    </row>
    <row r="54" spans="1:31" s="2" customFormat="1" ht="26.45" customHeight="1">
      <c r="A54" s="28"/>
      <c r="B54" s="29"/>
      <c r="C54" s="25" t="s">
        <v>23</v>
      </c>
      <c r="D54" s="28"/>
      <c r="E54" s="28"/>
      <c r="F54" s="23" t="str">
        <f>E15</f>
        <v>Statutární město Ústí nad Labem</v>
      </c>
      <c r="G54" s="28"/>
      <c r="H54" s="28"/>
      <c r="I54" s="25" t="s">
        <v>30</v>
      </c>
      <c r="J54" s="26" t="str">
        <f>E21</f>
        <v>FORVIA CZ, s.r.o.</v>
      </c>
      <c r="K54" s="28"/>
      <c r="L54" s="86"/>
      <c r="S54" s="28"/>
      <c r="T54" s="28"/>
      <c r="U54" s="28"/>
      <c r="V54" s="28"/>
      <c r="W54" s="28"/>
      <c r="X54" s="28"/>
      <c r="Y54" s="28"/>
      <c r="Z54" s="28"/>
      <c r="AA54" s="28"/>
      <c r="AB54" s="28"/>
      <c r="AC54" s="28"/>
      <c r="AD54" s="28"/>
      <c r="AE54" s="28"/>
    </row>
    <row r="55" spans="1:31" s="2" customFormat="1" ht="15.6" customHeight="1">
      <c r="A55" s="28"/>
      <c r="B55" s="29"/>
      <c r="C55" s="25" t="s">
        <v>28</v>
      </c>
      <c r="D55" s="28"/>
      <c r="E55" s="28"/>
      <c r="F55" s="23" t="str">
        <f>IF(E18="","",E18)</f>
        <v xml:space="preserve"> </v>
      </c>
      <c r="G55" s="28"/>
      <c r="H55" s="28"/>
      <c r="I55" s="25" t="s">
        <v>35</v>
      </c>
      <c r="J55" s="26" t="str">
        <f>E24</f>
        <v xml:space="preserve"> </v>
      </c>
      <c r="K55" s="28"/>
      <c r="L55" s="86"/>
      <c r="S55" s="28"/>
      <c r="T55" s="28"/>
      <c r="U55" s="28"/>
      <c r="V55" s="28"/>
      <c r="W55" s="28"/>
      <c r="X55" s="28"/>
      <c r="Y55" s="28"/>
      <c r="Z55" s="28"/>
      <c r="AA55" s="28"/>
      <c r="AB55" s="28"/>
      <c r="AC55" s="28"/>
      <c r="AD55" s="28"/>
      <c r="AE55" s="28"/>
    </row>
    <row r="56" spans="1:31" s="2" customFormat="1" ht="10.35" customHeight="1">
      <c r="A56" s="28"/>
      <c r="B56" s="29"/>
      <c r="C56" s="28"/>
      <c r="D56" s="28"/>
      <c r="E56" s="28"/>
      <c r="F56" s="28"/>
      <c r="G56" s="28"/>
      <c r="H56" s="28"/>
      <c r="I56" s="28"/>
      <c r="J56" s="28"/>
      <c r="K56" s="28"/>
      <c r="L56" s="86"/>
      <c r="S56" s="28"/>
      <c r="T56" s="28"/>
      <c r="U56" s="28"/>
      <c r="V56" s="28"/>
      <c r="W56" s="28"/>
      <c r="X56" s="28"/>
      <c r="Y56" s="28"/>
      <c r="Z56" s="28"/>
      <c r="AA56" s="28"/>
      <c r="AB56" s="28"/>
      <c r="AC56" s="28"/>
      <c r="AD56" s="28"/>
      <c r="AE56" s="28"/>
    </row>
    <row r="57" spans="1:31" s="2" customFormat="1" ht="29.25" customHeight="1">
      <c r="A57" s="28"/>
      <c r="B57" s="29"/>
      <c r="C57" s="100" t="s">
        <v>91</v>
      </c>
      <c r="D57" s="94"/>
      <c r="E57" s="94"/>
      <c r="F57" s="94"/>
      <c r="G57" s="94"/>
      <c r="H57" s="94"/>
      <c r="I57" s="94"/>
      <c r="J57" s="101" t="s">
        <v>92</v>
      </c>
      <c r="K57" s="94"/>
      <c r="L57" s="86"/>
      <c r="S57" s="28"/>
      <c r="T57" s="28"/>
      <c r="U57" s="28"/>
      <c r="V57" s="28"/>
      <c r="W57" s="28"/>
      <c r="X57" s="28"/>
      <c r="Y57" s="28"/>
      <c r="Z57" s="28"/>
      <c r="AA57" s="28"/>
      <c r="AB57" s="28"/>
      <c r="AC57" s="28"/>
      <c r="AD57" s="28"/>
      <c r="AE57" s="28"/>
    </row>
    <row r="58" spans="1:31" s="2" customFormat="1" ht="10.35" customHeight="1">
      <c r="A58" s="28"/>
      <c r="B58" s="29"/>
      <c r="C58" s="28"/>
      <c r="D58" s="28"/>
      <c r="E58" s="28"/>
      <c r="F58" s="28"/>
      <c r="G58" s="28"/>
      <c r="H58" s="28"/>
      <c r="I58" s="28"/>
      <c r="J58" s="28"/>
      <c r="K58" s="28"/>
      <c r="L58" s="86"/>
      <c r="S58" s="28"/>
      <c r="T58" s="28"/>
      <c r="U58" s="28"/>
      <c r="V58" s="28"/>
      <c r="W58" s="28"/>
      <c r="X58" s="28"/>
      <c r="Y58" s="28"/>
      <c r="Z58" s="28"/>
      <c r="AA58" s="28"/>
      <c r="AB58" s="28"/>
      <c r="AC58" s="28"/>
      <c r="AD58" s="28"/>
      <c r="AE58" s="28"/>
    </row>
    <row r="59" spans="1:47" s="2" customFormat="1" ht="22.9" customHeight="1">
      <c r="A59" s="28"/>
      <c r="B59" s="29"/>
      <c r="C59" s="102" t="s">
        <v>70</v>
      </c>
      <c r="D59" s="28"/>
      <c r="E59" s="28"/>
      <c r="F59" s="28"/>
      <c r="G59" s="28"/>
      <c r="H59" s="28"/>
      <c r="I59" s="28"/>
      <c r="J59" s="62">
        <f>J84</f>
        <v>0</v>
      </c>
      <c r="K59" s="28"/>
      <c r="L59" s="86"/>
      <c r="S59" s="28"/>
      <c r="T59" s="28"/>
      <c r="U59" s="28"/>
      <c r="V59" s="28"/>
      <c r="W59" s="28"/>
      <c r="X59" s="28"/>
      <c r="Y59" s="28"/>
      <c r="Z59" s="28"/>
      <c r="AA59" s="28"/>
      <c r="AB59" s="28"/>
      <c r="AC59" s="28"/>
      <c r="AD59" s="28"/>
      <c r="AE59" s="28"/>
      <c r="AU59" s="16" t="s">
        <v>93</v>
      </c>
    </row>
    <row r="60" spans="2:12" s="9" customFormat="1" ht="24.95" customHeight="1">
      <c r="B60" s="103"/>
      <c r="D60" s="104" t="s">
        <v>531</v>
      </c>
      <c r="E60" s="105"/>
      <c r="F60" s="105"/>
      <c r="G60" s="105"/>
      <c r="H60" s="105"/>
      <c r="I60" s="105"/>
      <c r="J60" s="106">
        <f>J85</f>
        <v>0</v>
      </c>
      <c r="L60" s="103"/>
    </row>
    <row r="61" spans="2:12" s="10" customFormat="1" ht="19.9" customHeight="1">
      <c r="B61" s="107"/>
      <c r="D61" s="108" t="s">
        <v>532</v>
      </c>
      <c r="E61" s="109"/>
      <c r="F61" s="109"/>
      <c r="G61" s="109"/>
      <c r="H61" s="109"/>
      <c r="I61" s="109"/>
      <c r="J61" s="110">
        <f>J86</f>
        <v>0</v>
      </c>
      <c r="L61" s="107"/>
    </row>
    <row r="62" spans="2:12" s="10" customFormat="1" ht="19.9" customHeight="1">
      <c r="B62" s="107"/>
      <c r="D62" s="108" t="s">
        <v>533</v>
      </c>
      <c r="E62" s="109"/>
      <c r="F62" s="109"/>
      <c r="G62" s="109"/>
      <c r="H62" s="109"/>
      <c r="I62" s="109"/>
      <c r="J62" s="110">
        <f>J94</f>
        <v>0</v>
      </c>
      <c r="L62" s="107"/>
    </row>
    <row r="63" spans="2:12" s="10" customFormat="1" ht="19.9" customHeight="1">
      <c r="B63" s="107"/>
      <c r="D63" s="108" t="s">
        <v>534</v>
      </c>
      <c r="E63" s="109"/>
      <c r="F63" s="109"/>
      <c r="G63" s="109"/>
      <c r="H63" s="109"/>
      <c r="I63" s="109"/>
      <c r="J63" s="110">
        <f>J98</f>
        <v>0</v>
      </c>
      <c r="L63" s="107"/>
    </row>
    <row r="64" spans="2:12" s="10" customFormat="1" ht="19.9" customHeight="1">
      <c r="B64" s="107"/>
      <c r="D64" s="108" t="s">
        <v>535</v>
      </c>
      <c r="E64" s="109"/>
      <c r="F64" s="109"/>
      <c r="G64" s="109"/>
      <c r="H64" s="109"/>
      <c r="I64" s="109"/>
      <c r="J64" s="110">
        <f>J103</f>
        <v>0</v>
      </c>
      <c r="L64" s="107"/>
    </row>
    <row r="65" spans="1:31" s="2" customFormat="1" ht="21.75" customHeight="1">
      <c r="A65" s="28"/>
      <c r="B65" s="29"/>
      <c r="C65" s="28"/>
      <c r="D65" s="28"/>
      <c r="E65" s="28"/>
      <c r="F65" s="28"/>
      <c r="G65" s="28"/>
      <c r="H65" s="28"/>
      <c r="I65" s="28"/>
      <c r="J65" s="28"/>
      <c r="K65" s="28"/>
      <c r="L65" s="86"/>
      <c r="S65" s="28"/>
      <c r="T65" s="28"/>
      <c r="U65" s="28"/>
      <c r="V65" s="28"/>
      <c r="W65" s="28"/>
      <c r="X65" s="28"/>
      <c r="Y65" s="28"/>
      <c r="Z65" s="28"/>
      <c r="AA65" s="28"/>
      <c r="AB65" s="28"/>
      <c r="AC65" s="28"/>
      <c r="AD65" s="28"/>
      <c r="AE65" s="28"/>
    </row>
    <row r="66" spans="1:31" s="2" customFormat="1" ht="6.95" customHeight="1">
      <c r="A66" s="28"/>
      <c r="B66" s="38"/>
      <c r="C66" s="39"/>
      <c r="D66" s="39"/>
      <c r="E66" s="39"/>
      <c r="F66" s="39"/>
      <c r="G66" s="39"/>
      <c r="H66" s="39"/>
      <c r="I66" s="39"/>
      <c r="J66" s="39"/>
      <c r="K66" s="39"/>
      <c r="L66" s="86"/>
      <c r="S66" s="28"/>
      <c r="T66" s="28"/>
      <c r="U66" s="28"/>
      <c r="V66" s="28"/>
      <c r="W66" s="28"/>
      <c r="X66" s="28"/>
      <c r="Y66" s="28"/>
      <c r="Z66" s="28"/>
      <c r="AA66" s="28"/>
      <c r="AB66" s="28"/>
      <c r="AC66" s="28"/>
      <c r="AD66" s="28"/>
      <c r="AE66" s="28"/>
    </row>
    <row r="70" spans="1:31" s="2" customFormat="1" ht="6.95" customHeight="1">
      <c r="A70" s="28"/>
      <c r="B70" s="40"/>
      <c r="C70" s="41"/>
      <c r="D70" s="41"/>
      <c r="E70" s="41"/>
      <c r="F70" s="41"/>
      <c r="G70" s="41"/>
      <c r="H70" s="41"/>
      <c r="I70" s="41"/>
      <c r="J70" s="41"/>
      <c r="K70" s="41"/>
      <c r="L70" s="86"/>
      <c r="S70" s="28"/>
      <c r="T70" s="28"/>
      <c r="U70" s="28"/>
      <c r="V70" s="28"/>
      <c r="W70" s="28"/>
      <c r="X70" s="28"/>
      <c r="Y70" s="28"/>
      <c r="Z70" s="28"/>
      <c r="AA70" s="28"/>
      <c r="AB70" s="28"/>
      <c r="AC70" s="28"/>
      <c r="AD70" s="28"/>
      <c r="AE70" s="28"/>
    </row>
    <row r="71" spans="1:31" s="2" customFormat="1" ht="24.95" customHeight="1">
      <c r="A71" s="28"/>
      <c r="B71" s="29"/>
      <c r="C71" s="20" t="s">
        <v>105</v>
      </c>
      <c r="D71" s="28"/>
      <c r="E71" s="28"/>
      <c r="F71" s="28"/>
      <c r="G71" s="28"/>
      <c r="H71" s="28"/>
      <c r="I71" s="28"/>
      <c r="J71" s="28"/>
      <c r="K71" s="28"/>
      <c r="L71" s="86"/>
      <c r="S71" s="28"/>
      <c r="T71" s="28"/>
      <c r="U71" s="28"/>
      <c r="V71" s="28"/>
      <c r="W71" s="28"/>
      <c r="X71" s="28"/>
      <c r="Y71" s="28"/>
      <c r="Z71" s="28"/>
      <c r="AA71" s="28"/>
      <c r="AB71" s="28"/>
      <c r="AC71" s="28"/>
      <c r="AD71" s="28"/>
      <c r="AE71" s="28"/>
    </row>
    <row r="72" spans="1:31" s="2" customFormat="1" ht="6.95" customHeight="1">
      <c r="A72" s="28"/>
      <c r="B72" s="29"/>
      <c r="C72" s="28"/>
      <c r="D72" s="28"/>
      <c r="E72" s="28"/>
      <c r="F72" s="28"/>
      <c r="G72" s="28"/>
      <c r="H72" s="28"/>
      <c r="I72" s="28"/>
      <c r="J72" s="28"/>
      <c r="K72" s="28"/>
      <c r="L72" s="86"/>
      <c r="S72" s="28"/>
      <c r="T72" s="28"/>
      <c r="U72" s="28"/>
      <c r="V72" s="28"/>
      <c r="W72" s="28"/>
      <c r="X72" s="28"/>
      <c r="Y72" s="28"/>
      <c r="Z72" s="28"/>
      <c r="AA72" s="28"/>
      <c r="AB72" s="28"/>
      <c r="AC72" s="28"/>
      <c r="AD72" s="28"/>
      <c r="AE72" s="28"/>
    </row>
    <row r="73" spans="1:31" s="2" customFormat="1" ht="12" customHeight="1">
      <c r="A73" s="28"/>
      <c r="B73" s="29"/>
      <c r="C73" s="25" t="s">
        <v>15</v>
      </c>
      <c r="D73" s="28"/>
      <c r="E73" s="28"/>
      <c r="F73" s="28"/>
      <c r="G73" s="28"/>
      <c r="H73" s="28"/>
      <c r="I73" s="28"/>
      <c r="J73" s="28"/>
      <c r="K73" s="28"/>
      <c r="L73" s="86"/>
      <c r="S73" s="28"/>
      <c r="T73" s="28"/>
      <c r="U73" s="28"/>
      <c r="V73" s="28"/>
      <c r="W73" s="28"/>
      <c r="X73" s="28"/>
      <c r="Y73" s="28"/>
      <c r="Z73" s="28"/>
      <c r="AA73" s="28"/>
      <c r="AB73" s="28"/>
      <c r="AC73" s="28"/>
      <c r="AD73" s="28"/>
      <c r="AE73" s="28"/>
    </row>
    <row r="74" spans="1:31" s="2" customFormat="1" ht="14.45" customHeight="1">
      <c r="A74" s="28"/>
      <c r="B74" s="29"/>
      <c r="C74" s="28"/>
      <c r="D74" s="28"/>
      <c r="E74" s="287" t="str">
        <f>E7</f>
        <v>Habrovice - rekonstrukce panelové cesty - PD</v>
      </c>
      <c r="F74" s="288"/>
      <c r="G74" s="288"/>
      <c r="H74" s="288"/>
      <c r="I74" s="28"/>
      <c r="J74" s="28"/>
      <c r="K74" s="28"/>
      <c r="L74" s="86"/>
      <c r="S74" s="28"/>
      <c r="T74" s="28"/>
      <c r="U74" s="28"/>
      <c r="V74" s="28"/>
      <c r="W74" s="28"/>
      <c r="X74" s="28"/>
      <c r="Y74" s="28"/>
      <c r="Z74" s="28"/>
      <c r="AA74" s="28"/>
      <c r="AB74" s="28"/>
      <c r="AC74" s="28"/>
      <c r="AD74" s="28"/>
      <c r="AE74" s="28"/>
    </row>
    <row r="75" spans="1:31" s="2" customFormat="1" ht="12" customHeight="1">
      <c r="A75" s="28"/>
      <c r="B75" s="29"/>
      <c r="C75" s="25" t="s">
        <v>88</v>
      </c>
      <c r="D75" s="28"/>
      <c r="E75" s="28"/>
      <c r="F75" s="28"/>
      <c r="G75" s="28"/>
      <c r="H75" s="28"/>
      <c r="I75" s="28"/>
      <c r="J75" s="28"/>
      <c r="K75" s="28"/>
      <c r="L75" s="86"/>
      <c r="S75" s="28"/>
      <c r="T75" s="28"/>
      <c r="U75" s="28"/>
      <c r="V75" s="28"/>
      <c r="W75" s="28"/>
      <c r="X75" s="28"/>
      <c r="Y75" s="28"/>
      <c r="Z75" s="28"/>
      <c r="AA75" s="28"/>
      <c r="AB75" s="28"/>
      <c r="AC75" s="28"/>
      <c r="AD75" s="28"/>
      <c r="AE75" s="28"/>
    </row>
    <row r="76" spans="1:31" s="2" customFormat="1" ht="14.45" customHeight="1">
      <c r="A76" s="28"/>
      <c r="B76" s="29"/>
      <c r="C76" s="28"/>
      <c r="D76" s="28"/>
      <c r="E76" s="280" t="str">
        <f>E9</f>
        <v>VRN - Vedlejší a ostatní rozpočtové náklady</v>
      </c>
      <c r="F76" s="286"/>
      <c r="G76" s="286"/>
      <c r="H76" s="286"/>
      <c r="I76" s="28"/>
      <c r="J76" s="28"/>
      <c r="K76" s="28"/>
      <c r="L76" s="86"/>
      <c r="S76" s="28"/>
      <c r="T76" s="28"/>
      <c r="U76" s="28"/>
      <c r="V76" s="28"/>
      <c r="W76" s="28"/>
      <c r="X76" s="28"/>
      <c r="Y76" s="28"/>
      <c r="Z76" s="28"/>
      <c r="AA76" s="28"/>
      <c r="AB76" s="28"/>
      <c r="AC76" s="28"/>
      <c r="AD76" s="28"/>
      <c r="AE76" s="28"/>
    </row>
    <row r="77" spans="1:31" s="2" customFormat="1" ht="6.95" customHeight="1">
      <c r="A77" s="28"/>
      <c r="B77" s="29"/>
      <c r="C77" s="28"/>
      <c r="D77" s="28"/>
      <c r="E77" s="28"/>
      <c r="F77" s="28"/>
      <c r="G77" s="28"/>
      <c r="H77" s="28"/>
      <c r="I77" s="28"/>
      <c r="J77" s="28"/>
      <c r="K77" s="28"/>
      <c r="L77" s="86"/>
      <c r="S77" s="28"/>
      <c r="T77" s="28"/>
      <c r="U77" s="28"/>
      <c r="V77" s="28"/>
      <c r="W77" s="28"/>
      <c r="X77" s="28"/>
      <c r="Y77" s="28"/>
      <c r="Z77" s="28"/>
      <c r="AA77" s="28"/>
      <c r="AB77" s="28"/>
      <c r="AC77" s="28"/>
      <c r="AD77" s="28"/>
      <c r="AE77" s="28"/>
    </row>
    <row r="78" spans="1:31" s="2" customFormat="1" ht="12" customHeight="1">
      <c r="A78" s="28"/>
      <c r="B78" s="29"/>
      <c r="C78" s="25" t="s">
        <v>19</v>
      </c>
      <c r="D78" s="28"/>
      <c r="E78" s="28"/>
      <c r="F78" s="23" t="str">
        <f>F12</f>
        <v>Habrovice</v>
      </c>
      <c r="G78" s="28"/>
      <c r="H78" s="28"/>
      <c r="I78" s="25" t="s">
        <v>21</v>
      </c>
      <c r="J78" s="46" t="str">
        <f>IF(J12="","",J12)</f>
        <v>13. 11. 2019</v>
      </c>
      <c r="K78" s="28"/>
      <c r="L78" s="86"/>
      <c r="S78" s="28"/>
      <c r="T78" s="28"/>
      <c r="U78" s="28"/>
      <c r="V78" s="28"/>
      <c r="W78" s="28"/>
      <c r="X78" s="28"/>
      <c r="Y78" s="28"/>
      <c r="Z78" s="28"/>
      <c r="AA78" s="28"/>
      <c r="AB78" s="28"/>
      <c r="AC78" s="28"/>
      <c r="AD78" s="28"/>
      <c r="AE78" s="28"/>
    </row>
    <row r="79" spans="1:31" s="2" customFormat="1" ht="6.95" customHeight="1">
      <c r="A79" s="28"/>
      <c r="B79" s="29"/>
      <c r="C79" s="28"/>
      <c r="D79" s="28"/>
      <c r="E79" s="28"/>
      <c r="F79" s="28"/>
      <c r="G79" s="28"/>
      <c r="H79" s="28"/>
      <c r="I79" s="28"/>
      <c r="J79" s="28"/>
      <c r="K79" s="28"/>
      <c r="L79" s="86"/>
      <c r="S79" s="28"/>
      <c r="T79" s="28"/>
      <c r="U79" s="28"/>
      <c r="V79" s="28"/>
      <c r="W79" s="28"/>
      <c r="X79" s="28"/>
      <c r="Y79" s="28"/>
      <c r="Z79" s="28"/>
      <c r="AA79" s="28"/>
      <c r="AB79" s="28"/>
      <c r="AC79" s="28"/>
      <c r="AD79" s="28"/>
      <c r="AE79" s="28"/>
    </row>
    <row r="80" spans="1:31" s="2" customFormat="1" ht="26.45" customHeight="1">
      <c r="A80" s="28"/>
      <c r="B80" s="29"/>
      <c r="C80" s="25" t="s">
        <v>23</v>
      </c>
      <c r="D80" s="28"/>
      <c r="E80" s="28"/>
      <c r="F80" s="23" t="str">
        <f>E15</f>
        <v>Statutární město Ústí nad Labem</v>
      </c>
      <c r="G80" s="28"/>
      <c r="H80" s="28"/>
      <c r="I80" s="25" t="s">
        <v>30</v>
      </c>
      <c r="J80" s="26" t="str">
        <f>E21</f>
        <v>FORVIA CZ, s.r.o.</v>
      </c>
      <c r="K80" s="28"/>
      <c r="L80" s="86"/>
      <c r="S80" s="28"/>
      <c r="T80" s="28"/>
      <c r="U80" s="28"/>
      <c r="V80" s="28"/>
      <c r="W80" s="28"/>
      <c r="X80" s="28"/>
      <c r="Y80" s="28"/>
      <c r="Z80" s="28"/>
      <c r="AA80" s="28"/>
      <c r="AB80" s="28"/>
      <c r="AC80" s="28"/>
      <c r="AD80" s="28"/>
      <c r="AE80" s="28"/>
    </row>
    <row r="81" spans="1:31" s="2" customFormat="1" ht="15.6" customHeight="1">
      <c r="A81" s="28"/>
      <c r="B81" s="29"/>
      <c r="C81" s="25" t="s">
        <v>28</v>
      </c>
      <c r="D81" s="28"/>
      <c r="E81" s="28"/>
      <c r="F81" s="23" t="str">
        <f>IF(E18="","",E18)</f>
        <v xml:space="preserve"> </v>
      </c>
      <c r="G81" s="28"/>
      <c r="H81" s="28"/>
      <c r="I81" s="25" t="s">
        <v>35</v>
      </c>
      <c r="J81" s="26" t="str">
        <f>E24</f>
        <v xml:space="preserve"> </v>
      </c>
      <c r="K81" s="28"/>
      <c r="L81" s="86"/>
      <c r="S81" s="28"/>
      <c r="T81" s="28"/>
      <c r="U81" s="28"/>
      <c r="V81" s="28"/>
      <c r="W81" s="28"/>
      <c r="X81" s="28"/>
      <c r="Y81" s="28"/>
      <c r="Z81" s="28"/>
      <c r="AA81" s="28"/>
      <c r="AB81" s="28"/>
      <c r="AC81" s="28"/>
      <c r="AD81" s="28"/>
      <c r="AE81" s="28"/>
    </row>
    <row r="82" spans="1:31" s="2" customFormat="1" ht="10.35" customHeight="1">
      <c r="A82" s="28"/>
      <c r="B82" s="29"/>
      <c r="C82" s="28"/>
      <c r="D82" s="28"/>
      <c r="E82" s="28"/>
      <c r="F82" s="28"/>
      <c r="G82" s="28"/>
      <c r="H82" s="28"/>
      <c r="I82" s="28"/>
      <c r="J82" s="28"/>
      <c r="K82" s="28"/>
      <c r="L82" s="86"/>
      <c r="S82" s="28"/>
      <c r="T82" s="28"/>
      <c r="U82" s="28"/>
      <c r="V82" s="28"/>
      <c r="W82" s="28"/>
      <c r="X82" s="28"/>
      <c r="Y82" s="28"/>
      <c r="Z82" s="28"/>
      <c r="AA82" s="28"/>
      <c r="AB82" s="28"/>
      <c r="AC82" s="28"/>
      <c r="AD82" s="28"/>
      <c r="AE82" s="28"/>
    </row>
    <row r="83" spans="1:31" s="11" customFormat="1" ht="29.25" customHeight="1">
      <c r="A83" s="111"/>
      <c r="B83" s="112"/>
      <c r="C83" s="113" t="s">
        <v>106</v>
      </c>
      <c r="D83" s="114" t="s">
        <v>57</v>
      </c>
      <c r="E83" s="114" t="s">
        <v>53</v>
      </c>
      <c r="F83" s="114" t="s">
        <v>54</v>
      </c>
      <c r="G83" s="114" t="s">
        <v>107</v>
      </c>
      <c r="H83" s="114" t="s">
        <v>108</v>
      </c>
      <c r="I83" s="114" t="s">
        <v>109</v>
      </c>
      <c r="J83" s="114" t="s">
        <v>92</v>
      </c>
      <c r="K83" s="115" t="s">
        <v>110</v>
      </c>
      <c r="L83" s="116"/>
      <c r="M83" s="53" t="s">
        <v>3</v>
      </c>
      <c r="N83" s="54" t="s">
        <v>42</v>
      </c>
      <c r="O83" s="54" t="s">
        <v>111</v>
      </c>
      <c r="P83" s="54" t="s">
        <v>112</v>
      </c>
      <c r="Q83" s="54" t="s">
        <v>113</v>
      </c>
      <c r="R83" s="54" t="s">
        <v>114</v>
      </c>
      <c r="S83" s="54" t="s">
        <v>115</v>
      </c>
      <c r="T83" s="55" t="s">
        <v>116</v>
      </c>
      <c r="U83" s="111"/>
      <c r="V83" s="111"/>
      <c r="W83" s="111"/>
      <c r="X83" s="111"/>
      <c r="Y83" s="111"/>
      <c r="Z83" s="111"/>
      <c r="AA83" s="111"/>
      <c r="AB83" s="111"/>
      <c r="AC83" s="111"/>
      <c r="AD83" s="111"/>
      <c r="AE83" s="111"/>
    </row>
    <row r="84" spans="1:63" s="2" customFormat="1" ht="22.9" customHeight="1">
      <c r="A84" s="28"/>
      <c r="B84" s="29"/>
      <c r="C84" s="60" t="s">
        <v>117</v>
      </c>
      <c r="D84" s="28"/>
      <c r="E84" s="28"/>
      <c r="F84" s="28"/>
      <c r="G84" s="28"/>
      <c r="H84" s="28"/>
      <c r="I84" s="28"/>
      <c r="J84" s="117">
        <f>BK84</f>
        <v>0</v>
      </c>
      <c r="K84" s="28"/>
      <c r="L84" s="29"/>
      <c r="M84" s="56"/>
      <c r="N84" s="47"/>
      <c r="O84" s="57"/>
      <c r="P84" s="118">
        <f>P85</f>
        <v>0</v>
      </c>
      <c r="Q84" s="57"/>
      <c r="R84" s="118">
        <f>R85</f>
        <v>0</v>
      </c>
      <c r="S84" s="57"/>
      <c r="T84" s="119">
        <f>T85</f>
        <v>0</v>
      </c>
      <c r="U84" s="28"/>
      <c r="V84" s="28"/>
      <c r="W84" s="28"/>
      <c r="X84" s="28"/>
      <c r="Y84" s="28"/>
      <c r="Z84" s="28"/>
      <c r="AA84" s="28"/>
      <c r="AB84" s="28"/>
      <c r="AC84" s="28"/>
      <c r="AD84" s="28"/>
      <c r="AE84" s="28"/>
      <c r="AT84" s="16" t="s">
        <v>71</v>
      </c>
      <c r="AU84" s="16" t="s">
        <v>93</v>
      </c>
      <c r="BK84" s="120">
        <f>BK85</f>
        <v>0</v>
      </c>
    </row>
    <row r="85" spans="2:63" s="12" customFormat="1" ht="25.9" customHeight="1">
      <c r="B85" s="121"/>
      <c r="D85" s="122" t="s">
        <v>71</v>
      </c>
      <c r="E85" s="123" t="s">
        <v>83</v>
      </c>
      <c r="F85" s="123" t="s">
        <v>536</v>
      </c>
      <c r="J85" s="124">
        <f>BK85</f>
        <v>0</v>
      </c>
      <c r="L85" s="121"/>
      <c r="M85" s="125"/>
      <c r="N85" s="126"/>
      <c r="O85" s="126"/>
      <c r="P85" s="127">
        <f>P86+P94+P98+P103</f>
        <v>0</v>
      </c>
      <c r="Q85" s="126"/>
      <c r="R85" s="127">
        <f>R86+R94+R98+R103</f>
        <v>0</v>
      </c>
      <c r="S85" s="126"/>
      <c r="T85" s="128">
        <f>T86+T94+T98+T103</f>
        <v>0</v>
      </c>
      <c r="AR85" s="122" t="s">
        <v>155</v>
      </c>
      <c r="AT85" s="129" t="s">
        <v>71</v>
      </c>
      <c r="AU85" s="129" t="s">
        <v>72</v>
      </c>
      <c r="AY85" s="122" t="s">
        <v>120</v>
      </c>
      <c r="BK85" s="130">
        <f>BK86+BK94+BK98+BK103</f>
        <v>0</v>
      </c>
    </row>
    <row r="86" spans="2:63" s="12" customFormat="1" ht="22.9" customHeight="1">
      <c r="B86" s="121"/>
      <c r="D86" s="122" t="s">
        <v>71</v>
      </c>
      <c r="E86" s="131" t="s">
        <v>537</v>
      </c>
      <c r="F86" s="131" t="s">
        <v>538</v>
      </c>
      <c r="J86" s="132">
        <f>BK86</f>
        <v>0</v>
      </c>
      <c r="L86" s="121"/>
      <c r="M86" s="125"/>
      <c r="N86" s="126"/>
      <c r="O86" s="126"/>
      <c r="P86" s="127">
        <f>SUM(P87:P93)</f>
        <v>0</v>
      </c>
      <c r="Q86" s="126"/>
      <c r="R86" s="127">
        <f>SUM(R87:R93)</f>
        <v>0</v>
      </c>
      <c r="S86" s="126"/>
      <c r="T86" s="128">
        <f>SUM(T87:T93)</f>
        <v>0</v>
      </c>
      <c r="AR86" s="122" t="s">
        <v>155</v>
      </c>
      <c r="AT86" s="129" t="s">
        <v>71</v>
      </c>
      <c r="AU86" s="129" t="s">
        <v>80</v>
      </c>
      <c r="AY86" s="122" t="s">
        <v>120</v>
      </c>
      <c r="BK86" s="130">
        <f>SUM(BK87:BK93)</f>
        <v>0</v>
      </c>
    </row>
    <row r="87" spans="1:65" s="2" customFormat="1" ht="14.45" customHeight="1">
      <c r="A87" s="28"/>
      <c r="B87" s="133"/>
      <c r="C87" s="134" t="s">
        <v>80</v>
      </c>
      <c r="D87" s="134" t="s">
        <v>122</v>
      </c>
      <c r="E87" s="135" t="s">
        <v>539</v>
      </c>
      <c r="F87" s="136" t="s">
        <v>540</v>
      </c>
      <c r="G87" s="137" t="s">
        <v>541</v>
      </c>
      <c r="H87" s="138">
        <v>1</v>
      </c>
      <c r="I87" s="139">
        <v>0</v>
      </c>
      <c r="J87" s="139">
        <f>ROUND(I87*H87,2)</f>
        <v>0</v>
      </c>
      <c r="K87" s="136" t="s">
        <v>126</v>
      </c>
      <c r="L87" s="29"/>
      <c r="M87" s="140" t="s">
        <v>3</v>
      </c>
      <c r="N87" s="141" t="s">
        <v>43</v>
      </c>
      <c r="O87" s="142">
        <v>0</v>
      </c>
      <c r="P87" s="142">
        <f>O87*H87</f>
        <v>0</v>
      </c>
      <c r="Q87" s="142">
        <v>0</v>
      </c>
      <c r="R87" s="142">
        <f>Q87*H87</f>
        <v>0</v>
      </c>
      <c r="S87" s="142">
        <v>0</v>
      </c>
      <c r="T87" s="143">
        <f>S87*H87</f>
        <v>0</v>
      </c>
      <c r="U87" s="28"/>
      <c r="V87" s="28"/>
      <c r="W87" s="28"/>
      <c r="X87" s="28"/>
      <c r="Y87" s="28"/>
      <c r="Z87" s="28"/>
      <c r="AA87" s="28"/>
      <c r="AB87" s="28"/>
      <c r="AC87" s="28"/>
      <c r="AD87" s="28"/>
      <c r="AE87" s="28"/>
      <c r="AR87" s="144" t="s">
        <v>542</v>
      </c>
      <c r="AT87" s="144" t="s">
        <v>122</v>
      </c>
      <c r="AU87" s="144" t="s">
        <v>82</v>
      </c>
      <c r="AY87" s="16" t="s">
        <v>120</v>
      </c>
      <c r="BE87" s="145">
        <f>IF(N87="základní",J87,0)</f>
        <v>0</v>
      </c>
      <c r="BF87" s="145">
        <f>IF(N87="snížená",J87,0)</f>
        <v>0</v>
      </c>
      <c r="BG87" s="145">
        <f>IF(N87="zákl. přenesená",J87,0)</f>
        <v>0</v>
      </c>
      <c r="BH87" s="145">
        <f>IF(N87="sníž. přenesená",J87,0)</f>
        <v>0</v>
      </c>
      <c r="BI87" s="145">
        <f>IF(N87="nulová",J87,0)</f>
        <v>0</v>
      </c>
      <c r="BJ87" s="16" t="s">
        <v>80</v>
      </c>
      <c r="BK87" s="145">
        <f>ROUND(I87*H87,2)</f>
        <v>0</v>
      </c>
      <c r="BL87" s="16" t="s">
        <v>542</v>
      </c>
      <c r="BM87" s="144" t="s">
        <v>543</v>
      </c>
    </row>
    <row r="88" spans="1:47" s="2" customFormat="1" ht="12">
      <c r="A88" s="28"/>
      <c r="B88" s="29"/>
      <c r="C88" s="28"/>
      <c r="D88" s="146" t="s">
        <v>129</v>
      </c>
      <c r="E88" s="28"/>
      <c r="F88" s="147" t="s">
        <v>540</v>
      </c>
      <c r="G88" s="28"/>
      <c r="H88" s="28"/>
      <c r="I88" s="28"/>
      <c r="J88" s="28"/>
      <c r="K88" s="28"/>
      <c r="L88" s="29"/>
      <c r="M88" s="148"/>
      <c r="N88" s="149"/>
      <c r="O88" s="49"/>
      <c r="P88" s="49"/>
      <c r="Q88" s="49"/>
      <c r="R88" s="49"/>
      <c r="S88" s="49"/>
      <c r="T88" s="50"/>
      <c r="U88" s="28"/>
      <c r="V88" s="28"/>
      <c r="W88" s="28"/>
      <c r="X88" s="28"/>
      <c r="Y88" s="28"/>
      <c r="Z88" s="28"/>
      <c r="AA88" s="28"/>
      <c r="AB88" s="28"/>
      <c r="AC88" s="28"/>
      <c r="AD88" s="28"/>
      <c r="AE88" s="28"/>
      <c r="AT88" s="16" t="s">
        <v>129</v>
      </c>
      <c r="AU88" s="16" t="s">
        <v>82</v>
      </c>
    </row>
    <row r="89" spans="1:65" s="2" customFormat="1" ht="14.45" customHeight="1">
      <c r="A89" s="28"/>
      <c r="B89" s="133"/>
      <c r="C89" s="134" t="s">
        <v>82</v>
      </c>
      <c r="D89" s="134" t="s">
        <v>122</v>
      </c>
      <c r="E89" s="135" t="s">
        <v>544</v>
      </c>
      <c r="F89" s="136" t="s">
        <v>545</v>
      </c>
      <c r="G89" s="137" t="s">
        <v>541</v>
      </c>
      <c r="H89" s="138">
        <v>1</v>
      </c>
      <c r="I89" s="139">
        <v>0</v>
      </c>
      <c r="J89" s="139">
        <f>ROUND(I89*H89,2)</f>
        <v>0</v>
      </c>
      <c r="K89" s="136" t="s">
        <v>126</v>
      </c>
      <c r="L89" s="29"/>
      <c r="M89" s="140" t="s">
        <v>3</v>
      </c>
      <c r="N89" s="141" t="s">
        <v>43</v>
      </c>
      <c r="O89" s="142">
        <v>0</v>
      </c>
      <c r="P89" s="142">
        <f>O89*H89</f>
        <v>0</v>
      </c>
      <c r="Q89" s="142">
        <v>0</v>
      </c>
      <c r="R89" s="142">
        <f>Q89*H89</f>
        <v>0</v>
      </c>
      <c r="S89" s="142">
        <v>0</v>
      </c>
      <c r="T89" s="143">
        <f>S89*H89</f>
        <v>0</v>
      </c>
      <c r="U89" s="28"/>
      <c r="V89" s="28"/>
      <c r="W89" s="28"/>
      <c r="X89" s="28"/>
      <c r="Y89" s="28"/>
      <c r="Z89" s="28"/>
      <c r="AA89" s="28"/>
      <c r="AB89" s="28"/>
      <c r="AC89" s="28"/>
      <c r="AD89" s="28"/>
      <c r="AE89" s="28"/>
      <c r="AR89" s="144" t="s">
        <v>542</v>
      </c>
      <c r="AT89" s="144" t="s">
        <v>122</v>
      </c>
      <c r="AU89" s="144" t="s">
        <v>82</v>
      </c>
      <c r="AY89" s="16" t="s">
        <v>120</v>
      </c>
      <c r="BE89" s="145">
        <f>IF(N89="základní",J89,0)</f>
        <v>0</v>
      </c>
      <c r="BF89" s="145">
        <f>IF(N89="snížená",J89,0)</f>
        <v>0</v>
      </c>
      <c r="BG89" s="145">
        <f>IF(N89="zákl. přenesená",J89,0)</f>
        <v>0</v>
      </c>
      <c r="BH89" s="145">
        <f>IF(N89="sníž. přenesená",J89,0)</f>
        <v>0</v>
      </c>
      <c r="BI89" s="145">
        <f>IF(N89="nulová",J89,0)</f>
        <v>0</v>
      </c>
      <c r="BJ89" s="16" t="s">
        <v>80</v>
      </c>
      <c r="BK89" s="145">
        <f>ROUND(I89*H89,2)</f>
        <v>0</v>
      </c>
      <c r="BL89" s="16" t="s">
        <v>542</v>
      </c>
      <c r="BM89" s="144" t="s">
        <v>546</v>
      </c>
    </row>
    <row r="90" spans="1:47" s="2" customFormat="1" ht="12">
      <c r="A90" s="28"/>
      <c r="B90" s="29"/>
      <c r="C90" s="28"/>
      <c r="D90" s="146" t="s">
        <v>129</v>
      </c>
      <c r="E90" s="28"/>
      <c r="F90" s="147" t="s">
        <v>545</v>
      </c>
      <c r="G90" s="28"/>
      <c r="H90" s="28"/>
      <c r="I90" s="28"/>
      <c r="J90" s="28"/>
      <c r="K90" s="28"/>
      <c r="L90" s="29"/>
      <c r="M90" s="148"/>
      <c r="N90" s="149"/>
      <c r="O90" s="49"/>
      <c r="P90" s="49"/>
      <c r="Q90" s="49"/>
      <c r="R90" s="49"/>
      <c r="S90" s="49"/>
      <c r="T90" s="50"/>
      <c r="U90" s="28"/>
      <c r="V90" s="28"/>
      <c r="W90" s="28"/>
      <c r="X90" s="28"/>
      <c r="Y90" s="28"/>
      <c r="Z90" s="28"/>
      <c r="AA90" s="28"/>
      <c r="AB90" s="28"/>
      <c r="AC90" s="28"/>
      <c r="AD90" s="28"/>
      <c r="AE90" s="28"/>
      <c r="AT90" s="16" t="s">
        <v>129</v>
      </c>
      <c r="AU90" s="16" t="s">
        <v>82</v>
      </c>
    </row>
    <row r="91" spans="1:65" s="2" customFormat="1" ht="14.45" customHeight="1">
      <c r="A91" s="28"/>
      <c r="B91" s="133"/>
      <c r="C91" s="134" t="s">
        <v>141</v>
      </c>
      <c r="D91" s="134" t="s">
        <v>122</v>
      </c>
      <c r="E91" s="135" t="s">
        <v>547</v>
      </c>
      <c r="F91" s="136" t="s">
        <v>548</v>
      </c>
      <c r="G91" s="137" t="s">
        <v>541</v>
      </c>
      <c r="H91" s="138">
        <v>1</v>
      </c>
      <c r="I91" s="139">
        <v>0</v>
      </c>
      <c r="J91" s="139">
        <f>ROUND(I91*H91,2)</f>
        <v>0</v>
      </c>
      <c r="K91" s="136" t="s">
        <v>126</v>
      </c>
      <c r="L91" s="29"/>
      <c r="M91" s="140" t="s">
        <v>3</v>
      </c>
      <c r="N91" s="141" t="s">
        <v>43</v>
      </c>
      <c r="O91" s="142">
        <v>0</v>
      </c>
      <c r="P91" s="142">
        <f>O91*H91</f>
        <v>0</v>
      </c>
      <c r="Q91" s="142">
        <v>0</v>
      </c>
      <c r="R91" s="142">
        <f>Q91*H91</f>
        <v>0</v>
      </c>
      <c r="S91" s="142">
        <v>0</v>
      </c>
      <c r="T91" s="143">
        <f>S91*H91</f>
        <v>0</v>
      </c>
      <c r="U91" s="28"/>
      <c r="V91" s="28"/>
      <c r="W91" s="28"/>
      <c r="X91" s="28"/>
      <c r="Y91" s="28"/>
      <c r="Z91" s="28"/>
      <c r="AA91" s="28"/>
      <c r="AB91" s="28"/>
      <c r="AC91" s="28"/>
      <c r="AD91" s="28"/>
      <c r="AE91" s="28"/>
      <c r="AR91" s="144" t="s">
        <v>542</v>
      </c>
      <c r="AT91" s="144" t="s">
        <v>122</v>
      </c>
      <c r="AU91" s="144" t="s">
        <v>82</v>
      </c>
      <c r="AY91" s="16" t="s">
        <v>120</v>
      </c>
      <c r="BE91" s="145">
        <f>IF(N91="základní",J91,0)</f>
        <v>0</v>
      </c>
      <c r="BF91" s="145">
        <f>IF(N91="snížená",J91,0)</f>
        <v>0</v>
      </c>
      <c r="BG91" s="145">
        <f>IF(N91="zákl. přenesená",J91,0)</f>
        <v>0</v>
      </c>
      <c r="BH91" s="145">
        <f>IF(N91="sníž. přenesená",J91,0)</f>
        <v>0</v>
      </c>
      <c r="BI91" s="145">
        <f>IF(N91="nulová",J91,0)</f>
        <v>0</v>
      </c>
      <c r="BJ91" s="16" t="s">
        <v>80</v>
      </c>
      <c r="BK91" s="145">
        <f>ROUND(I91*H91,2)</f>
        <v>0</v>
      </c>
      <c r="BL91" s="16" t="s">
        <v>542</v>
      </c>
      <c r="BM91" s="144" t="s">
        <v>549</v>
      </c>
    </row>
    <row r="92" spans="1:47" s="2" customFormat="1" ht="12">
      <c r="A92" s="28"/>
      <c r="B92" s="29"/>
      <c r="C92" s="28"/>
      <c r="D92" s="146" t="s">
        <v>129</v>
      </c>
      <c r="E92" s="28"/>
      <c r="F92" s="147" t="s">
        <v>548</v>
      </c>
      <c r="G92" s="28"/>
      <c r="H92" s="28"/>
      <c r="I92" s="28"/>
      <c r="J92" s="28"/>
      <c r="K92" s="28"/>
      <c r="L92" s="29"/>
      <c r="M92" s="148"/>
      <c r="N92" s="149"/>
      <c r="O92" s="49"/>
      <c r="P92" s="49"/>
      <c r="Q92" s="49"/>
      <c r="R92" s="49"/>
      <c r="S92" s="49"/>
      <c r="T92" s="50"/>
      <c r="U92" s="28"/>
      <c r="V92" s="28"/>
      <c r="W92" s="28"/>
      <c r="X92" s="28"/>
      <c r="Y92" s="28"/>
      <c r="Z92" s="28"/>
      <c r="AA92" s="28"/>
      <c r="AB92" s="28"/>
      <c r="AC92" s="28"/>
      <c r="AD92" s="28"/>
      <c r="AE92" s="28"/>
      <c r="AT92" s="16" t="s">
        <v>129</v>
      </c>
      <c r="AU92" s="16" t="s">
        <v>82</v>
      </c>
    </row>
    <row r="93" spans="1:47" s="2" customFormat="1" ht="19.5">
      <c r="A93" s="28"/>
      <c r="B93" s="29"/>
      <c r="C93" s="28"/>
      <c r="D93" s="146" t="s">
        <v>527</v>
      </c>
      <c r="E93" s="28"/>
      <c r="F93" s="150" t="s">
        <v>550</v>
      </c>
      <c r="G93" s="28"/>
      <c r="H93" s="28"/>
      <c r="I93" s="28"/>
      <c r="J93" s="28"/>
      <c r="K93" s="28"/>
      <c r="L93" s="29"/>
      <c r="M93" s="148"/>
      <c r="N93" s="149"/>
      <c r="O93" s="49"/>
      <c r="P93" s="49"/>
      <c r="Q93" s="49"/>
      <c r="R93" s="49"/>
      <c r="S93" s="49"/>
      <c r="T93" s="50"/>
      <c r="U93" s="28"/>
      <c r="V93" s="28"/>
      <c r="W93" s="28"/>
      <c r="X93" s="28"/>
      <c r="Y93" s="28"/>
      <c r="Z93" s="28"/>
      <c r="AA93" s="28"/>
      <c r="AB93" s="28"/>
      <c r="AC93" s="28"/>
      <c r="AD93" s="28"/>
      <c r="AE93" s="28"/>
      <c r="AT93" s="16" t="s">
        <v>527</v>
      </c>
      <c r="AU93" s="16" t="s">
        <v>82</v>
      </c>
    </row>
    <row r="94" spans="2:63" s="12" customFormat="1" ht="22.9" customHeight="1">
      <c r="B94" s="121"/>
      <c r="D94" s="122" t="s">
        <v>71</v>
      </c>
      <c r="E94" s="131" t="s">
        <v>551</v>
      </c>
      <c r="F94" s="131" t="s">
        <v>552</v>
      </c>
      <c r="J94" s="132">
        <f>BK94</f>
        <v>0</v>
      </c>
      <c r="L94" s="121"/>
      <c r="M94" s="125"/>
      <c r="N94" s="126"/>
      <c r="O94" s="126"/>
      <c r="P94" s="127">
        <f>SUM(P95:P97)</f>
        <v>0</v>
      </c>
      <c r="Q94" s="126"/>
      <c r="R94" s="127">
        <f>SUM(R95:R97)</f>
        <v>0</v>
      </c>
      <c r="S94" s="126"/>
      <c r="T94" s="128">
        <f>SUM(T95:T97)</f>
        <v>0</v>
      </c>
      <c r="AR94" s="122" t="s">
        <v>155</v>
      </c>
      <c r="AT94" s="129" t="s">
        <v>71</v>
      </c>
      <c r="AU94" s="129" t="s">
        <v>80</v>
      </c>
      <c r="AY94" s="122" t="s">
        <v>120</v>
      </c>
      <c r="BK94" s="130">
        <f>SUM(BK95:BK97)</f>
        <v>0</v>
      </c>
    </row>
    <row r="95" spans="1:65" s="2" customFormat="1" ht="21.6" customHeight="1">
      <c r="A95" s="28"/>
      <c r="B95" s="133"/>
      <c r="C95" s="134" t="s">
        <v>127</v>
      </c>
      <c r="D95" s="134" t="s">
        <v>122</v>
      </c>
      <c r="E95" s="135" t="s">
        <v>553</v>
      </c>
      <c r="F95" s="136" t="s">
        <v>554</v>
      </c>
      <c r="G95" s="137" t="s">
        <v>541</v>
      </c>
      <c r="H95" s="138">
        <v>1</v>
      </c>
      <c r="I95" s="139">
        <v>0</v>
      </c>
      <c r="J95" s="139">
        <f>ROUND(I95*H95,2)</f>
        <v>0</v>
      </c>
      <c r="K95" s="136" t="s">
        <v>126</v>
      </c>
      <c r="L95" s="29"/>
      <c r="M95" s="140" t="s">
        <v>3</v>
      </c>
      <c r="N95" s="141" t="s">
        <v>43</v>
      </c>
      <c r="O95" s="142">
        <v>0</v>
      </c>
      <c r="P95" s="142">
        <f>O95*H95</f>
        <v>0</v>
      </c>
      <c r="Q95" s="142">
        <v>0</v>
      </c>
      <c r="R95" s="142">
        <f>Q95*H95</f>
        <v>0</v>
      </c>
      <c r="S95" s="142">
        <v>0</v>
      </c>
      <c r="T95" s="143">
        <f>S95*H95</f>
        <v>0</v>
      </c>
      <c r="U95" s="28"/>
      <c r="V95" s="28"/>
      <c r="W95" s="28"/>
      <c r="X95" s="28"/>
      <c r="Y95" s="28"/>
      <c r="Z95" s="28"/>
      <c r="AA95" s="28"/>
      <c r="AB95" s="28"/>
      <c r="AC95" s="28"/>
      <c r="AD95" s="28"/>
      <c r="AE95" s="28"/>
      <c r="AR95" s="144" t="s">
        <v>542</v>
      </c>
      <c r="AT95" s="144" t="s">
        <v>122</v>
      </c>
      <c r="AU95" s="144" t="s">
        <v>82</v>
      </c>
      <c r="AY95" s="16" t="s">
        <v>120</v>
      </c>
      <c r="BE95" s="145">
        <f>IF(N95="základní",J95,0)</f>
        <v>0</v>
      </c>
      <c r="BF95" s="145">
        <f>IF(N95="snížená",J95,0)</f>
        <v>0</v>
      </c>
      <c r="BG95" s="145">
        <f>IF(N95="zákl. přenesená",J95,0)</f>
        <v>0</v>
      </c>
      <c r="BH95" s="145">
        <f>IF(N95="sníž. přenesená",J95,0)</f>
        <v>0</v>
      </c>
      <c r="BI95" s="145">
        <f>IF(N95="nulová",J95,0)</f>
        <v>0</v>
      </c>
      <c r="BJ95" s="16" t="s">
        <v>80</v>
      </c>
      <c r="BK95" s="145">
        <f>ROUND(I95*H95,2)</f>
        <v>0</v>
      </c>
      <c r="BL95" s="16" t="s">
        <v>542</v>
      </c>
      <c r="BM95" s="144" t="s">
        <v>555</v>
      </c>
    </row>
    <row r="96" spans="1:47" s="2" customFormat="1" ht="12">
      <c r="A96" s="28"/>
      <c r="B96" s="29"/>
      <c r="C96" s="28"/>
      <c r="D96" s="146" t="s">
        <v>129</v>
      </c>
      <c r="E96" s="28"/>
      <c r="F96" s="147" t="s">
        <v>554</v>
      </c>
      <c r="G96" s="28"/>
      <c r="H96" s="28"/>
      <c r="I96" s="28"/>
      <c r="J96" s="28"/>
      <c r="K96" s="28"/>
      <c r="L96" s="29"/>
      <c r="M96" s="148"/>
      <c r="N96" s="149"/>
      <c r="O96" s="49"/>
      <c r="P96" s="49"/>
      <c r="Q96" s="49"/>
      <c r="R96" s="49"/>
      <c r="S96" s="49"/>
      <c r="T96" s="50"/>
      <c r="U96" s="28"/>
      <c r="V96" s="28"/>
      <c r="W96" s="28"/>
      <c r="X96" s="28"/>
      <c r="Y96" s="28"/>
      <c r="Z96" s="28"/>
      <c r="AA96" s="28"/>
      <c r="AB96" s="28"/>
      <c r="AC96" s="28"/>
      <c r="AD96" s="28"/>
      <c r="AE96" s="28"/>
      <c r="AT96" s="16" t="s">
        <v>129</v>
      </c>
      <c r="AU96" s="16" t="s">
        <v>82</v>
      </c>
    </row>
    <row r="97" spans="2:51" s="13" customFormat="1" ht="22.5">
      <c r="B97" s="151"/>
      <c r="D97" s="146" t="s">
        <v>133</v>
      </c>
      <c r="E97" s="152" t="s">
        <v>3</v>
      </c>
      <c r="F97" s="153" t="s">
        <v>556</v>
      </c>
      <c r="H97" s="154">
        <v>1</v>
      </c>
      <c r="L97" s="151"/>
      <c r="M97" s="155"/>
      <c r="N97" s="156"/>
      <c r="O97" s="156"/>
      <c r="P97" s="156"/>
      <c r="Q97" s="156"/>
      <c r="R97" s="156"/>
      <c r="S97" s="156"/>
      <c r="T97" s="157"/>
      <c r="AT97" s="152" t="s">
        <v>133</v>
      </c>
      <c r="AU97" s="152" t="s">
        <v>82</v>
      </c>
      <c r="AV97" s="13" t="s">
        <v>82</v>
      </c>
      <c r="AW97" s="13" t="s">
        <v>34</v>
      </c>
      <c r="AX97" s="13" t="s">
        <v>80</v>
      </c>
      <c r="AY97" s="152" t="s">
        <v>120</v>
      </c>
    </row>
    <row r="98" spans="2:63" s="12" customFormat="1" ht="22.9" customHeight="1">
      <c r="B98" s="121"/>
      <c r="D98" s="122" t="s">
        <v>71</v>
      </c>
      <c r="E98" s="131" t="s">
        <v>557</v>
      </c>
      <c r="F98" s="131" t="s">
        <v>558</v>
      </c>
      <c r="J98" s="132">
        <f>BK98</f>
        <v>0</v>
      </c>
      <c r="L98" s="121"/>
      <c r="M98" s="125"/>
      <c r="N98" s="126"/>
      <c r="O98" s="126"/>
      <c r="P98" s="127">
        <f>SUM(P99:P102)</f>
        <v>0</v>
      </c>
      <c r="Q98" s="126"/>
      <c r="R98" s="127">
        <f>SUM(R99:R102)</f>
        <v>0</v>
      </c>
      <c r="S98" s="126"/>
      <c r="T98" s="128">
        <f>SUM(T99:T102)</f>
        <v>0</v>
      </c>
      <c r="AR98" s="122" t="s">
        <v>155</v>
      </c>
      <c r="AT98" s="129" t="s">
        <v>71</v>
      </c>
      <c r="AU98" s="129" t="s">
        <v>80</v>
      </c>
      <c r="AY98" s="122" t="s">
        <v>120</v>
      </c>
      <c r="BK98" s="130">
        <f>SUM(BK99:BK102)</f>
        <v>0</v>
      </c>
    </row>
    <row r="99" spans="1:65" s="2" customFormat="1" ht="14.45" customHeight="1">
      <c r="A99" s="28"/>
      <c r="B99" s="133"/>
      <c r="C99" s="134" t="s">
        <v>155</v>
      </c>
      <c r="D99" s="134" t="s">
        <v>122</v>
      </c>
      <c r="E99" s="135" t="s">
        <v>559</v>
      </c>
      <c r="F99" s="136" t="s">
        <v>558</v>
      </c>
      <c r="G99" s="137" t="s">
        <v>541</v>
      </c>
      <c r="H99" s="138">
        <v>1</v>
      </c>
      <c r="I99" s="139">
        <v>0</v>
      </c>
      <c r="J99" s="139">
        <f>ROUND(I99*H99,2)</f>
        <v>0</v>
      </c>
      <c r="K99" s="136" t="s">
        <v>126</v>
      </c>
      <c r="L99" s="29"/>
      <c r="M99" s="140" t="s">
        <v>3</v>
      </c>
      <c r="N99" s="141" t="s">
        <v>43</v>
      </c>
      <c r="O99" s="142">
        <v>0</v>
      </c>
      <c r="P99" s="142">
        <f>O99*H99</f>
        <v>0</v>
      </c>
      <c r="Q99" s="142">
        <v>0</v>
      </c>
      <c r="R99" s="142">
        <f>Q99*H99</f>
        <v>0</v>
      </c>
      <c r="S99" s="142">
        <v>0</v>
      </c>
      <c r="T99" s="143">
        <f>S99*H99</f>
        <v>0</v>
      </c>
      <c r="U99" s="28"/>
      <c r="V99" s="28"/>
      <c r="W99" s="28"/>
      <c r="X99" s="28"/>
      <c r="Y99" s="28"/>
      <c r="Z99" s="28"/>
      <c r="AA99" s="28"/>
      <c r="AB99" s="28"/>
      <c r="AC99" s="28"/>
      <c r="AD99" s="28"/>
      <c r="AE99" s="28"/>
      <c r="AR99" s="144" t="s">
        <v>542</v>
      </c>
      <c r="AT99" s="144" t="s">
        <v>122</v>
      </c>
      <c r="AU99" s="144" t="s">
        <v>82</v>
      </c>
      <c r="AY99" s="16" t="s">
        <v>120</v>
      </c>
      <c r="BE99" s="145">
        <f>IF(N99="základní",J99,0)</f>
        <v>0</v>
      </c>
      <c r="BF99" s="145">
        <f>IF(N99="snížená",J99,0)</f>
        <v>0</v>
      </c>
      <c r="BG99" s="145">
        <f>IF(N99="zákl. přenesená",J99,0)</f>
        <v>0</v>
      </c>
      <c r="BH99" s="145">
        <f>IF(N99="sníž. přenesená",J99,0)</f>
        <v>0</v>
      </c>
      <c r="BI99" s="145">
        <f>IF(N99="nulová",J99,0)</f>
        <v>0</v>
      </c>
      <c r="BJ99" s="16" t="s">
        <v>80</v>
      </c>
      <c r="BK99" s="145">
        <f>ROUND(I99*H99,2)</f>
        <v>0</v>
      </c>
      <c r="BL99" s="16" t="s">
        <v>542</v>
      </c>
      <c r="BM99" s="144" t="s">
        <v>560</v>
      </c>
    </row>
    <row r="100" spans="1:47" s="2" customFormat="1" ht="12">
      <c r="A100" s="28"/>
      <c r="B100" s="29"/>
      <c r="C100" s="28"/>
      <c r="D100" s="146" t="s">
        <v>129</v>
      </c>
      <c r="E100" s="28"/>
      <c r="F100" s="147" t="s">
        <v>558</v>
      </c>
      <c r="G100" s="28"/>
      <c r="H100" s="28"/>
      <c r="I100" s="28"/>
      <c r="J100" s="28"/>
      <c r="K100" s="28"/>
      <c r="L100" s="29"/>
      <c r="M100" s="148"/>
      <c r="N100" s="149"/>
      <c r="O100" s="49"/>
      <c r="P100" s="49"/>
      <c r="Q100" s="49"/>
      <c r="R100" s="49"/>
      <c r="S100" s="49"/>
      <c r="T100" s="50"/>
      <c r="U100" s="28"/>
      <c r="V100" s="28"/>
      <c r="W100" s="28"/>
      <c r="X100" s="28"/>
      <c r="Y100" s="28"/>
      <c r="Z100" s="28"/>
      <c r="AA100" s="28"/>
      <c r="AB100" s="28"/>
      <c r="AC100" s="28"/>
      <c r="AD100" s="28"/>
      <c r="AE100" s="28"/>
      <c r="AT100" s="16" t="s">
        <v>129</v>
      </c>
      <c r="AU100" s="16" t="s">
        <v>82</v>
      </c>
    </row>
    <row r="101" spans="1:47" s="2" customFormat="1" ht="19.5">
      <c r="A101" s="28"/>
      <c r="B101" s="29"/>
      <c r="C101" s="28"/>
      <c r="D101" s="146" t="s">
        <v>527</v>
      </c>
      <c r="E101" s="28"/>
      <c r="F101" s="150" t="s">
        <v>561</v>
      </c>
      <c r="G101" s="28"/>
      <c r="H101" s="28"/>
      <c r="I101" s="28"/>
      <c r="J101" s="28"/>
      <c r="K101" s="28"/>
      <c r="L101" s="29"/>
      <c r="M101" s="148"/>
      <c r="N101" s="149"/>
      <c r="O101" s="49"/>
      <c r="P101" s="49"/>
      <c r="Q101" s="49"/>
      <c r="R101" s="49"/>
      <c r="S101" s="49"/>
      <c r="T101" s="50"/>
      <c r="U101" s="28"/>
      <c r="V101" s="28"/>
      <c r="W101" s="28"/>
      <c r="X101" s="28"/>
      <c r="Y101" s="28"/>
      <c r="Z101" s="28"/>
      <c r="AA101" s="28"/>
      <c r="AB101" s="28"/>
      <c r="AC101" s="28"/>
      <c r="AD101" s="28"/>
      <c r="AE101" s="28"/>
      <c r="AT101" s="16" t="s">
        <v>527</v>
      </c>
      <c r="AU101" s="16" t="s">
        <v>82</v>
      </c>
    </row>
    <row r="102" spans="2:51" s="13" customFormat="1" ht="22.5">
      <c r="B102" s="151"/>
      <c r="D102" s="146" t="s">
        <v>133</v>
      </c>
      <c r="E102" s="152" t="s">
        <v>3</v>
      </c>
      <c r="F102" s="153" t="s">
        <v>562</v>
      </c>
      <c r="H102" s="154">
        <v>1</v>
      </c>
      <c r="L102" s="151"/>
      <c r="M102" s="155"/>
      <c r="N102" s="156"/>
      <c r="O102" s="156"/>
      <c r="P102" s="156"/>
      <c r="Q102" s="156"/>
      <c r="R102" s="156"/>
      <c r="S102" s="156"/>
      <c r="T102" s="157"/>
      <c r="AT102" s="152" t="s">
        <v>133</v>
      </c>
      <c r="AU102" s="152" t="s">
        <v>82</v>
      </c>
      <c r="AV102" s="13" t="s">
        <v>82</v>
      </c>
      <c r="AW102" s="13" t="s">
        <v>34</v>
      </c>
      <c r="AX102" s="13" t="s">
        <v>80</v>
      </c>
      <c r="AY102" s="152" t="s">
        <v>120</v>
      </c>
    </row>
    <row r="103" spans="2:63" s="12" customFormat="1" ht="22.9" customHeight="1">
      <c r="B103" s="121"/>
      <c r="D103" s="122" t="s">
        <v>71</v>
      </c>
      <c r="E103" s="131" t="s">
        <v>563</v>
      </c>
      <c r="F103" s="131" t="s">
        <v>564</v>
      </c>
      <c r="J103" s="132">
        <f>BK103</f>
        <v>0</v>
      </c>
      <c r="L103" s="121"/>
      <c r="M103" s="125"/>
      <c r="N103" s="126"/>
      <c r="O103" s="126"/>
      <c r="P103" s="127">
        <f>SUM(P104:P113)</f>
        <v>0</v>
      </c>
      <c r="Q103" s="126"/>
      <c r="R103" s="127">
        <f>SUM(R104:R113)</f>
        <v>0</v>
      </c>
      <c r="S103" s="126"/>
      <c r="T103" s="128">
        <f>SUM(T104:T113)</f>
        <v>0</v>
      </c>
      <c r="AR103" s="122" t="s">
        <v>155</v>
      </c>
      <c r="AT103" s="129" t="s">
        <v>71</v>
      </c>
      <c r="AU103" s="129" t="s">
        <v>80</v>
      </c>
      <c r="AY103" s="122" t="s">
        <v>120</v>
      </c>
      <c r="BK103" s="130">
        <f>SUM(BK104:BK113)</f>
        <v>0</v>
      </c>
    </row>
    <row r="104" spans="1:65" s="2" customFormat="1" ht="14.45" customHeight="1">
      <c r="A104" s="28"/>
      <c r="B104" s="133"/>
      <c r="C104" s="134" t="s">
        <v>162</v>
      </c>
      <c r="D104" s="134" t="s">
        <v>122</v>
      </c>
      <c r="E104" s="135" t="s">
        <v>565</v>
      </c>
      <c r="F104" s="136" t="s">
        <v>564</v>
      </c>
      <c r="G104" s="137" t="s">
        <v>541</v>
      </c>
      <c r="H104" s="138">
        <v>1</v>
      </c>
      <c r="I104" s="139">
        <v>0</v>
      </c>
      <c r="J104" s="139">
        <f>ROUND(I104*H104,2)</f>
        <v>0</v>
      </c>
      <c r="K104" s="136" t="s">
        <v>126</v>
      </c>
      <c r="L104" s="29"/>
      <c r="M104" s="140" t="s">
        <v>3</v>
      </c>
      <c r="N104" s="141" t="s">
        <v>43</v>
      </c>
      <c r="O104" s="142">
        <v>0</v>
      </c>
      <c r="P104" s="142">
        <f>O104*H104</f>
        <v>0</v>
      </c>
      <c r="Q104" s="142">
        <v>0</v>
      </c>
      <c r="R104" s="142">
        <f>Q104*H104</f>
        <v>0</v>
      </c>
      <c r="S104" s="142">
        <v>0</v>
      </c>
      <c r="T104" s="143">
        <f>S104*H104</f>
        <v>0</v>
      </c>
      <c r="U104" s="28"/>
      <c r="V104" s="28"/>
      <c r="W104" s="28"/>
      <c r="X104" s="28"/>
      <c r="Y104" s="28"/>
      <c r="Z104" s="28"/>
      <c r="AA104" s="28"/>
      <c r="AB104" s="28"/>
      <c r="AC104" s="28"/>
      <c r="AD104" s="28"/>
      <c r="AE104" s="28"/>
      <c r="AR104" s="144" t="s">
        <v>542</v>
      </c>
      <c r="AT104" s="144" t="s">
        <v>122</v>
      </c>
      <c r="AU104" s="144" t="s">
        <v>82</v>
      </c>
      <c r="AY104" s="16" t="s">
        <v>120</v>
      </c>
      <c r="BE104" s="145">
        <f>IF(N104="základní",J104,0)</f>
        <v>0</v>
      </c>
      <c r="BF104" s="145">
        <f>IF(N104="snížená",J104,0)</f>
        <v>0</v>
      </c>
      <c r="BG104" s="145">
        <f>IF(N104="zákl. přenesená",J104,0)</f>
        <v>0</v>
      </c>
      <c r="BH104" s="145">
        <f>IF(N104="sníž. přenesená",J104,0)</f>
        <v>0</v>
      </c>
      <c r="BI104" s="145">
        <f>IF(N104="nulová",J104,0)</f>
        <v>0</v>
      </c>
      <c r="BJ104" s="16" t="s">
        <v>80</v>
      </c>
      <c r="BK104" s="145">
        <f>ROUND(I104*H104,2)</f>
        <v>0</v>
      </c>
      <c r="BL104" s="16" t="s">
        <v>542</v>
      </c>
      <c r="BM104" s="144" t="s">
        <v>566</v>
      </c>
    </row>
    <row r="105" spans="1:47" s="2" customFormat="1" ht="12">
      <c r="A105" s="28"/>
      <c r="B105" s="29"/>
      <c r="C105" s="28"/>
      <c r="D105" s="146" t="s">
        <v>129</v>
      </c>
      <c r="E105" s="28"/>
      <c r="F105" s="147" t="s">
        <v>564</v>
      </c>
      <c r="G105" s="28"/>
      <c r="H105" s="28"/>
      <c r="I105" s="28"/>
      <c r="J105" s="28"/>
      <c r="K105" s="28"/>
      <c r="L105" s="29"/>
      <c r="M105" s="148"/>
      <c r="N105" s="149"/>
      <c r="O105" s="49"/>
      <c r="P105" s="49"/>
      <c r="Q105" s="49"/>
      <c r="R105" s="49"/>
      <c r="S105" s="49"/>
      <c r="T105" s="50"/>
      <c r="U105" s="28"/>
      <c r="V105" s="28"/>
      <c r="W105" s="28"/>
      <c r="X105" s="28"/>
      <c r="Y105" s="28"/>
      <c r="Z105" s="28"/>
      <c r="AA105" s="28"/>
      <c r="AB105" s="28"/>
      <c r="AC105" s="28"/>
      <c r="AD105" s="28"/>
      <c r="AE105" s="28"/>
      <c r="AT105" s="16" t="s">
        <v>129</v>
      </c>
      <c r="AU105" s="16" t="s">
        <v>82</v>
      </c>
    </row>
    <row r="106" spans="1:47" s="2" customFormat="1" ht="19.5">
      <c r="A106" s="28"/>
      <c r="B106" s="29"/>
      <c r="C106" s="28"/>
      <c r="D106" s="146" t="s">
        <v>527</v>
      </c>
      <c r="E106" s="28"/>
      <c r="F106" s="150" t="s">
        <v>561</v>
      </c>
      <c r="G106" s="28"/>
      <c r="H106" s="28"/>
      <c r="I106" s="28"/>
      <c r="J106" s="28"/>
      <c r="K106" s="28"/>
      <c r="L106" s="29"/>
      <c r="M106" s="148"/>
      <c r="N106" s="149"/>
      <c r="O106" s="49"/>
      <c r="P106" s="49"/>
      <c r="Q106" s="49"/>
      <c r="R106" s="49"/>
      <c r="S106" s="49"/>
      <c r="T106" s="50"/>
      <c r="U106" s="28"/>
      <c r="V106" s="28"/>
      <c r="W106" s="28"/>
      <c r="X106" s="28"/>
      <c r="Y106" s="28"/>
      <c r="Z106" s="28"/>
      <c r="AA106" s="28"/>
      <c r="AB106" s="28"/>
      <c r="AC106" s="28"/>
      <c r="AD106" s="28"/>
      <c r="AE106" s="28"/>
      <c r="AT106" s="16" t="s">
        <v>527</v>
      </c>
      <c r="AU106" s="16" t="s">
        <v>82</v>
      </c>
    </row>
    <row r="107" spans="2:51" s="13" customFormat="1" ht="22.5">
      <c r="B107" s="151"/>
      <c r="D107" s="146" t="s">
        <v>133</v>
      </c>
      <c r="E107" s="152" t="s">
        <v>3</v>
      </c>
      <c r="F107" s="153" t="s">
        <v>562</v>
      </c>
      <c r="H107" s="154">
        <v>1</v>
      </c>
      <c r="L107" s="151"/>
      <c r="M107" s="155"/>
      <c r="N107" s="156"/>
      <c r="O107" s="156"/>
      <c r="P107" s="156"/>
      <c r="Q107" s="156"/>
      <c r="R107" s="156"/>
      <c r="S107" s="156"/>
      <c r="T107" s="157"/>
      <c r="AT107" s="152" t="s">
        <v>133</v>
      </c>
      <c r="AU107" s="152" t="s">
        <v>82</v>
      </c>
      <c r="AV107" s="13" t="s">
        <v>82</v>
      </c>
      <c r="AW107" s="13" t="s">
        <v>34</v>
      </c>
      <c r="AX107" s="13" t="s">
        <v>80</v>
      </c>
      <c r="AY107" s="152" t="s">
        <v>120</v>
      </c>
    </row>
    <row r="108" spans="1:65" s="2" customFormat="1" ht="21.6" customHeight="1">
      <c r="A108" s="28"/>
      <c r="B108" s="133"/>
      <c r="C108" s="134" t="s">
        <v>168</v>
      </c>
      <c r="D108" s="134" t="s">
        <v>122</v>
      </c>
      <c r="E108" s="135" t="s">
        <v>567</v>
      </c>
      <c r="F108" s="136" t="s">
        <v>568</v>
      </c>
      <c r="G108" s="137" t="s">
        <v>541</v>
      </c>
      <c r="H108" s="138">
        <v>1</v>
      </c>
      <c r="I108" s="139">
        <v>0</v>
      </c>
      <c r="J108" s="139">
        <f>ROUND(I108*H108,2)</f>
        <v>0</v>
      </c>
      <c r="K108" s="136" t="s">
        <v>126</v>
      </c>
      <c r="L108" s="29"/>
      <c r="M108" s="140" t="s">
        <v>3</v>
      </c>
      <c r="N108" s="141" t="s">
        <v>43</v>
      </c>
      <c r="O108" s="142">
        <v>0</v>
      </c>
      <c r="P108" s="142">
        <f>O108*H108</f>
        <v>0</v>
      </c>
      <c r="Q108" s="142">
        <v>0</v>
      </c>
      <c r="R108" s="142">
        <f>Q108*H108</f>
        <v>0</v>
      </c>
      <c r="S108" s="142">
        <v>0</v>
      </c>
      <c r="T108" s="143">
        <f>S108*H108</f>
        <v>0</v>
      </c>
      <c r="U108" s="28"/>
      <c r="V108" s="28"/>
      <c r="W108" s="28"/>
      <c r="X108" s="28"/>
      <c r="Y108" s="28"/>
      <c r="Z108" s="28"/>
      <c r="AA108" s="28"/>
      <c r="AB108" s="28"/>
      <c r="AC108" s="28"/>
      <c r="AD108" s="28"/>
      <c r="AE108" s="28"/>
      <c r="AR108" s="144" t="s">
        <v>542</v>
      </c>
      <c r="AT108" s="144" t="s">
        <v>122</v>
      </c>
      <c r="AU108" s="144" t="s">
        <v>82</v>
      </c>
      <c r="AY108" s="16" t="s">
        <v>120</v>
      </c>
      <c r="BE108" s="145">
        <f>IF(N108="základní",J108,0)</f>
        <v>0</v>
      </c>
      <c r="BF108" s="145">
        <f>IF(N108="snížená",J108,0)</f>
        <v>0</v>
      </c>
      <c r="BG108" s="145">
        <f>IF(N108="zákl. přenesená",J108,0)</f>
        <v>0</v>
      </c>
      <c r="BH108" s="145">
        <f>IF(N108="sníž. přenesená",J108,0)</f>
        <v>0</v>
      </c>
      <c r="BI108" s="145">
        <f>IF(N108="nulová",J108,0)</f>
        <v>0</v>
      </c>
      <c r="BJ108" s="16" t="s">
        <v>80</v>
      </c>
      <c r="BK108" s="145">
        <f>ROUND(I108*H108,2)</f>
        <v>0</v>
      </c>
      <c r="BL108" s="16" t="s">
        <v>542</v>
      </c>
      <c r="BM108" s="144" t="s">
        <v>569</v>
      </c>
    </row>
    <row r="109" spans="1:47" s="2" customFormat="1" ht="12">
      <c r="A109" s="28"/>
      <c r="B109" s="29"/>
      <c r="C109" s="28"/>
      <c r="D109" s="146" t="s">
        <v>129</v>
      </c>
      <c r="E109" s="28"/>
      <c r="F109" s="147" t="s">
        <v>568</v>
      </c>
      <c r="G109" s="28"/>
      <c r="H109" s="28"/>
      <c r="I109" s="28"/>
      <c r="J109" s="28"/>
      <c r="K109" s="28"/>
      <c r="L109" s="29"/>
      <c r="M109" s="148"/>
      <c r="N109" s="149"/>
      <c r="O109" s="49"/>
      <c r="P109" s="49"/>
      <c r="Q109" s="49"/>
      <c r="R109" s="49"/>
      <c r="S109" s="49"/>
      <c r="T109" s="50"/>
      <c r="U109" s="28"/>
      <c r="V109" s="28"/>
      <c r="W109" s="28"/>
      <c r="X109" s="28"/>
      <c r="Y109" s="28"/>
      <c r="Z109" s="28"/>
      <c r="AA109" s="28"/>
      <c r="AB109" s="28"/>
      <c r="AC109" s="28"/>
      <c r="AD109" s="28"/>
      <c r="AE109" s="28"/>
      <c r="AT109" s="16" t="s">
        <v>129</v>
      </c>
      <c r="AU109" s="16" t="s">
        <v>82</v>
      </c>
    </row>
    <row r="110" spans="1:47" s="2" customFormat="1" ht="29.25">
      <c r="A110" s="28"/>
      <c r="B110" s="29"/>
      <c r="C110" s="28"/>
      <c r="D110" s="146" t="s">
        <v>527</v>
      </c>
      <c r="E110" s="28"/>
      <c r="F110" s="150" t="s">
        <v>570</v>
      </c>
      <c r="G110" s="28"/>
      <c r="H110" s="28"/>
      <c r="I110" s="28"/>
      <c r="J110" s="28"/>
      <c r="K110" s="28"/>
      <c r="L110" s="29"/>
      <c r="M110" s="148"/>
      <c r="N110" s="149"/>
      <c r="O110" s="49"/>
      <c r="P110" s="49"/>
      <c r="Q110" s="49"/>
      <c r="R110" s="49"/>
      <c r="S110" s="49"/>
      <c r="T110" s="50"/>
      <c r="U110" s="28"/>
      <c r="V110" s="28"/>
      <c r="W110" s="28"/>
      <c r="X110" s="28"/>
      <c r="Y110" s="28"/>
      <c r="Z110" s="28"/>
      <c r="AA110" s="28"/>
      <c r="AB110" s="28"/>
      <c r="AC110" s="28"/>
      <c r="AD110" s="28"/>
      <c r="AE110" s="28"/>
      <c r="AT110" s="16" t="s">
        <v>527</v>
      </c>
      <c r="AU110" s="16" t="s">
        <v>82</v>
      </c>
    </row>
    <row r="111" spans="1:65" s="2" customFormat="1" ht="21.6" customHeight="1">
      <c r="A111" s="28"/>
      <c r="B111" s="133"/>
      <c r="C111" s="134" t="s">
        <v>175</v>
      </c>
      <c r="D111" s="134" t="s">
        <v>122</v>
      </c>
      <c r="E111" s="135" t="s">
        <v>571</v>
      </c>
      <c r="F111" s="136" t="s">
        <v>572</v>
      </c>
      <c r="G111" s="137" t="s">
        <v>541</v>
      </c>
      <c r="H111" s="138">
        <v>1</v>
      </c>
      <c r="I111" s="139">
        <v>0</v>
      </c>
      <c r="J111" s="139">
        <f>ROUND(I111*H111,2)</f>
        <v>0</v>
      </c>
      <c r="K111" s="136" t="s">
        <v>126</v>
      </c>
      <c r="L111" s="29"/>
      <c r="M111" s="140" t="s">
        <v>3</v>
      </c>
      <c r="N111" s="141" t="s">
        <v>43</v>
      </c>
      <c r="O111" s="142">
        <v>0</v>
      </c>
      <c r="P111" s="142">
        <f>O111*H111</f>
        <v>0</v>
      </c>
      <c r="Q111" s="142">
        <v>0</v>
      </c>
      <c r="R111" s="142">
        <f>Q111*H111</f>
        <v>0</v>
      </c>
      <c r="S111" s="142">
        <v>0</v>
      </c>
      <c r="T111" s="143">
        <f>S111*H111</f>
        <v>0</v>
      </c>
      <c r="U111" s="28"/>
      <c r="V111" s="28"/>
      <c r="W111" s="28"/>
      <c r="X111" s="28"/>
      <c r="Y111" s="28"/>
      <c r="Z111" s="28"/>
      <c r="AA111" s="28"/>
      <c r="AB111" s="28"/>
      <c r="AC111" s="28"/>
      <c r="AD111" s="28"/>
      <c r="AE111" s="28"/>
      <c r="AR111" s="144" t="s">
        <v>542</v>
      </c>
      <c r="AT111" s="144" t="s">
        <v>122</v>
      </c>
      <c r="AU111" s="144" t="s">
        <v>82</v>
      </c>
      <c r="AY111" s="16" t="s">
        <v>120</v>
      </c>
      <c r="BE111" s="145">
        <f>IF(N111="základní",J111,0)</f>
        <v>0</v>
      </c>
      <c r="BF111" s="145">
        <f>IF(N111="snížená",J111,0)</f>
        <v>0</v>
      </c>
      <c r="BG111" s="145">
        <f>IF(N111="zákl. přenesená",J111,0)</f>
        <v>0</v>
      </c>
      <c r="BH111" s="145">
        <f>IF(N111="sníž. přenesená",J111,0)</f>
        <v>0</v>
      </c>
      <c r="BI111" s="145">
        <f>IF(N111="nulová",J111,0)</f>
        <v>0</v>
      </c>
      <c r="BJ111" s="16" t="s">
        <v>80</v>
      </c>
      <c r="BK111" s="145">
        <f>ROUND(I111*H111,2)</f>
        <v>0</v>
      </c>
      <c r="BL111" s="16" t="s">
        <v>542</v>
      </c>
      <c r="BM111" s="144" t="s">
        <v>573</v>
      </c>
    </row>
    <row r="112" spans="1:47" s="2" customFormat="1" ht="19.5">
      <c r="A112" s="28"/>
      <c r="B112" s="29"/>
      <c r="C112" s="28"/>
      <c r="D112" s="146" t="s">
        <v>129</v>
      </c>
      <c r="E112" s="28"/>
      <c r="F112" s="147" t="s">
        <v>572</v>
      </c>
      <c r="G112" s="28"/>
      <c r="H112" s="28"/>
      <c r="I112" s="28"/>
      <c r="J112" s="28"/>
      <c r="K112" s="28"/>
      <c r="L112" s="29"/>
      <c r="M112" s="148"/>
      <c r="N112" s="149"/>
      <c r="O112" s="49"/>
      <c r="P112" s="49"/>
      <c r="Q112" s="49"/>
      <c r="R112" s="49"/>
      <c r="S112" s="49"/>
      <c r="T112" s="50"/>
      <c r="U112" s="28"/>
      <c r="V112" s="28"/>
      <c r="W112" s="28"/>
      <c r="X112" s="28"/>
      <c r="Y112" s="28"/>
      <c r="Z112" s="28"/>
      <c r="AA112" s="28"/>
      <c r="AB112" s="28"/>
      <c r="AC112" s="28"/>
      <c r="AD112" s="28"/>
      <c r="AE112" s="28"/>
      <c r="AT112" s="16" t="s">
        <v>129</v>
      </c>
      <c r="AU112" s="16" t="s">
        <v>82</v>
      </c>
    </row>
    <row r="113" spans="1:47" s="2" customFormat="1" ht="29.25">
      <c r="A113" s="28"/>
      <c r="B113" s="29"/>
      <c r="C113" s="28"/>
      <c r="D113" s="146" t="s">
        <v>527</v>
      </c>
      <c r="E113" s="28"/>
      <c r="F113" s="150" t="s">
        <v>574</v>
      </c>
      <c r="G113" s="28"/>
      <c r="H113" s="28"/>
      <c r="I113" s="28"/>
      <c r="J113" s="28"/>
      <c r="K113" s="28"/>
      <c r="L113" s="29"/>
      <c r="M113" s="171"/>
      <c r="N113" s="172"/>
      <c r="O113" s="173"/>
      <c r="P113" s="173"/>
      <c r="Q113" s="173"/>
      <c r="R113" s="173"/>
      <c r="S113" s="173"/>
      <c r="T113" s="174"/>
      <c r="U113" s="28"/>
      <c r="V113" s="28"/>
      <c r="W113" s="28"/>
      <c r="X113" s="28"/>
      <c r="Y113" s="28"/>
      <c r="Z113" s="28"/>
      <c r="AA113" s="28"/>
      <c r="AB113" s="28"/>
      <c r="AC113" s="28"/>
      <c r="AD113" s="28"/>
      <c r="AE113" s="28"/>
      <c r="AT113" s="16" t="s">
        <v>527</v>
      </c>
      <c r="AU113" s="16" t="s">
        <v>82</v>
      </c>
    </row>
    <row r="114" spans="1:31" s="2" customFormat="1" ht="6.95" customHeight="1">
      <c r="A114" s="28"/>
      <c r="B114" s="38"/>
      <c r="C114" s="39"/>
      <c r="D114" s="39"/>
      <c r="E114" s="39"/>
      <c r="F114" s="39"/>
      <c r="G114" s="39"/>
      <c r="H114" s="39"/>
      <c r="I114" s="39"/>
      <c r="J114" s="39"/>
      <c r="K114" s="39"/>
      <c r="L114" s="29"/>
      <c r="M114" s="28"/>
      <c r="O114" s="28"/>
      <c r="P114" s="28"/>
      <c r="Q114" s="28"/>
      <c r="R114" s="28"/>
      <c r="S114" s="28"/>
      <c r="T114" s="28"/>
      <c r="U114" s="28"/>
      <c r="V114" s="28"/>
      <c r="W114" s="28"/>
      <c r="X114" s="28"/>
      <c r="Y114" s="28"/>
      <c r="Z114" s="28"/>
      <c r="AA114" s="28"/>
      <c r="AB114" s="28"/>
      <c r="AC114" s="28"/>
      <c r="AD114" s="28"/>
      <c r="AE114" s="28"/>
    </row>
  </sheetData>
  <autoFilter ref="C83:K113"/>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K218"/>
  <sheetViews>
    <sheetView showGridLines="0" zoomScale="110" zoomScaleNormal="110" workbookViewId="0" topLeftCell="A1"/>
  </sheetViews>
  <sheetFormatPr defaultColWidth="9.140625" defaultRowHeight="12"/>
  <cols>
    <col min="1" max="1" width="8.28125" style="175" customWidth="1"/>
    <col min="2" max="2" width="1.7109375" style="175" customWidth="1"/>
    <col min="3" max="4" width="5.00390625" style="175" customWidth="1"/>
    <col min="5" max="5" width="11.7109375" style="175" customWidth="1"/>
    <col min="6" max="6" width="9.140625" style="175" customWidth="1"/>
    <col min="7" max="7" width="5.00390625" style="175" customWidth="1"/>
    <col min="8" max="8" width="77.8515625" style="175" customWidth="1"/>
    <col min="9" max="10" width="20.00390625" style="175" customWidth="1"/>
    <col min="11" max="11" width="1.7109375" style="175" customWidth="1"/>
  </cols>
  <sheetData>
    <row r="1" s="1" customFormat="1" ht="37.5" customHeight="1"/>
    <row r="2" spans="2:11" s="1" customFormat="1" ht="7.5" customHeight="1">
      <c r="B2" s="176"/>
      <c r="C2" s="177"/>
      <c r="D2" s="177"/>
      <c r="E2" s="177"/>
      <c r="F2" s="177"/>
      <c r="G2" s="177"/>
      <c r="H2" s="177"/>
      <c r="I2" s="177"/>
      <c r="J2" s="177"/>
      <c r="K2" s="178"/>
    </row>
    <row r="3" spans="2:11" s="14" customFormat="1" ht="45" customHeight="1">
      <c r="B3" s="179"/>
      <c r="C3" s="292" t="s">
        <v>575</v>
      </c>
      <c r="D3" s="292"/>
      <c r="E3" s="292"/>
      <c r="F3" s="292"/>
      <c r="G3" s="292"/>
      <c r="H3" s="292"/>
      <c r="I3" s="292"/>
      <c r="J3" s="292"/>
      <c r="K3" s="180"/>
    </row>
    <row r="4" spans="2:11" s="1" customFormat="1" ht="25.5" customHeight="1">
      <c r="B4" s="181"/>
      <c r="C4" s="296" t="s">
        <v>576</v>
      </c>
      <c r="D4" s="296"/>
      <c r="E4" s="296"/>
      <c r="F4" s="296"/>
      <c r="G4" s="296"/>
      <c r="H4" s="296"/>
      <c r="I4" s="296"/>
      <c r="J4" s="296"/>
      <c r="K4" s="182"/>
    </row>
    <row r="5" spans="2:11" s="1" customFormat="1" ht="5.25" customHeight="1">
      <c r="B5" s="181"/>
      <c r="C5" s="183"/>
      <c r="D5" s="183"/>
      <c r="E5" s="183"/>
      <c r="F5" s="183"/>
      <c r="G5" s="183"/>
      <c r="H5" s="183"/>
      <c r="I5" s="183"/>
      <c r="J5" s="183"/>
      <c r="K5" s="182"/>
    </row>
    <row r="6" spans="2:11" s="1" customFormat="1" ht="15" customHeight="1">
      <c r="B6" s="181"/>
      <c r="C6" s="294" t="s">
        <v>577</v>
      </c>
      <c r="D6" s="294"/>
      <c r="E6" s="294"/>
      <c r="F6" s="294"/>
      <c r="G6" s="294"/>
      <c r="H6" s="294"/>
      <c r="I6" s="294"/>
      <c r="J6" s="294"/>
      <c r="K6" s="182"/>
    </row>
    <row r="7" spans="2:11" s="1" customFormat="1" ht="15" customHeight="1">
      <c r="B7" s="185"/>
      <c r="C7" s="294" t="s">
        <v>578</v>
      </c>
      <c r="D7" s="294"/>
      <c r="E7" s="294"/>
      <c r="F7" s="294"/>
      <c r="G7" s="294"/>
      <c r="H7" s="294"/>
      <c r="I7" s="294"/>
      <c r="J7" s="294"/>
      <c r="K7" s="182"/>
    </row>
    <row r="8" spans="2:11" s="1" customFormat="1" ht="12.75" customHeight="1">
      <c r="B8" s="185"/>
      <c r="C8" s="184"/>
      <c r="D8" s="184"/>
      <c r="E8" s="184"/>
      <c r="F8" s="184"/>
      <c r="G8" s="184"/>
      <c r="H8" s="184"/>
      <c r="I8" s="184"/>
      <c r="J8" s="184"/>
      <c r="K8" s="182"/>
    </row>
    <row r="9" spans="2:11" s="1" customFormat="1" ht="15" customHeight="1">
      <c r="B9" s="185"/>
      <c r="C9" s="294" t="s">
        <v>579</v>
      </c>
      <c r="D9" s="294"/>
      <c r="E9" s="294"/>
      <c r="F9" s="294"/>
      <c r="G9" s="294"/>
      <c r="H9" s="294"/>
      <c r="I9" s="294"/>
      <c r="J9" s="294"/>
      <c r="K9" s="182"/>
    </row>
    <row r="10" spans="2:11" s="1" customFormat="1" ht="15" customHeight="1">
      <c r="B10" s="185"/>
      <c r="C10" s="184"/>
      <c r="D10" s="294" t="s">
        <v>580</v>
      </c>
      <c r="E10" s="294"/>
      <c r="F10" s="294"/>
      <c r="G10" s="294"/>
      <c r="H10" s="294"/>
      <c r="I10" s="294"/>
      <c r="J10" s="294"/>
      <c r="K10" s="182"/>
    </row>
    <row r="11" spans="2:11" s="1" customFormat="1" ht="15" customHeight="1">
      <c r="B11" s="185"/>
      <c r="C11" s="186"/>
      <c r="D11" s="294" t="s">
        <v>581</v>
      </c>
      <c r="E11" s="294"/>
      <c r="F11" s="294"/>
      <c r="G11" s="294"/>
      <c r="H11" s="294"/>
      <c r="I11" s="294"/>
      <c r="J11" s="294"/>
      <c r="K11" s="182"/>
    </row>
    <row r="12" spans="2:11" s="1" customFormat="1" ht="15" customHeight="1">
      <c r="B12" s="185"/>
      <c r="C12" s="186"/>
      <c r="D12" s="184"/>
      <c r="E12" s="184"/>
      <c r="F12" s="184"/>
      <c r="G12" s="184"/>
      <c r="H12" s="184"/>
      <c r="I12" s="184"/>
      <c r="J12" s="184"/>
      <c r="K12" s="182"/>
    </row>
    <row r="13" spans="2:11" s="1" customFormat="1" ht="15" customHeight="1">
      <c r="B13" s="185"/>
      <c r="C13" s="186"/>
      <c r="D13" s="187" t="s">
        <v>582</v>
      </c>
      <c r="E13" s="184"/>
      <c r="F13" s="184"/>
      <c r="G13" s="184"/>
      <c r="H13" s="184"/>
      <c r="I13" s="184"/>
      <c r="J13" s="184"/>
      <c r="K13" s="182"/>
    </row>
    <row r="14" spans="2:11" s="1" customFormat="1" ht="12.75" customHeight="1">
      <c r="B14" s="185"/>
      <c r="C14" s="186"/>
      <c r="D14" s="186"/>
      <c r="E14" s="186"/>
      <c r="F14" s="186"/>
      <c r="G14" s="186"/>
      <c r="H14" s="186"/>
      <c r="I14" s="186"/>
      <c r="J14" s="186"/>
      <c r="K14" s="182"/>
    </row>
    <row r="15" spans="2:11" s="1" customFormat="1" ht="15" customHeight="1">
      <c r="B15" s="185"/>
      <c r="C15" s="186"/>
      <c r="D15" s="294" t="s">
        <v>583</v>
      </c>
      <c r="E15" s="294"/>
      <c r="F15" s="294"/>
      <c r="G15" s="294"/>
      <c r="H15" s="294"/>
      <c r="I15" s="294"/>
      <c r="J15" s="294"/>
      <c r="K15" s="182"/>
    </row>
    <row r="16" spans="2:11" s="1" customFormat="1" ht="15" customHeight="1">
      <c r="B16" s="185"/>
      <c r="C16" s="186"/>
      <c r="D16" s="294" t="s">
        <v>584</v>
      </c>
      <c r="E16" s="294"/>
      <c r="F16" s="294"/>
      <c r="G16" s="294"/>
      <c r="H16" s="294"/>
      <c r="I16" s="294"/>
      <c r="J16" s="294"/>
      <c r="K16" s="182"/>
    </row>
    <row r="17" spans="2:11" s="1" customFormat="1" ht="15" customHeight="1">
      <c r="B17" s="185"/>
      <c r="C17" s="186"/>
      <c r="D17" s="294" t="s">
        <v>585</v>
      </c>
      <c r="E17" s="294"/>
      <c r="F17" s="294"/>
      <c r="G17" s="294"/>
      <c r="H17" s="294"/>
      <c r="I17" s="294"/>
      <c r="J17" s="294"/>
      <c r="K17" s="182"/>
    </row>
    <row r="18" spans="2:11" s="1" customFormat="1" ht="15" customHeight="1">
      <c r="B18" s="185"/>
      <c r="C18" s="186"/>
      <c r="D18" s="186"/>
      <c r="E18" s="188" t="s">
        <v>79</v>
      </c>
      <c r="F18" s="294" t="s">
        <v>586</v>
      </c>
      <c r="G18" s="294"/>
      <c r="H18" s="294"/>
      <c r="I18" s="294"/>
      <c r="J18" s="294"/>
      <c r="K18" s="182"/>
    </row>
    <row r="19" spans="2:11" s="1" customFormat="1" ht="15" customHeight="1">
      <c r="B19" s="185"/>
      <c r="C19" s="186"/>
      <c r="D19" s="186"/>
      <c r="E19" s="188" t="s">
        <v>587</v>
      </c>
      <c r="F19" s="294" t="s">
        <v>588</v>
      </c>
      <c r="G19" s="294"/>
      <c r="H19" s="294"/>
      <c r="I19" s="294"/>
      <c r="J19" s="294"/>
      <c r="K19" s="182"/>
    </row>
    <row r="20" spans="2:11" s="1" customFormat="1" ht="15" customHeight="1">
      <c r="B20" s="185"/>
      <c r="C20" s="186"/>
      <c r="D20" s="186"/>
      <c r="E20" s="188" t="s">
        <v>589</v>
      </c>
      <c r="F20" s="294" t="s">
        <v>590</v>
      </c>
      <c r="G20" s="294"/>
      <c r="H20" s="294"/>
      <c r="I20" s="294"/>
      <c r="J20" s="294"/>
      <c r="K20" s="182"/>
    </row>
    <row r="21" spans="2:11" s="1" customFormat="1" ht="15" customHeight="1">
      <c r="B21" s="185"/>
      <c r="C21" s="186"/>
      <c r="D21" s="186"/>
      <c r="E21" s="188" t="s">
        <v>85</v>
      </c>
      <c r="F21" s="294" t="s">
        <v>591</v>
      </c>
      <c r="G21" s="294"/>
      <c r="H21" s="294"/>
      <c r="I21" s="294"/>
      <c r="J21" s="294"/>
      <c r="K21" s="182"/>
    </row>
    <row r="22" spans="2:11" s="1" customFormat="1" ht="15" customHeight="1">
      <c r="B22" s="185"/>
      <c r="C22" s="186"/>
      <c r="D22" s="186"/>
      <c r="E22" s="188" t="s">
        <v>592</v>
      </c>
      <c r="F22" s="294" t="s">
        <v>593</v>
      </c>
      <c r="G22" s="294"/>
      <c r="H22" s="294"/>
      <c r="I22" s="294"/>
      <c r="J22" s="294"/>
      <c r="K22" s="182"/>
    </row>
    <row r="23" spans="2:11" s="1" customFormat="1" ht="15" customHeight="1">
      <c r="B23" s="185"/>
      <c r="C23" s="186"/>
      <c r="D23" s="186"/>
      <c r="E23" s="188" t="s">
        <v>594</v>
      </c>
      <c r="F23" s="294" t="s">
        <v>595</v>
      </c>
      <c r="G23" s="294"/>
      <c r="H23" s="294"/>
      <c r="I23" s="294"/>
      <c r="J23" s="294"/>
      <c r="K23" s="182"/>
    </row>
    <row r="24" spans="2:11" s="1" customFormat="1" ht="12.75" customHeight="1">
      <c r="B24" s="185"/>
      <c r="C24" s="186"/>
      <c r="D24" s="186"/>
      <c r="E24" s="186"/>
      <c r="F24" s="186"/>
      <c r="G24" s="186"/>
      <c r="H24" s="186"/>
      <c r="I24" s="186"/>
      <c r="J24" s="186"/>
      <c r="K24" s="182"/>
    </row>
    <row r="25" spans="2:11" s="1" customFormat="1" ht="15" customHeight="1">
      <c r="B25" s="185"/>
      <c r="C25" s="294" t="s">
        <v>596</v>
      </c>
      <c r="D25" s="294"/>
      <c r="E25" s="294"/>
      <c r="F25" s="294"/>
      <c r="G25" s="294"/>
      <c r="H25" s="294"/>
      <c r="I25" s="294"/>
      <c r="J25" s="294"/>
      <c r="K25" s="182"/>
    </row>
    <row r="26" spans="2:11" s="1" customFormat="1" ht="15" customHeight="1">
      <c r="B26" s="185"/>
      <c r="C26" s="294" t="s">
        <v>597</v>
      </c>
      <c r="D26" s="294"/>
      <c r="E26" s="294"/>
      <c r="F26" s="294"/>
      <c r="G26" s="294"/>
      <c r="H26" s="294"/>
      <c r="I26" s="294"/>
      <c r="J26" s="294"/>
      <c r="K26" s="182"/>
    </row>
    <row r="27" spans="2:11" s="1" customFormat="1" ht="15" customHeight="1">
      <c r="B27" s="185"/>
      <c r="C27" s="184"/>
      <c r="D27" s="294" t="s">
        <v>598</v>
      </c>
      <c r="E27" s="294"/>
      <c r="F27" s="294"/>
      <c r="G27" s="294"/>
      <c r="H27" s="294"/>
      <c r="I27" s="294"/>
      <c r="J27" s="294"/>
      <c r="K27" s="182"/>
    </row>
    <row r="28" spans="2:11" s="1" customFormat="1" ht="15" customHeight="1">
      <c r="B28" s="185"/>
      <c r="C28" s="186"/>
      <c r="D28" s="294" t="s">
        <v>599</v>
      </c>
      <c r="E28" s="294"/>
      <c r="F28" s="294"/>
      <c r="G28" s="294"/>
      <c r="H28" s="294"/>
      <c r="I28" s="294"/>
      <c r="J28" s="294"/>
      <c r="K28" s="182"/>
    </row>
    <row r="29" spans="2:11" s="1" customFormat="1" ht="12.75" customHeight="1">
      <c r="B29" s="185"/>
      <c r="C29" s="186"/>
      <c r="D29" s="186"/>
      <c r="E29" s="186"/>
      <c r="F29" s="186"/>
      <c r="G29" s="186"/>
      <c r="H29" s="186"/>
      <c r="I29" s="186"/>
      <c r="J29" s="186"/>
      <c r="K29" s="182"/>
    </row>
    <row r="30" spans="2:11" s="1" customFormat="1" ht="15" customHeight="1">
      <c r="B30" s="185"/>
      <c r="C30" s="186"/>
      <c r="D30" s="294" t="s">
        <v>600</v>
      </c>
      <c r="E30" s="294"/>
      <c r="F30" s="294"/>
      <c r="G30" s="294"/>
      <c r="H30" s="294"/>
      <c r="I30" s="294"/>
      <c r="J30" s="294"/>
      <c r="K30" s="182"/>
    </row>
    <row r="31" spans="2:11" s="1" customFormat="1" ht="15" customHeight="1">
      <c r="B31" s="185"/>
      <c r="C31" s="186"/>
      <c r="D31" s="294" t="s">
        <v>601</v>
      </c>
      <c r="E31" s="294"/>
      <c r="F31" s="294"/>
      <c r="G31" s="294"/>
      <c r="H31" s="294"/>
      <c r="I31" s="294"/>
      <c r="J31" s="294"/>
      <c r="K31" s="182"/>
    </row>
    <row r="32" spans="2:11" s="1" customFormat="1" ht="12.75" customHeight="1">
      <c r="B32" s="185"/>
      <c r="C32" s="186"/>
      <c r="D32" s="186"/>
      <c r="E32" s="186"/>
      <c r="F32" s="186"/>
      <c r="G32" s="186"/>
      <c r="H32" s="186"/>
      <c r="I32" s="186"/>
      <c r="J32" s="186"/>
      <c r="K32" s="182"/>
    </row>
    <row r="33" spans="2:11" s="1" customFormat="1" ht="15" customHeight="1">
      <c r="B33" s="185"/>
      <c r="C33" s="186"/>
      <c r="D33" s="294" t="s">
        <v>602</v>
      </c>
      <c r="E33" s="294"/>
      <c r="F33" s="294"/>
      <c r="G33" s="294"/>
      <c r="H33" s="294"/>
      <c r="I33" s="294"/>
      <c r="J33" s="294"/>
      <c r="K33" s="182"/>
    </row>
    <row r="34" spans="2:11" s="1" customFormat="1" ht="15" customHeight="1">
      <c r="B34" s="185"/>
      <c r="C34" s="186"/>
      <c r="D34" s="294" t="s">
        <v>603</v>
      </c>
      <c r="E34" s="294"/>
      <c r="F34" s="294"/>
      <c r="G34" s="294"/>
      <c r="H34" s="294"/>
      <c r="I34" s="294"/>
      <c r="J34" s="294"/>
      <c r="K34" s="182"/>
    </row>
    <row r="35" spans="2:11" s="1" customFormat="1" ht="15" customHeight="1">
      <c r="B35" s="185"/>
      <c r="C35" s="186"/>
      <c r="D35" s="294" t="s">
        <v>604</v>
      </c>
      <c r="E35" s="294"/>
      <c r="F35" s="294"/>
      <c r="G35" s="294"/>
      <c r="H35" s="294"/>
      <c r="I35" s="294"/>
      <c r="J35" s="294"/>
      <c r="K35" s="182"/>
    </row>
    <row r="36" spans="2:11" s="1" customFormat="1" ht="15" customHeight="1">
      <c r="B36" s="185"/>
      <c r="C36" s="186"/>
      <c r="D36" s="184"/>
      <c r="E36" s="187" t="s">
        <v>106</v>
      </c>
      <c r="F36" s="184"/>
      <c r="G36" s="294" t="s">
        <v>605</v>
      </c>
      <c r="H36" s="294"/>
      <c r="I36" s="294"/>
      <c r="J36" s="294"/>
      <c r="K36" s="182"/>
    </row>
    <row r="37" spans="2:11" s="1" customFormat="1" ht="30.75" customHeight="1">
      <c r="B37" s="185"/>
      <c r="C37" s="186"/>
      <c r="D37" s="184"/>
      <c r="E37" s="187" t="s">
        <v>606</v>
      </c>
      <c r="F37" s="184"/>
      <c r="G37" s="294" t="s">
        <v>607</v>
      </c>
      <c r="H37" s="294"/>
      <c r="I37" s="294"/>
      <c r="J37" s="294"/>
      <c r="K37" s="182"/>
    </row>
    <row r="38" spans="2:11" s="1" customFormat="1" ht="15" customHeight="1">
      <c r="B38" s="185"/>
      <c r="C38" s="186"/>
      <c r="D38" s="184"/>
      <c r="E38" s="187" t="s">
        <v>53</v>
      </c>
      <c r="F38" s="184"/>
      <c r="G38" s="294" t="s">
        <v>608</v>
      </c>
      <c r="H38" s="294"/>
      <c r="I38" s="294"/>
      <c r="J38" s="294"/>
      <c r="K38" s="182"/>
    </row>
    <row r="39" spans="2:11" s="1" customFormat="1" ht="15" customHeight="1">
      <c r="B39" s="185"/>
      <c r="C39" s="186"/>
      <c r="D39" s="184"/>
      <c r="E39" s="187" t="s">
        <v>54</v>
      </c>
      <c r="F39" s="184"/>
      <c r="G39" s="294" t="s">
        <v>609</v>
      </c>
      <c r="H39" s="294"/>
      <c r="I39" s="294"/>
      <c r="J39" s="294"/>
      <c r="K39" s="182"/>
    </row>
    <row r="40" spans="2:11" s="1" customFormat="1" ht="15" customHeight="1">
      <c r="B40" s="185"/>
      <c r="C40" s="186"/>
      <c r="D40" s="184"/>
      <c r="E40" s="187" t="s">
        <v>107</v>
      </c>
      <c r="F40" s="184"/>
      <c r="G40" s="294" t="s">
        <v>610</v>
      </c>
      <c r="H40" s="294"/>
      <c r="I40" s="294"/>
      <c r="J40" s="294"/>
      <c r="K40" s="182"/>
    </row>
    <row r="41" spans="2:11" s="1" customFormat="1" ht="15" customHeight="1">
      <c r="B41" s="185"/>
      <c r="C41" s="186"/>
      <c r="D41" s="184"/>
      <c r="E41" s="187" t="s">
        <v>108</v>
      </c>
      <c r="F41" s="184"/>
      <c r="G41" s="294" t="s">
        <v>611</v>
      </c>
      <c r="H41" s="294"/>
      <c r="I41" s="294"/>
      <c r="J41" s="294"/>
      <c r="K41" s="182"/>
    </row>
    <row r="42" spans="2:11" s="1" customFormat="1" ht="15" customHeight="1">
      <c r="B42" s="185"/>
      <c r="C42" s="186"/>
      <c r="D42" s="184"/>
      <c r="E42" s="187" t="s">
        <v>612</v>
      </c>
      <c r="F42" s="184"/>
      <c r="G42" s="294" t="s">
        <v>613</v>
      </c>
      <c r="H42" s="294"/>
      <c r="I42" s="294"/>
      <c r="J42" s="294"/>
      <c r="K42" s="182"/>
    </row>
    <row r="43" spans="2:11" s="1" customFormat="1" ht="15" customHeight="1">
      <c r="B43" s="185"/>
      <c r="C43" s="186"/>
      <c r="D43" s="184"/>
      <c r="E43" s="187"/>
      <c r="F43" s="184"/>
      <c r="G43" s="294" t="s">
        <v>614</v>
      </c>
      <c r="H43" s="294"/>
      <c r="I43" s="294"/>
      <c r="J43" s="294"/>
      <c r="K43" s="182"/>
    </row>
    <row r="44" spans="2:11" s="1" customFormat="1" ht="15" customHeight="1">
      <c r="B44" s="185"/>
      <c r="C44" s="186"/>
      <c r="D44" s="184"/>
      <c r="E44" s="187" t="s">
        <v>615</v>
      </c>
      <c r="F44" s="184"/>
      <c r="G44" s="294" t="s">
        <v>616</v>
      </c>
      <c r="H44" s="294"/>
      <c r="I44" s="294"/>
      <c r="J44" s="294"/>
      <c r="K44" s="182"/>
    </row>
    <row r="45" spans="2:11" s="1" customFormat="1" ht="15" customHeight="1">
      <c r="B45" s="185"/>
      <c r="C45" s="186"/>
      <c r="D45" s="184"/>
      <c r="E45" s="187" t="s">
        <v>110</v>
      </c>
      <c r="F45" s="184"/>
      <c r="G45" s="294" t="s">
        <v>617</v>
      </c>
      <c r="H45" s="294"/>
      <c r="I45" s="294"/>
      <c r="J45" s="294"/>
      <c r="K45" s="182"/>
    </row>
    <row r="46" spans="2:11" s="1" customFormat="1" ht="12.75" customHeight="1">
      <c r="B46" s="185"/>
      <c r="C46" s="186"/>
      <c r="D46" s="184"/>
      <c r="E46" s="184"/>
      <c r="F46" s="184"/>
      <c r="G46" s="184"/>
      <c r="H46" s="184"/>
      <c r="I46" s="184"/>
      <c r="J46" s="184"/>
      <c r="K46" s="182"/>
    </row>
    <row r="47" spans="2:11" s="1" customFormat="1" ht="15" customHeight="1">
      <c r="B47" s="185"/>
      <c r="C47" s="186"/>
      <c r="D47" s="294" t="s">
        <v>618</v>
      </c>
      <c r="E47" s="294"/>
      <c r="F47" s="294"/>
      <c r="G47" s="294"/>
      <c r="H47" s="294"/>
      <c r="I47" s="294"/>
      <c r="J47" s="294"/>
      <c r="K47" s="182"/>
    </row>
    <row r="48" spans="2:11" s="1" customFormat="1" ht="15" customHeight="1">
      <c r="B48" s="185"/>
      <c r="C48" s="186"/>
      <c r="D48" s="186"/>
      <c r="E48" s="294" t="s">
        <v>619</v>
      </c>
      <c r="F48" s="294"/>
      <c r="G48" s="294"/>
      <c r="H48" s="294"/>
      <c r="I48" s="294"/>
      <c r="J48" s="294"/>
      <c r="K48" s="182"/>
    </row>
    <row r="49" spans="2:11" s="1" customFormat="1" ht="15" customHeight="1">
      <c r="B49" s="185"/>
      <c r="C49" s="186"/>
      <c r="D49" s="186"/>
      <c r="E49" s="294" t="s">
        <v>620</v>
      </c>
      <c r="F49" s="294"/>
      <c r="G49" s="294"/>
      <c r="H49" s="294"/>
      <c r="I49" s="294"/>
      <c r="J49" s="294"/>
      <c r="K49" s="182"/>
    </row>
    <row r="50" spans="2:11" s="1" customFormat="1" ht="15" customHeight="1">
      <c r="B50" s="185"/>
      <c r="C50" s="186"/>
      <c r="D50" s="186"/>
      <c r="E50" s="294" t="s">
        <v>621</v>
      </c>
      <c r="F50" s="294"/>
      <c r="G50" s="294"/>
      <c r="H50" s="294"/>
      <c r="I50" s="294"/>
      <c r="J50" s="294"/>
      <c r="K50" s="182"/>
    </row>
    <row r="51" spans="2:11" s="1" customFormat="1" ht="15" customHeight="1">
      <c r="B51" s="185"/>
      <c r="C51" s="186"/>
      <c r="D51" s="294" t="s">
        <v>622</v>
      </c>
      <c r="E51" s="294"/>
      <c r="F51" s="294"/>
      <c r="G51" s="294"/>
      <c r="H51" s="294"/>
      <c r="I51" s="294"/>
      <c r="J51" s="294"/>
      <c r="K51" s="182"/>
    </row>
    <row r="52" spans="2:11" s="1" customFormat="1" ht="25.5" customHeight="1">
      <c r="B52" s="181"/>
      <c r="C52" s="296" t="s">
        <v>623</v>
      </c>
      <c r="D52" s="296"/>
      <c r="E52" s="296"/>
      <c r="F52" s="296"/>
      <c r="G52" s="296"/>
      <c r="H52" s="296"/>
      <c r="I52" s="296"/>
      <c r="J52" s="296"/>
      <c r="K52" s="182"/>
    </row>
    <row r="53" spans="2:11" s="1" customFormat="1" ht="5.25" customHeight="1">
      <c r="B53" s="181"/>
      <c r="C53" s="183"/>
      <c r="D53" s="183"/>
      <c r="E53" s="183"/>
      <c r="F53" s="183"/>
      <c r="G53" s="183"/>
      <c r="H53" s="183"/>
      <c r="I53" s="183"/>
      <c r="J53" s="183"/>
      <c r="K53" s="182"/>
    </row>
    <row r="54" spans="2:11" s="1" customFormat="1" ht="15" customHeight="1">
      <c r="B54" s="181"/>
      <c r="C54" s="294" t="s">
        <v>624</v>
      </c>
      <c r="D54" s="294"/>
      <c r="E54" s="294"/>
      <c r="F54" s="294"/>
      <c r="G54" s="294"/>
      <c r="H54" s="294"/>
      <c r="I54" s="294"/>
      <c r="J54" s="294"/>
      <c r="K54" s="182"/>
    </row>
    <row r="55" spans="2:11" s="1" customFormat="1" ht="15" customHeight="1">
      <c r="B55" s="181"/>
      <c r="C55" s="294" t="s">
        <v>625</v>
      </c>
      <c r="D55" s="294"/>
      <c r="E55" s="294"/>
      <c r="F55" s="294"/>
      <c r="G55" s="294"/>
      <c r="H55" s="294"/>
      <c r="I55" s="294"/>
      <c r="J55" s="294"/>
      <c r="K55" s="182"/>
    </row>
    <row r="56" spans="2:11" s="1" customFormat="1" ht="12.75" customHeight="1">
      <c r="B56" s="181"/>
      <c r="C56" s="184"/>
      <c r="D56" s="184"/>
      <c r="E56" s="184"/>
      <c r="F56" s="184"/>
      <c r="G56" s="184"/>
      <c r="H56" s="184"/>
      <c r="I56" s="184"/>
      <c r="J56" s="184"/>
      <c r="K56" s="182"/>
    </row>
    <row r="57" spans="2:11" s="1" customFormat="1" ht="15" customHeight="1">
      <c r="B57" s="181"/>
      <c r="C57" s="294" t="s">
        <v>626</v>
      </c>
      <c r="D57" s="294"/>
      <c r="E57" s="294"/>
      <c r="F57" s="294"/>
      <c r="G57" s="294"/>
      <c r="H57" s="294"/>
      <c r="I57" s="294"/>
      <c r="J57" s="294"/>
      <c r="K57" s="182"/>
    </row>
    <row r="58" spans="2:11" s="1" customFormat="1" ht="15" customHeight="1">
      <c r="B58" s="181"/>
      <c r="C58" s="186"/>
      <c r="D58" s="294" t="s">
        <v>627</v>
      </c>
      <c r="E58" s="294"/>
      <c r="F58" s="294"/>
      <c r="G58" s="294"/>
      <c r="H58" s="294"/>
      <c r="I58" s="294"/>
      <c r="J58" s="294"/>
      <c r="K58" s="182"/>
    </row>
    <row r="59" spans="2:11" s="1" customFormat="1" ht="15" customHeight="1">
      <c r="B59" s="181"/>
      <c r="C59" s="186"/>
      <c r="D59" s="294" t="s">
        <v>628</v>
      </c>
      <c r="E59" s="294"/>
      <c r="F59" s="294"/>
      <c r="G59" s="294"/>
      <c r="H59" s="294"/>
      <c r="I59" s="294"/>
      <c r="J59" s="294"/>
      <c r="K59" s="182"/>
    </row>
    <row r="60" spans="2:11" s="1" customFormat="1" ht="15" customHeight="1">
      <c r="B60" s="181"/>
      <c r="C60" s="186"/>
      <c r="D60" s="294" t="s">
        <v>629</v>
      </c>
      <c r="E60" s="294"/>
      <c r="F60" s="294"/>
      <c r="G60" s="294"/>
      <c r="H60" s="294"/>
      <c r="I60" s="294"/>
      <c r="J60" s="294"/>
      <c r="K60" s="182"/>
    </row>
    <row r="61" spans="2:11" s="1" customFormat="1" ht="15" customHeight="1">
      <c r="B61" s="181"/>
      <c r="C61" s="186"/>
      <c r="D61" s="294" t="s">
        <v>630</v>
      </c>
      <c r="E61" s="294"/>
      <c r="F61" s="294"/>
      <c r="G61" s="294"/>
      <c r="H61" s="294"/>
      <c r="I61" s="294"/>
      <c r="J61" s="294"/>
      <c r="K61" s="182"/>
    </row>
    <row r="62" spans="2:11" s="1" customFormat="1" ht="15" customHeight="1">
      <c r="B62" s="181"/>
      <c r="C62" s="186"/>
      <c r="D62" s="295" t="s">
        <v>631</v>
      </c>
      <c r="E62" s="295"/>
      <c r="F62" s="295"/>
      <c r="G62" s="295"/>
      <c r="H62" s="295"/>
      <c r="I62" s="295"/>
      <c r="J62" s="295"/>
      <c r="K62" s="182"/>
    </row>
    <row r="63" spans="2:11" s="1" customFormat="1" ht="15" customHeight="1">
      <c r="B63" s="181"/>
      <c r="C63" s="186"/>
      <c r="D63" s="294" t="s">
        <v>632</v>
      </c>
      <c r="E63" s="294"/>
      <c r="F63" s="294"/>
      <c r="G63" s="294"/>
      <c r="H63" s="294"/>
      <c r="I63" s="294"/>
      <c r="J63" s="294"/>
      <c r="K63" s="182"/>
    </row>
    <row r="64" spans="2:11" s="1" customFormat="1" ht="12.75" customHeight="1">
      <c r="B64" s="181"/>
      <c r="C64" s="186"/>
      <c r="D64" s="186"/>
      <c r="E64" s="189"/>
      <c r="F64" s="186"/>
      <c r="G64" s="186"/>
      <c r="H64" s="186"/>
      <c r="I64" s="186"/>
      <c r="J64" s="186"/>
      <c r="K64" s="182"/>
    </row>
    <row r="65" spans="2:11" s="1" customFormat="1" ht="15" customHeight="1">
      <c r="B65" s="181"/>
      <c r="C65" s="186"/>
      <c r="D65" s="294" t="s">
        <v>633</v>
      </c>
      <c r="E65" s="294"/>
      <c r="F65" s="294"/>
      <c r="G65" s="294"/>
      <c r="H65" s="294"/>
      <c r="I65" s="294"/>
      <c r="J65" s="294"/>
      <c r="K65" s="182"/>
    </row>
    <row r="66" spans="2:11" s="1" customFormat="1" ht="15" customHeight="1">
      <c r="B66" s="181"/>
      <c r="C66" s="186"/>
      <c r="D66" s="295" t="s">
        <v>634</v>
      </c>
      <c r="E66" s="295"/>
      <c r="F66" s="295"/>
      <c r="G66" s="295"/>
      <c r="H66" s="295"/>
      <c r="I66" s="295"/>
      <c r="J66" s="295"/>
      <c r="K66" s="182"/>
    </row>
    <row r="67" spans="2:11" s="1" customFormat="1" ht="15" customHeight="1">
      <c r="B67" s="181"/>
      <c r="C67" s="186"/>
      <c r="D67" s="294" t="s">
        <v>635</v>
      </c>
      <c r="E67" s="294"/>
      <c r="F67" s="294"/>
      <c r="G67" s="294"/>
      <c r="H67" s="294"/>
      <c r="I67" s="294"/>
      <c r="J67" s="294"/>
      <c r="K67" s="182"/>
    </row>
    <row r="68" spans="2:11" s="1" customFormat="1" ht="15" customHeight="1">
      <c r="B68" s="181"/>
      <c r="C68" s="186"/>
      <c r="D68" s="294" t="s">
        <v>636</v>
      </c>
      <c r="E68" s="294"/>
      <c r="F68" s="294"/>
      <c r="G68" s="294"/>
      <c r="H68" s="294"/>
      <c r="I68" s="294"/>
      <c r="J68" s="294"/>
      <c r="K68" s="182"/>
    </row>
    <row r="69" spans="2:11" s="1" customFormat="1" ht="15" customHeight="1">
      <c r="B69" s="181"/>
      <c r="C69" s="186"/>
      <c r="D69" s="294" t="s">
        <v>637</v>
      </c>
      <c r="E69" s="294"/>
      <c r="F69" s="294"/>
      <c r="G69" s="294"/>
      <c r="H69" s="294"/>
      <c r="I69" s="294"/>
      <c r="J69" s="294"/>
      <c r="K69" s="182"/>
    </row>
    <row r="70" spans="2:11" s="1" customFormat="1" ht="15" customHeight="1">
      <c r="B70" s="181"/>
      <c r="C70" s="186"/>
      <c r="D70" s="294" t="s">
        <v>638</v>
      </c>
      <c r="E70" s="294"/>
      <c r="F70" s="294"/>
      <c r="G70" s="294"/>
      <c r="H70" s="294"/>
      <c r="I70" s="294"/>
      <c r="J70" s="294"/>
      <c r="K70" s="182"/>
    </row>
    <row r="71" spans="2:11" s="1" customFormat="1" ht="12.75" customHeight="1">
      <c r="B71" s="190"/>
      <c r="C71" s="191"/>
      <c r="D71" s="191"/>
      <c r="E71" s="191"/>
      <c r="F71" s="191"/>
      <c r="G71" s="191"/>
      <c r="H71" s="191"/>
      <c r="I71" s="191"/>
      <c r="J71" s="191"/>
      <c r="K71" s="192"/>
    </row>
    <row r="72" spans="2:11" s="1" customFormat="1" ht="18.75" customHeight="1">
      <c r="B72" s="193"/>
      <c r="C72" s="193"/>
      <c r="D72" s="193"/>
      <c r="E72" s="193"/>
      <c r="F72" s="193"/>
      <c r="G72" s="193"/>
      <c r="H72" s="193"/>
      <c r="I72" s="193"/>
      <c r="J72" s="193"/>
      <c r="K72" s="194"/>
    </row>
    <row r="73" spans="2:11" s="1" customFormat="1" ht="18.75" customHeight="1">
      <c r="B73" s="194"/>
      <c r="C73" s="194"/>
      <c r="D73" s="194"/>
      <c r="E73" s="194"/>
      <c r="F73" s="194"/>
      <c r="G73" s="194"/>
      <c r="H73" s="194"/>
      <c r="I73" s="194"/>
      <c r="J73" s="194"/>
      <c r="K73" s="194"/>
    </row>
    <row r="74" spans="2:11" s="1" customFormat="1" ht="7.5" customHeight="1">
      <c r="B74" s="195"/>
      <c r="C74" s="196"/>
      <c r="D74" s="196"/>
      <c r="E74" s="196"/>
      <c r="F74" s="196"/>
      <c r="G74" s="196"/>
      <c r="H74" s="196"/>
      <c r="I74" s="196"/>
      <c r="J74" s="196"/>
      <c r="K74" s="197"/>
    </row>
    <row r="75" spans="2:11" s="1" customFormat="1" ht="45" customHeight="1">
      <c r="B75" s="198"/>
      <c r="C75" s="293" t="s">
        <v>639</v>
      </c>
      <c r="D75" s="293"/>
      <c r="E75" s="293"/>
      <c r="F75" s="293"/>
      <c r="G75" s="293"/>
      <c r="H75" s="293"/>
      <c r="I75" s="293"/>
      <c r="J75" s="293"/>
      <c r="K75" s="199"/>
    </row>
    <row r="76" spans="2:11" s="1" customFormat="1" ht="17.25" customHeight="1">
      <c r="B76" s="198"/>
      <c r="C76" s="200" t="s">
        <v>640</v>
      </c>
      <c r="D76" s="200"/>
      <c r="E76" s="200"/>
      <c r="F76" s="200" t="s">
        <v>641</v>
      </c>
      <c r="G76" s="201"/>
      <c r="H76" s="200" t="s">
        <v>54</v>
      </c>
      <c r="I76" s="200" t="s">
        <v>57</v>
      </c>
      <c r="J76" s="200" t="s">
        <v>642</v>
      </c>
      <c r="K76" s="199"/>
    </row>
    <row r="77" spans="2:11" s="1" customFormat="1" ht="17.25" customHeight="1">
      <c r="B77" s="198"/>
      <c r="C77" s="202" t="s">
        <v>643</v>
      </c>
      <c r="D77" s="202"/>
      <c r="E77" s="202"/>
      <c r="F77" s="203" t="s">
        <v>644</v>
      </c>
      <c r="G77" s="204"/>
      <c r="H77" s="202"/>
      <c r="I77" s="202"/>
      <c r="J77" s="202" t="s">
        <v>645</v>
      </c>
      <c r="K77" s="199"/>
    </row>
    <row r="78" spans="2:11" s="1" customFormat="1" ht="5.25" customHeight="1">
      <c r="B78" s="198"/>
      <c r="C78" s="205"/>
      <c r="D78" s="205"/>
      <c r="E78" s="205"/>
      <c r="F78" s="205"/>
      <c r="G78" s="206"/>
      <c r="H78" s="205"/>
      <c r="I78" s="205"/>
      <c r="J78" s="205"/>
      <c r="K78" s="199"/>
    </row>
    <row r="79" spans="2:11" s="1" customFormat="1" ht="15" customHeight="1">
      <c r="B79" s="198"/>
      <c r="C79" s="187" t="s">
        <v>53</v>
      </c>
      <c r="D79" s="205"/>
      <c r="E79" s="205"/>
      <c r="F79" s="207" t="s">
        <v>646</v>
      </c>
      <c r="G79" s="206"/>
      <c r="H79" s="187" t="s">
        <v>647</v>
      </c>
      <c r="I79" s="187" t="s">
        <v>648</v>
      </c>
      <c r="J79" s="187">
        <v>20</v>
      </c>
      <c r="K79" s="199"/>
    </row>
    <row r="80" spans="2:11" s="1" customFormat="1" ht="15" customHeight="1">
      <c r="B80" s="198"/>
      <c r="C80" s="187" t="s">
        <v>649</v>
      </c>
      <c r="D80" s="187"/>
      <c r="E80" s="187"/>
      <c r="F80" s="207" t="s">
        <v>646</v>
      </c>
      <c r="G80" s="206"/>
      <c r="H80" s="187" t="s">
        <v>650</v>
      </c>
      <c r="I80" s="187" t="s">
        <v>648</v>
      </c>
      <c r="J80" s="187">
        <v>120</v>
      </c>
      <c r="K80" s="199"/>
    </row>
    <row r="81" spans="2:11" s="1" customFormat="1" ht="15" customHeight="1">
      <c r="B81" s="208"/>
      <c r="C81" s="187" t="s">
        <v>651</v>
      </c>
      <c r="D81" s="187"/>
      <c r="E81" s="187"/>
      <c r="F81" s="207" t="s">
        <v>652</v>
      </c>
      <c r="G81" s="206"/>
      <c r="H81" s="187" t="s">
        <v>653</v>
      </c>
      <c r="I81" s="187" t="s">
        <v>648</v>
      </c>
      <c r="J81" s="187">
        <v>50</v>
      </c>
      <c r="K81" s="199"/>
    </row>
    <row r="82" spans="2:11" s="1" customFormat="1" ht="15" customHeight="1">
      <c r="B82" s="208"/>
      <c r="C82" s="187" t="s">
        <v>654</v>
      </c>
      <c r="D82" s="187"/>
      <c r="E82" s="187"/>
      <c r="F82" s="207" t="s">
        <v>646</v>
      </c>
      <c r="G82" s="206"/>
      <c r="H82" s="187" t="s">
        <v>655</v>
      </c>
      <c r="I82" s="187" t="s">
        <v>656</v>
      </c>
      <c r="J82" s="187"/>
      <c r="K82" s="199"/>
    </row>
    <row r="83" spans="2:11" s="1" customFormat="1" ht="15" customHeight="1">
      <c r="B83" s="208"/>
      <c r="C83" s="209" t="s">
        <v>657</v>
      </c>
      <c r="D83" s="209"/>
      <c r="E83" s="209"/>
      <c r="F83" s="210" t="s">
        <v>652</v>
      </c>
      <c r="G83" s="209"/>
      <c r="H83" s="209" t="s">
        <v>658</v>
      </c>
      <c r="I83" s="209" t="s">
        <v>648</v>
      </c>
      <c r="J83" s="209">
        <v>15</v>
      </c>
      <c r="K83" s="199"/>
    </row>
    <row r="84" spans="2:11" s="1" customFormat="1" ht="15" customHeight="1">
      <c r="B84" s="208"/>
      <c r="C84" s="209" t="s">
        <v>659</v>
      </c>
      <c r="D84" s="209"/>
      <c r="E84" s="209"/>
      <c r="F84" s="210" t="s">
        <v>652</v>
      </c>
      <c r="G84" s="209"/>
      <c r="H84" s="209" t="s">
        <v>660</v>
      </c>
      <c r="I84" s="209" t="s">
        <v>648</v>
      </c>
      <c r="J84" s="209">
        <v>15</v>
      </c>
      <c r="K84" s="199"/>
    </row>
    <row r="85" spans="2:11" s="1" customFormat="1" ht="15" customHeight="1">
      <c r="B85" s="208"/>
      <c r="C85" s="209" t="s">
        <v>661</v>
      </c>
      <c r="D85" s="209"/>
      <c r="E85" s="209"/>
      <c r="F85" s="210" t="s">
        <v>652</v>
      </c>
      <c r="G85" s="209"/>
      <c r="H85" s="209" t="s">
        <v>662</v>
      </c>
      <c r="I85" s="209" t="s">
        <v>648</v>
      </c>
      <c r="J85" s="209">
        <v>20</v>
      </c>
      <c r="K85" s="199"/>
    </row>
    <row r="86" spans="2:11" s="1" customFormat="1" ht="15" customHeight="1">
      <c r="B86" s="208"/>
      <c r="C86" s="209" t="s">
        <v>663</v>
      </c>
      <c r="D86" s="209"/>
      <c r="E86" s="209"/>
      <c r="F86" s="210" t="s">
        <v>652</v>
      </c>
      <c r="G86" s="209"/>
      <c r="H86" s="209" t="s">
        <v>664</v>
      </c>
      <c r="I86" s="209" t="s">
        <v>648</v>
      </c>
      <c r="J86" s="209">
        <v>20</v>
      </c>
      <c r="K86" s="199"/>
    </row>
    <row r="87" spans="2:11" s="1" customFormat="1" ht="15" customHeight="1">
      <c r="B87" s="208"/>
      <c r="C87" s="187" t="s">
        <v>665</v>
      </c>
      <c r="D87" s="187"/>
      <c r="E87" s="187"/>
      <c r="F87" s="207" t="s">
        <v>652</v>
      </c>
      <c r="G87" s="206"/>
      <c r="H87" s="187" t="s">
        <v>666</v>
      </c>
      <c r="I87" s="187" t="s">
        <v>648</v>
      </c>
      <c r="J87" s="187">
        <v>50</v>
      </c>
      <c r="K87" s="199"/>
    </row>
    <row r="88" spans="2:11" s="1" customFormat="1" ht="15" customHeight="1">
      <c r="B88" s="208"/>
      <c r="C88" s="187" t="s">
        <v>667</v>
      </c>
      <c r="D88" s="187"/>
      <c r="E88" s="187"/>
      <c r="F88" s="207" t="s">
        <v>652</v>
      </c>
      <c r="G88" s="206"/>
      <c r="H88" s="187" t="s">
        <v>668</v>
      </c>
      <c r="I88" s="187" t="s">
        <v>648</v>
      </c>
      <c r="J88" s="187">
        <v>20</v>
      </c>
      <c r="K88" s="199"/>
    </row>
    <row r="89" spans="2:11" s="1" customFormat="1" ht="15" customHeight="1">
      <c r="B89" s="208"/>
      <c r="C89" s="187" t="s">
        <v>669</v>
      </c>
      <c r="D89" s="187"/>
      <c r="E89" s="187"/>
      <c r="F89" s="207" t="s">
        <v>652</v>
      </c>
      <c r="G89" s="206"/>
      <c r="H89" s="187" t="s">
        <v>670</v>
      </c>
      <c r="I89" s="187" t="s">
        <v>648</v>
      </c>
      <c r="J89" s="187">
        <v>20</v>
      </c>
      <c r="K89" s="199"/>
    </row>
    <row r="90" spans="2:11" s="1" customFormat="1" ht="15" customHeight="1">
      <c r="B90" s="208"/>
      <c r="C90" s="187" t="s">
        <v>671</v>
      </c>
      <c r="D90" s="187"/>
      <c r="E90" s="187"/>
      <c r="F90" s="207" t="s">
        <v>652</v>
      </c>
      <c r="G90" s="206"/>
      <c r="H90" s="187" t="s">
        <v>672</v>
      </c>
      <c r="I90" s="187" t="s">
        <v>648</v>
      </c>
      <c r="J90" s="187">
        <v>50</v>
      </c>
      <c r="K90" s="199"/>
    </row>
    <row r="91" spans="2:11" s="1" customFormat="1" ht="15" customHeight="1">
      <c r="B91" s="208"/>
      <c r="C91" s="187" t="s">
        <v>673</v>
      </c>
      <c r="D91" s="187"/>
      <c r="E91" s="187"/>
      <c r="F91" s="207" t="s">
        <v>652</v>
      </c>
      <c r="G91" s="206"/>
      <c r="H91" s="187" t="s">
        <v>673</v>
      </c>
      <c r="I91" s="187" t="s">
        <v>648</v>
      </c>
      <c r="J91" s="187">
        <v>50</v>
      </c>
      <c r="K91" s="199"/>
    </row>
    <row r="92" spans="2:11" s="1" customFormat="1" ht="15" customHeight="1">
      <c r="B92" s="208"/>
      <c r="C92" s="187" t="s">
        <v>674</v>
      </c>
      <c r="D92" s="187"/>
      <c r="E92" s="187"/>
      <c r="F92" s="207" t="s">
        <v>652</v>
      </c>
      <c r="G92" s="206"/>
      <c r="H92" s="187" t="s">
        <v>675</v>
      </c>
      <c r="I92" s="187" t="s">
        <v>648</v>
      </c>
      <c r="J92" s="187">
        <v>255</v>
      </c>
      <c r="K92" s="199"/>
    </row>
    <row r="93" spans="2:11" s="1" customFormat="1" ht="15" customHeight="1">
      <c r="B93" s="208"/>
      <c r="C93" s="187" t="s">
        <v>676</v>
      </c>
      <c r="D93" s="187"/>
      <c r="E93" s="187"/>
      <c r="F93" s="207" t="s">
        <v>646</v>
      </c>
      <c r="G93" s="206"/>
      <c r="H93" s="187" t="s">
        <v>677</v>
      </c>
      <c r="I93" s="187" t="s">
        <v>678</v>
      </c>
      <c r="J93" s="187"/>
      <c r="K93" s="199"/>
    </row>
    <row r="94" spans="2:11" s="1" customFormat="1" ht="15" customHeight="1">
      <c r="B94" s="208"/>
      <c r="C94" s="187" t="s">
        <v>679</v>
      </c>
      <c r="D94" s="187"/>
      <c r="E94" s="187"/>
      <c r="F94" s="207" t="s">
        <v>646</v>
      </c>
      <c r="G94" s="206"/>
      <c r="H94" s="187" t="s">
        <v>680</v>
      </c>
      <c r="I94" s="187" t="s">
        <v>681</v>
      </c>
      <c r="J94" s="187"/>
      <c r="K94" s="199"/>
    </row>
    <row r="95" spans="2:11" s="1" customFormat="1" ht="15" customHeight="1">
      <c r="B95" s="208"/>
      <c r="C95" s="187" t="s">
        <v>682</v>
      </c>
      <c r="D95" s="187"/>
      <c r="E95" s="187"/>
      <c r="F95" s="207" t="s">
        <v>646</v>
      </c>
      <c r="G95" s="206"/>
      <c r="H95" s="187" t="s">
        <v>682</v>
      </c>
      <c r="I95" s="187" t="s">
        <v>681</v>
      </c>
      <c r="J95" s="187"/>
      <c r="K95" s="199"/>
    </row>
    <row r="96" spans="2:11" s="1" customFormat="1" ht="15" customHeight="1">
      <c r="B96" s="208"/>
      <c r="C96" s="187" t="s">
        <v>38</v>
      </c>
      <c r="D96" s="187"/>
      <c r="E96" s="187"/>
      <c r="F96" s="207" t="s">
        <v>646</v>
      </c>
      <c r="G96" s="206"/>
      <c r="H96" s="187" t="s">
        <v>683</v>
      </c>
      <c r="I96" s="187" t="s">
        <v>681</v>
      </c>
      <c r="J96" s="187"/>
      <c r="K96" s="199"/>
    </row>
    <row r="97" spans="2:11" s="1" customFormat="1" ht="15" customHeight="1">
      <c r="B97" s="208"/>
      <c r="C97" s="187" t="s">
        <v>48</v>
      </c>
      <c r="D97" s="187"/>
      <c r="E97" s="187"/>
      <c r="F97" s="207" t="s">
        <v>646</v>
      </c>
      <c r="G97" s="206"/>
      <c r="H97" s="187" t="s">
        <v>684</v>
      </c>
      <c r="I97" s="187" t="s">
        <v>681</v>
      </c>
      <c r="J97" s="187"/>
      <c r="K97" s="199"/>
    </row>
    <row r="98" spans="2:11" s="1" customFormat="1" ht="15" customHeight="1">
      <c r="B98" s="211"/>
      <c r="C98" s="212"/>
      <c r="D98" s="212"/>
      <c r="E98" s="212"/>
      <c r="F98" s="212"/>
      <c r="G98" s="212"/>
      <c r="H98" s="212"/>
      <c r="I98" s="212"/>
      <c r="J98" s="212"/>
      <c r="K98" s="213"/>
    </row>
    <row r="99" spans="2:11" s="1" customFormat="1" ht="18.75" customHeight="1">
      <c r="B99" s="214"/>
      <c r="C99" s="215"/>
      <c r="D99" s="215"/>
      <c r="E99" s="215"/>
      <c r="F99" s="215"/>
      <c r="G99" s="215"/>
      <c r="H99" s="215"/>
      <c r="I99" s="215"/>
      <c r="J99" s="215"/>
      <c r="K99" s="214"/>
    </row>
    <row r="100" spans="2:11" s="1" customFormat="1" ht="18.75" customHeight="1">
      <c r="B100" s="194"/>
      <c r="C100" s="194"/>
      <c r="D100" s="194"/>
      <c r="E100" s="194"/>
      <c r="F100" s="194"/>
      <c r="G100" s="194"/>
      <c r="H100" s="194"/>
      <c r="I100" s="194"/>
      <c r="J100" s="194"/>
      <c r="K100" s="194"/>
    </row>
    <row r="101" spans="2:11" s="1" customFormat="1" ht="7.5" customHeight="1">
      <c r="B101" s="195"/>
      <c r="C101" s="196"/>
      <c r="D101" s="196"/>
      <c r="E101" s="196"/>
      <c r="F101" s="196"/>
      <c r="G101" s="196"/>
      <c r="H101" s="196"/>
      <c r="I101" s="196"/>
      <c r="J101" s="196"/>
      <c r="K101" s="197"/>
    </row>
    <row r="102" spans="2:11" s="1" customFormat="1" ht="45" customHeight="1">
      <c r="B102" s="198"/>
      <c r="C102" s="293" t="s">
        <v>685</v>
      </c>
      <c r="D102" s="293"/>
      <c r="E102" s="293"/>
      <c r="F102" s="293"/>
      <c r="G102" s="293"/>
      <c r="H102" s="293"/>
      <c r="I102" s="293"/>
      <c r="J102" s="293"/>
      <c r="K102" s="199"/>
    </row>
    <row r="103" spans="2:11" s="1" customFormat="1" ht="17.25" customHeight="1">
      <c r="B103" s="198"/>
      <c r="C103" s="200" t="s">
        <v>640</v>
      </c>
      <c r="D103" s="200"/>
      <c r="E103" s="200"/>
      <c r="F103" s="200" t="s">
        <v>641</v>
      </c>
      <c r="G103" s="201"/>
      <c r="H103" s="200" t="s">
        <v>54</v>
      </c>
      <c r="I103" s="200" t="s">
        <v>57</v>
      </c>
      <c r="J103" s="200" t="s">
        <v>642</v>
      </c>
      <c r="K103" s="199"/>
    </row>
    <row r="104" spans="2:11" s="1" customFormat="1" ht="17.25" customHeight="1">
      <c r="B104" s="198"/>
      <c r="C104" s="202" t="s">
        <v>643</v>
      </c>
      <c r="D104" s="202"/>
      <c r="E104" s="202"/>
      <c r="F104" s="203" t="s">
        <v>644</v>
      </c>
      <c r="G104" s="204"/>
      <c r="H104" s="202"/>
      <c r="I104" s="202"/>
      <c r="J104" s="202" t="s">
        <v>645</v>
      </c>
      <c r="K104" s="199"/>
    </row>
    <row r="105" spans="2:11" s="1" customFormat="1" ht="5.25" customHeight="1">
      <c r="B105" s="198"/>
      <c r="C105" s="200"/>
      <c r="D105" s="200"/>
      <c r="E105" s="200"/>
      <c r="F105" s="200"/>
      <c r="G105" s="216"/>
      <c r="H105" s="200"/>
      <c r="I105" s="200"/>
      <c r="J105" s="200"/>
      <c r="K105" s="199"/>
    </row>
    <row r="106" spans="2:11" s="1" customFormat="1" ht="15" customHeight="1">
      <c r="B106" s="198"/>
      <c r="C106" s="187" t="s">
        <v>53</v>
      </c>
      <c r="D106" s="205"/>
      <c r="E106" s="205"/>
      <c r="F106" s="207" t="s">
        <v>646</v>
      </c>
      <c r="G106" s="216"/>
      <c r="H106" s="187" t="s">
        <v>686</v>
      </c>
      <c r="I106" s="187" t="s">
        <v>648</v>
      </c>
      <c r="J106" s="187">
        <v>20</v>
      </c>
      <c r="K106" s="199"/>
    </row>
    <row r="107" spans="2:11" s="1" customFormat="1" ht="15" customHeight="1">
      <c r="B107" s="198"/>
      <c r="C107" s="187" t="s">
        <v>649</v>
      </c>
      <c r="D107" s="187"/>
      <c r="E107" s="187"/>
      <c r="F107" s="207" t="s">
        <v>646</v>
      </c>
      <c r="G107" s="187"/>
      <c r="H107" s="187" t="s">
        <v>686</v>
      </c>
      <c r="I107" s="187" t="s">
        <v>648</v>
      </c>
      <c r="J107" s="187">
        <v>120</v>
      </c>
      <c r="K107" s="199"/>
    </row>
    <row r="108" spans="2:11" s="1" customFormat="1" ht="15" customHeight="1">
      <c r="B108" s="208"/>
      <c r="C108" s="187" t="s">
        <v>651</v>
      </c>
      <c r="D108" s="187"/>
      <c r="E108" s="187"/>
      <c r="F108" s="207" t="s">
        <v>652</v>
      </c>
      <c r="G108" s="187"/>
      <c r="H108" s="187" t="s">
        <v>686</v>
      </c>
      <c r="I108" s="187" t="s">
        <v>648</v>
      </c>
      <c r="J108" s="187">
        <v>50</v>
      </c>
      <c r="K108" s="199"/>
    </row>
    <row r="109" spans="2:11" s="1" customFormat="1" ht="15" customHeight="1">
      <c r="B109" s="208"/>
      <c r="C109" s="187" t="s">
        <v>654</v>
      </c>
      <c r="D109" s="187"/>
      <c r="E109" s="187"/>
      <c r="F109" s="207" t="s">
        <v>646</v>
      </c>
      <c r="G109" s="187"/>
      <c r="H109" s="187" t="s">
        <v>686</v>
      </c>
      <c r="I109" s="187" t="s">
        <v>656</v>
      </c>
      <c r="J109" s="187"/>
      <c r="K109" s="199"/>
    </row>
    <row r="110" spans="2:11" s="1" customFormat="1" ht="15" customHeight="1">
      <c r="B110" s="208"/>
      <c r="C110" s="187" t="s">
        <v>665</v>
      </c>
      <c r="D110" s="187"/>
      <c r="E110" s="187"/>
      <c r="F110" s="207" t="s">
        <v>652</v>
      </c>
      <c r="G110" s="187"/>
      <c r="H110" s="187" t="s">
        <v>686</v>
      </c>
      <c r="I110" s="187" t="s">
        <v>648</v>
      </c>
      <c r="J110" s="187">
        <v>50</v>
      </c>
      <c r="K110" s="199"/>
    </row>
    <row r="111" spans="2:11" s="1" customFormat="1" ht="15" customHeight="1">
      <c r="B111" s="208"/>
      <c r="C111" s="187" t="s">
        <v>673</v>
      </c>
      <c r="D111" s="187"/>
      <c r="E111" s="187"/>
      <c r="F111" s="207" t="s">
        <v>652</v>
      </c>
      <c r="G111" s="187"/>
      <c r="H111" s="187" t="s">
        <v>686</v>
      </c>
      <c r="I111" s="187" t="s">
        <v>648</v>
      </c>
      <c r="J111" s="187">
        <v>50</v>
      </c>
      <c r="K111" s="199"/>
    </row>
    <row r="112" spans="2:11" s="1" customFormat="1" ht="15" customHeight="1">
      <c r="B112" s="208"/>
      <c r="C112" s="187" t="s">
        <v>671</v>
      </c>
      <c r="D112" s="187"/>
      <c r="E112" s="187"/>
      <c r="F112" s="207" t="s">
        <v>652</v>
      </c>
      <c r="G112" s="187"/>
      <c r="H112" s="187" t="s">
        <v>686</v>
      </c>
      <c r="I112" s="187" t="s">
        <v>648</v>
      </c>
      <c r="J112" s="187">
        <v>50</v>
      </c>
      <c r="K112" s="199"/>
    </row>
    <row r="113" spans="2:11" s="1" customFormat="1" ht="15" customHeight="1">
      <c r="B113" s="208"/>
      <c r="C113" s="187" t="s">
        <v>53</v>
      </c>
      <c r="D113" s="187"/>
      <c r="E113" s="187"/>
      <c r="F113" s="207" t="s">
        <v>646</v>
      </c>
      <c r="G113" s="187"/>
      <c r="H113" s="187" t="s">
        <v>687</v>
      </c>
      <c r="I113" s="187" t="s">
        <v>648</v>
      </c>
      <c r="J113" s="187">
        <v>20</v>
      </c>
      <c r="K113" s="199"/>
    </row>
    <row r="114" spans="2:11" s="1" customFormat="1" ht="15" customHeight="1">
      <c r="B114" s="208"/>
      <c r="C114" s="187" t="s">
        <v>688</v>
      </c>
      <c r="D114" s="187"/>
      <c r="E114" s="187"/>
      <c r="F114" s="207" t="s">
        <v>646</v>
      </c>
      <c r="G114" s="187"/>
      <c r="H114" s="187" t="s">
        <v>689</v>
      </c>
      <c r="I114" s="187" t="s">
        <v>648</v>
      </c>
      <c r="J114" s="187">
        <v>120</v>
      </c>
      <c r="K114" s="199"/>
    </row>
    <row r="115" spans="2:11" s="1" customFormat="1" ht="15" customHeight="1">
      <c r="B115" s="208"/>
      <c r="C115" s="187" t="s">
        <v>38</v>
      </c>
      <c r="D115" s="187"/>
      <c r="E115" s="187"/>
      <c r="F115" s="207" t="s">
        <v>646</v>
      </c>
      <c r="G115" s="187"/>
      <c r="H115" s="187" t="s">
        <v>690</v>
      </c>
      <c r="I115" s="187" t="s">
        <v>681</v>
      </c>
      <c r="J115" s="187"/>
      <c r="K115" s="199"/>
    </row>
    <row r="116" spans="2:11" s="1" customFormat="1" ht="15" customHeight="1">
      <c r="B116" s="208"/>
      <c r="C116" s="187" t="s">
        <v>48</v>
      </c>
      <c r="D116" s="187"/>
      <c r="E116" s="187"/>
      <c r="F116" s="207" t="s">
        <v>646</v>
      </c>
      <c r="G116" s="187"/>
      <c r="H116" s="187" t="s">
        <v>691</v>
      </c>
      <c r="I116" s="187" t="s">
        <v>681</v>
      </c>
      <c r="J116" s="187"/>
      <c r="K116" s="199"/>
    </row>
    <row r="117" spans="2:11" s="1" customFormat="1" ht="15" customHeight="1">
      <c r="B117" s="208"/>
      <c r="C117" s="187" t="s">
        <v>57</v>
      </c>
      <c r="D117" s="187"/>
      <c r="E117" s="187"/>
      <c r="F117" s="207" t="s">
        <v>646</v>
      </c>
      <c r="G117" s="187"/>
      <c r="H117" s="187" t="s">
        <v>692</v>
      </c>
      <c r="I117" s="187" t="s">
        <v>693</v>
      </c>
      <c r="J117" s="187"/>
      <c r="K117" s="199"/>
    </row>
    <row r="118" spans="2:11" s="1" customFormat="1" ht="15" customHeight="1">
      <c r="B118" s="211"/>
      <c r="C118" s="217"/>
      <c r="D118" s="217"/>
      <c r="E118" s="217"/>
      <c r="F118" s="217"/>
      <c r="G118" s="217"/>
      <c r="H118" s="217"/>
      <c r="I118" s="217"/>
      <c r="J118" s="217"/>
      <c r="K118" s="213"/>
    </row>
    <row r="119" spans="2:11" s="1" customFormat="1" ht="18.75" customHeight="1">
      <c r="B119" s="218"/>
      <c r="C119" s="184"/>
      <c r="D119" s="184"/>
      <c r="E119" s="184"/>
      <c r="F119" s="219"/>
      <c r="G119" s="184"/>
      <c r="H119" s="184"/>
      <c r="I119" s="184"/>
      <c r="J119" s="184"/>
      <c r="K119" s="218"/>
    </row>
    <row r="120" spans="2:11" s="1" customFormat="1" ht="18.75" customHeight="1">
      <c r="B120" s="194"/>
      <c r="C120" s="194"/>
      <c r="D120" s="194"/>
      <c r="E120" s="194"/>
      <c r="F120" s="194"/>
      <c r="G120" s="194"/>
      <c r="H120" s="194"/>
      <c r="I120" s="194"/>
      <c r="J120" s="194"/>
      <c r="K120" s="194"/>
    </row>
    <row r="121" spans="2:11" s="1" customFormat="1" ht="7.5" customHeight="1">
      <c r="B121" s="220"/>
      <c r="C121" s="221"/>
      <c r="D121" s="221"/>
      <c r="E121" s="221"/>
      <c r="F121" s="221"/>
      <c r="G121" s="221"/>
      <c r="H121" s="221"/>
      <c r="I121" s="221"/>
      <c r="J121" s="221"/>
      <c r="K121" s="222"/>
    </row>
    <row r="122" spans="2:11" s="1" customFormat="1" ht="45" customHeight="1">
      <c r="B122" s="223"/>
      <c r="C122" s="292" t="s">
        <v>694</v>
      </c>
      <c r="D122" s="292"/>
      <c r="E122" s="292"/>
      <c r="F122" s="292"/>
      <c r="G122" s="292"/>
      <c r="H122" s="292"/>
      <c r="I122" s="292"/>
      <c r="J122" s="292"/>
      <c r="K122" s="224"/>
    </row>
    <row r="123" spans="2:11" s="1" customFormat="1" ht="17.25" customHeight="1">
      <c r="B123" s="225"/>
      <c r="C123" s="200" t="s">
        <v>640</v>
      </c>
      <c r="D123" s="200"/>
      <c r="E123" s="200"/>
      <c r="F123" s="200" t="s">
        <v>641</v>
      </c>
      <c r="G123" s="201"/>
      <c r="H123" s="200" t="s">
        <v>54</v>
      </c>
      <c r="I123" s="200" t="s">
        <v>57</v>
      </c>
      <c r="J123" s="200" t="s">
        <v>642</v>
      </c>
      <c r="K123" s="226"/>
    </row>
    <row r="124" spans="2:11" s="1" customFormat="1" ht="17.25" customHeight="1">
      <c r="B124" s="225"/>
      <c r="C124" s="202" t="s">
        <v>643</v>
      </c>
      <c r="D124" s="202"/>
      <c r="E124" s="202"/>
      <c r="F124" s="203" t="s">
        <v>644</v>
      </c>
      <c r="G124" s="204"/>
      <c r="H124" s="202"/>
      <c r="I124" s="202"/>
      <c r="J124" s="202" t="s">
        <v>645</v>
      </c>
      <c r="K124" s="226"/>
    </row>
    <row r="125" spans="2:11" s="1" customFormat="1" ht="5.25" customHeight="1">
      <c r="B125" s="227"/>
      <c r="C125" s="205"/>
      <c r="D125" s="205"/>
      <c r="E125" s="205"/>
      <c r="F125" s="205"/>
      <c r="G125" s="187"/>
      <c r="H125" s="205"/>
      <c r="I125" s="205"/>
      <c r="J125" s="205"/>
      <c r="K125" s="228"/>
    </row>
    <row r="126" spans="2:11" s="1" customFormat="1" ht="15" customHeight="1">
      <c r="B126" s="227"/>
      <c r="C126" s="187" t="s">
        <v>649</v>
      </c>
      <c r="D126" s="205"/>
      <c r="E126" s="205"/>
      <c r="F126" s="207" t="s">
        <v>646</v>
      </c>
      <c r="G126" s="187"/>
      <c r="H126" s="187" t="s">
        <v>686</v>
      </c>
      <c r="I126" s="187" t="s">
        <v>648</v>
      </c>
      <c r="J126" s="187">
        <v>120</v>
      </c>
      <c r="K126" s="229"/>
    </row>
    <row r="127" spans="2:11" s="1" customFormat="1" ht="15" customHeight="1">
      <c r="B127" s="227"/>
      <c r="C127" s="187" t="s">
        <v>695</v>
      </c>
      <c r="D127" s="187"/>
      <c r="E127" s="187"/>
      <c r="F127" s="207" t="s">
        <v>646</v>
      </c>
      <c r="G127" s="187"/>
      <c r="H127" s="187" t="s">
        <v>696</v>
      </c>
      <c r="I127" s="187" t="s">
        <v>648</v>
      </c>
      <c r="J127" s="187" t="s">
        <v>697</v>
      </c>
      <c r="K127" s="229"/>
    </row>
    <row r="128" spans="2:11" s="1" customFormat="1" ht="15" customHeight="1">
      <c r="B128" s="227"/>
      <c r="C128" s="187" t="s">
        <v>594</v>
      </c>
      <c r="D128" s="187"/>
      <c r="E128" s="187"/>
      <c r="F128" s="207" t="s">
        <v>646</v>
      </c>
      <c r="G128" s="187"/>
      <c r="H128" s="187" t="s">
        <v>698</v>
      </c>
      <c r="I128" s="187" t="s">
        <v>648</v>
      </c>
      <c r="J128" s="187" t="s">
        <v>697</v>
      </c>
      <c r="K128" s="229"/>
    </row>
    <row r="129" spans="2:11" s="1" customFormat="1" ht="15" customHeight="1">
      <c r="B129" s="227"/>
      <c r="C129" s="187" t="s">
        <v>657</v>
      </c>
      <c r="D129" s="187"/>
      <c r="E129" s="187"/>
      <c r="F129" s="207" t="s">
        <v>652</v>
      </c>
      <c r="G129" s="187"/>
      <c r="H129" s="187" t="s">
        <v>658</v>
      </c>
      <c r="I129" s="187" t="s">
        <v>648</v>
      </c>
      <c r="J129" s="187">
        <v>15</v>
      </c>
      <c r="K129" s="229"/>
    </row>
    <row r="130" spans="2:11" s="1" customFormat="1" ht="15" customHeight="1">
      <c r="B130" s="227"/>
      <c r="C130" s="209" t="s">
        <v>659</v>
      </c>
      <c r="D130" s="209"/>
      <c r="E130" s="209"/>
      <c r="F130" s="210" t="s">
        <v>652</v>
      </c>
      <c r="G130" s="209"/>
      <c r="H130" s="209" t="s">
        <v>660</v>
      </c>
      <c r="I130" s="209" t="s">
        <v>648</v>
      </c>
      <c r="J130" s="209">
        <v>15</v>
      </c>
      <c r="K130" s="229"/>
    </row>
    <row r="131" spans="2:11" s="1" customFormat="1" ht="15" customHeight="1">
      <c r="B131" s="227"/>
      <c r="C131" s="209" t="s">
        <v>661</v>
      </c>
      <c r="D131" s="209"/>
      <c r="E131" s="209"/>
      <c r="F131" s="210" t="s">
        <v>652</v>
      </c>
      <c r="G131" s="209"/>
      <c r="H131" s="209" t="s">
        <v>662</v>
      </c>
      <c r="I131" s="209" t="s">
        <v>648</v>
      </c>
      <c r="J131" s="209">
        <v>20</v>
      </c>
      <c r="K131" s="229"/>
    </row>
    <row r="132" spans="2:11" s="1" customFormat="1" ht="15" customHeight="1">
      <c r="B132" s="227"/>
      <c r="C132" s="209" t="s">
        <v>663</v>
      </c>
      <c r="D132" s="209"/>
      <c r="E132" s="209"/>
      <c r="F132" s="210" t="s">
        <v>652</v>
      </c>
      <c r="G132" s="209"/>
      <c r="H132" s="209" t="s">
        <v>664</v>
      </c>
      <c r="I132" s="209" t="s">
        <v>648</v>
      </c>
      <c r="J132" s="209">
        <v>20</v>
      </c>
      <c r="K132" s="229"/>
    </row>
    <row r="133" spans="2:11" s="1" customFormat="1" ht="15" customHeight="1">
      <c r="B133" s="227"/>
      <c r="C133" s="187" t="s">
        <v>651</v>
      </c>
      <c r="D133" s="187"/>
      <c r="E133" s="187"/>
      <c r="F133" s="207" t="s">
        <v>652</v>
      </c>
      <c r="G133" s="187"/>
      <c r="H133" s="187" t="s">
        <v>686</v>
      </c>
      <c r="I133" s="187" t="s">
        <v>648</v>
      </c>
      <c r="J133" s="187">
        <v>50</v>
      </c>
      <c r="K133" s="229"/>
    </row>
    <row r="134" spans="2:11" s="1" customFormat="1" ht="15" customHeight="1">
      <c r="B134" s="227"/>
      <c r="C134" s="187" t="s">
        <v>665</v>
      </c>
      <c r="D134" s="187"/>
      <c r="E134" s="187"/>
      <c r="F134" s="207" t="s">
        <v>652</v>
      </c>
      <c r="G134" s="187"/>
      <c r="H134" s="187" t="s">
        <v>686</v>
      </c>
      <c r="I134" s="187" t="s">
        <v>648</v>
      </c>
      <c r="J134" s="187">
        <v>50</v>
      </c>
      <c r="K134" s="229"/>
    </row>
    <row r="135" spans="2:11" s="1" customFormat="1" ht="15" customHeight="1">
      <c r="B135" s="227"/>
      <c r="C135" s="187" t="s">
        <v>671</v>
      </c>
      <c r="D135" s="187"/>
      <c r="E135" s="187"/>
      <c r="F135" s="207" t="s">
        <v>652</v>
      </c>
      <c r="G135" s="187"/>
      <c r="H135" s="187" t="s">
        <v>686</v>
      </c>
      <c r="I135" s="187" t="s">
        <v>648</v>
      </c>
      <c r="J135" s="187">
        <v>50</v>
      </c>
      <c r="K135" s="229"/>
    </row>
    <row r="136" spans="2:11" s="1" customFormat="1" ht="15" customHeight="1">
      <c r="B136" s="227"/>
      <c r="C136" s="187" t="s">
        <v>673</v>
      </c>
      <c r="D136" s="187"/>
      <c r="E136" s="187"/>
      <c r="F136" s="207" t="s">
        <v>652</v>
      </c>
      <c r="G136" s="187"/>
      <c r="H136" s="187" t="s">
        <v>686</v>
      </c>
      <c r="I136" s="187" t="s">
        <v>648</v>
      </c>
      <c r="J136" s="187">
        <v>50</v>
      </c>
      <c r="K136" s="229"/>
    </row>
    <row r="137" spans="2:11" s="1" customFormat="1" ht="15" customHeight="1">
      <c r="B137" s="227"/>
      <c r="C137" s="187" t="s">
        <v>674</v>
      </c>
      <c r="D137" s="187"/>
      <c r="E137" s="187"/>
      <c r="F137" s="207" t="s">
        <v>652</v>
      </c>
      <c r="G137" s="187"/>
      <c r="H137" s="187" t="s">
        <v>699</v>
      </c>
      <c r="I137" s="187" t="s">
        <v>648</v>
      </c>
      <c r="J137" s="187">
        <v>255</v>
      </c>
      <c r="K137" s="229"/>
    </row>
    <row r="138" spans="2:11" s="1" customFormat="1" ht="15" customHeight="1">
      <c r="B138" s="227"/>
      <c r="C138" s="187" t="s">
        <v>676</v>
      </c>
      <c r="D138" s="187"/>
      <c r="E138" s="187"/>
      <c r="F138" s="207" t="s">
        <v>646</v>
      </c>
      <c r="G138" s="187"/>
      <c r="H138" s="187" t="s">
        <v>700</v>
      </c>
      <c r="I138" s="187" t="s">
        <v>678</v>
      </c>
      <c r="J138" s="187"/>
      <c r="K138" s="229"/>
    </row>
    <row r="139" spans="2:11" s="1" customFormat="1" ht="15" customHeight="1">
      <c r="B139" s="227"/>
      <c r="C139" s="187" t="s">
        <v>679</v>
      </c>
      <c r="D139" s="187"/>
      <c r="E139" s="187"/>
      <c r="F139" s="207" t="s">
        <v>646</v>
      </c>
      <c r="G139" s="187"/>
      <c r="H139" s="187" t="s">
        <v>701</v>
      </c>
      <c r="I139" s="187" t="s">
        <v>681</v>
      </c>
      <c r="J139" s="187"/>
      <c r="K139" s="229"/>
    </row>
    <row r="140" spans="2:11" s="1" customFormat="1" ht="15" customHeight="1">
      <c r="B140" s="227"/>
      <c r="C140" s="187" t="s">
        <v>682</v>
      </c>
      <c r="D140" s="187"/>
      <c r="E140" s="187"/>
      <c r="F140" s="207" t="s">
        <v>646</v>
      </c>
      <c r="G140" s="187"/>
      <c r="H140" s="187" t="s">
        <v>682</v>
      </c>
      <c r="I140" s="187" t="s">
        <v>681</v>
      </c>
      <c r="J140" s="187"/>
      <c r="K140" s="229"/>
    </row>
    <row r="141" spans="2:11" s="1" customFormat="1" ht="15" customHeight="1">
      <c r="B141" s="227"/>
      <c r="C141" s="187" t="s">
        <v>38</v>
      </c>
      <c r="D141" s="187"/>
      <c r="E141" s="187"/>
      <c r="F141" s="207" t="s">
        <v>646</v>
      </c>
      <c r="G141" s="187"/>
      <c r="H141" s="187" t="s">
        <v>702</v>
      </c>
      <c r="I141" s="187" t="s">
        <v>681</v>
      </c>
      <c r="J141" s="187"/>
      <c r="K141" s="229"/>
    </row>
    <row r="142" spans="2:11" s="1" customFormat="1" ht="15" customHeight="1">
      <c r="B142" s="227"/>
      <c r="C142" s="187" t="s">
        <v>703</v>
      </c>
      <c r="D142" s="187"/>
      <c r="E142" s="187"/>
      <c r="F142" s="207" t="s">
        <v>646</v>
      </c>
      <c r="G142" s="187"/>
      <c r="H142" s="187" t="s">
        <v>704</v>
      </c>
      <c r="I142" s="187" t="s">
        <v>681</v>
      </c>
      <c r="J142" s="187"/>
      <c r="K142" s="229"/>
    </row>
    <row r="143" spans="2:11" s="1" customFormat="1" ht="15" customHeight="1">
      <c r="B143" s="230"/>
      <c r="C143" s="231"/>
      <c r="D143" s="231"/>
      <c r="E143" s="231"/>
      <c r="F143" s="231"/>
      <c r="G143" s="231"/>
      <c r="H143" s="231"/>
      <c r="I143" s="231"/>
      <c r="J143" s="231"/>
      <c r="K143" s="232"/>
    </row>
    <row r="144" spans="2:11" s="1" customFormat="1" ht="18.75" customHeight="1">
      <c r="B144" s="184"/>
      <c r="C144" s="184"/>
      <c r="D144" s="184"/>
      <c r="E144" s="184"/>
      <c r="F144" s="219"/>
      <c r="G144" s="184"/>
      <c r="H144" s="184"/>
      <c r="I144" s="184"/>
      <c r="J144" s="184"/>
      <c r="K144" s="184"/>
    </row>
    <row r="145" spans="2:11" s="1" customFormat="1" ht="18.75" customHeight="1">
      <c r="B145" s="194"/>
      <c r="C145" s="194"/>
      <c r="D145" s="194"/>
      <c r="E145" s="194"/>
      <c r="F145" s="194"/>
      <c r="G145" s="194"/>
      <c r="H145" s="194"/>
      <c r="I145" s="194"/>
      <c r="J145" s="194"/>
      <c r="K145" s="194"/>
    </row>
    <row r="146" spans="2:11" s="1" customFormat="1" ht="7.5" customHeight="1">
      <c r="B146" s="195"/>
      <c r="C146" s="196"/>
      <c r="D146" s="196"/>
      <c r="E146" s="196"/>
      <c r="F146" s="196"/>
      <c r="G146" s="196"/>
      <c r="H146" s="196"/>
      <c r="I146" s="196"/>
      <c r="J146" s="196"/>
      <c r="K146" s="197"/>
    </row>
    <row r="147" spans="2:11" s="1" customFormat="1" ht="45" customHeight="1">
      <c r="B147" s="198"/>
      <c r="C147" s="293" t="s">
        <v>705</v>
      </c>
      <c r="D147" s="293"/>
      <c r="E147" s="293"/>
      <c r="F147" s="293"/>
      <c r="G147" s="293"/>
      <c r="H147" s="293"/>
      <c r="I147" s="293"/>
      <c r="J147" s="293"/>
      <c r="K147" s="199"/>
    </row>
    <row r="148" spans="2:11" s="1" customFormat="1" ht="17.25" customHeight="1">
      <c r="B148" s="198"/>
      <c r="C148" s="200" t="s">
        <v>640</v>
      </c>
      <c r="D148" s="200"/>
      <c r="E148" s="200"/>
      <c r="F148" s="200" t="s">
        <v>641</v>
      </c>
      <c r="G148" s="201"/>
      <c r="H148" s="200" t="s">
        <v>54</v>
      </c>
      <c r="I148" s="200" t="s">
        <v>57</v>
      </c>
      <c r="J148" s="200" t="s">
        <v>642</v>
      </c>
      <c r="K148" s="199"/>
    </row>
    <row r="149" spans="2:11" s="1" customFormat="1" ht="17.25" customHeight="1">
      <c r="B149" s="198"/>
      <c r="C149" s="202" t="s">
        <v>643</v>
      </c>
      <c r="D149" s="202"/>
      <c r="E149" s="202"/>
      <c r="F149" s="203" t="s">
        <v>644</v>
      </c>
      <c r="G149" s="204"/>
      <c r="H149" s="202"/>
      <c r="I149" s="202"/>
      <c r="J149" s="202" t="s">
        <v>645</v>
      </c>
      <c r="K149" s="199"/>
    </row>
    <row r="150" spans="2:11" s="1" customFormat="1" ht="5.25" customHeight="1">
      <c r="B150" s="208"/>
      <c r="C150" s="205"/>
      <c r="D150" s="205"/>
      <c r="E150" s="205"/>
      <c r="F150" s="205"/>
      <c r="G150" s="206"/>
      <c r="H150" s="205"/>
      <c r="I150" s="205"/>
      <c r="J150" s="205"/>
      <c r="K150" s="229"/>
    </row>
    <row r="151" spans="2:11" s="1" customFormat="1" ht="15" customHeight="1">
      <c r="B151" s="208"/>
      <c r="C151" s="233" t="s">
        <v>649</v>
      </c>
      <c r="D151" s="187"/>
      <c r="E151" s="187"/>
      <c r="F151" s="234" t="s">
        <v>646</v>
      </c>
      <c r="G151" s="187"/>
      <c r="H151" s="233" t="s">
        <v>686</v>
      </c>
      <c r="I151" s="233" t="s">
        <v>648</v>
      </c>
      <c r="J151" s="233">
        <v>120</v>
      </c>
      <c r="K151" s="229"/>
    </row>
    <row r="152" spans="2:11" s="1" customFormat="1" ht="15" customHeight="1">
      <c r="B152" s="208"/>
      <c r="C152" s="233" t="s">
        <v>695</v>
      </c>
      <c r="D152" s="187"/>
      <c r="E152" s="187"/>
      <c r="F152" s="234" t="s">
        <v>646</v>
      </c>
      <c r="G152" s="187"/>
      <c r="H152" s="233" t="s">
        <v>706</v>
      </c>
      <c r="I152" s="233" t="s">
        <v>648</v>
      </c>
      <c r="J152" s="233" t="s">
        <v>697</v>
      </c>
      <c r="K152" s="229"/>
    </row>
    <row r="153" spans="2:11" s="1" customFormat="1" ht="15" customHeight="1">
      <c r="B153" s="208"/>
      <c r="C153" s="233" t="s">
        <v>594</v>
      </c>
      <c r="D153" s="187"/>
      <c r="E153" s="187"/>
      <c r="F153" s="234" t="s">
        <v>646</v>
      </c>
      <c r="G153" s="187"/>
      <c r="H153" s="233" t="s">
        <v>707</v>
      </c>
      <c r="I153" s="233" t="s">
        <v>648</v>
      </c>
      <c r="J153" s="233" t="s">
        <v>697</v>
      </c>
      <c r="K153" s="229"/>
    </row>
    <row r="154" spans="2:11" s="1" customFormat="1" ht="15" customHeight="1">
      <c r="B154" s="208"/>
      <c r="C154" s="233" t="s">
        <v>651</v>
      </c>
      <c r="D154" s="187"/>
      <c r="E154" s="187"/>
      <c r="F154" s="234" t="s">
        <v>652</v>
      </c>
      <c r="G154" s="187"/>
      <c r="H154" s="233" t="s">
        <v>686</v>
      </c>
      <c r="I154" s="233" t="s">
        <v>648</v>
      </c>
      <c r="J154" s="233">
        <v>50</v>
      </c>
      <c r="K154" s="229"/>
    </row>
    <row r="155" spans="2:11" s="1" customFormat="1" ht="15" customHeight="1">
      <c r="B155" s="208"/>
      <c r="C155" s="233" t="s">
        <v>654</v>
      </c>
      <c r="D155" s="187"/>
      <c r="E155" s="187"/>
      <c r="F155" s="234" t="s">
        <v>646</v>
      </c>
      <c r="G155" s="187"/>
      <c r="H155" s="233" t="s">
        <v>686</v>
      </c>
      <c r="I155" s="233" t="s">
        <v>656</v>
      </c>
      <c r="J155" s="233"/>
      <c r="K155" s="229"/>
    </row>
    <row r="156" spans="2:11" s="1" customFormat="1" ht="15" customHeight="1">
      <c r="B156" s="208"/>
      <c r="C156" s="233" t="s">
        <v>665</v>
      </c>
      <c r="D156" s="187"/>
      <c r="E156" s="187"/>
      <c r="F156" s="234" t="s">
        <v>652</v>
      </c>
      <c r="G156" s="187"/>
      <c r="H156" s="233" t="s">
        <v>686</v>
      </c>
      <c r="I156" s="233" t="s">
        <v>648</v>
      </c>
      <c r="J156" s="233">
        <v>50</v>
      </c>
      <c r="K156" s="229"/>
    </row>
    <row r="157" spans="2:11" s="1" customFormat="1" ht="15" customHeight="1">
      <c r="B157" s="208"/>
      <c r="C157" s="233" t="s">
        <v>673</v>
      </c>
      <c r="D157" s="187"/>
      <c r="E157" s="187"/>
      <c r="F157" s="234" t="s">
        <v>652</v>
      </c>
      <c r="G157" s="187"/>
      <c r="H157" s="233" t="s">
        <v>686</v>
      </c>
      <c r="I157" s="233" t="s">
        <v>648</v>
      </c>
      <c r="J157" s="233">
        <v>50</v>
      </c>
      <c r="K157" s="229"/>
    </row>
    <row r="158" spans="2:11" s="1" customFormat="1" ht="15" customHeight="1">
      <c r="B158" s="208"/>
      <c r="C158" s="233" t="s">
        <v>671</v>
      </c>
      <c r="D158" s="187"/>
      <c r="E158" s="187"/>
      <c r="F158" s="234" t="s">
        <v>652</v>
      </c>
      <c r="G158" s="187"/>
      <c r="H158" s="233" t="s">
        <v>686</v>
      </c>
      <c r="I158" s="233" t="s">
        <v>648</v>
      </c>
      <c r="J158" s="233">
        <v>50</v>
      </c>
      <c r="K158" s="229"/>
    </row>
    <row r="159" spans="2:11" s="1" customFormat="1" ht="15" customHeight="1">
      <c r="B159" s="208"/>
      <c r="C159" s="233" t="s">
        <v>91</v>
      </c>
      <c r="D159" s="187"/>
      <c r="E159" s="187"/>
      <c r="F159" s="234" t="s">
        <v>646</v>
      </c>
      <c r="G159" s="187"/>
      <c r="H159" s="233" t="s">
        <v>708</v>
      </c>
      <c r="I159" s="233" t="s">
        <v>648</v>
      </c>
      <c r="J159" s="233" t="s">
        <v>709</v>
      </c>
      <c r="K159" s="229"/>
    </row>
    <row r="160" spans="2:11" s="1" customFormat="1" ht="15" customHeight="1">
      <c r="B160" s="208"/>
      <c r="C160" s="233" t="s">
        <v>710</v>
      </c>
      <c r="D160" s="187"/>
      <c r="E160" s="187"/>
      <c r="F160" s="234" t="s">
        <v>646</v>
      </c>
      <c r="G160" s="187"/>
      <c r="H160" s="233" t="s">
        <v>711</v>
      </c>
      <c r="I160" s="233" t="s">
        <v>681</v>
      </c>
      <c r="J160" s="233"/>
      <c r="K160" s="229"/>
    </row>
    <row r="161" spans="2:11" s="1" customFormat="1" ht="15" customHeight="1">
      <c r="B161" s="235"/>
      <c r="C161" s="217"/>
      <c r="D161" s="217"/>
      <c r="E161" s="217"/>
      <c r="F161" s="217"/>
      <c r="G161" s="217"/>
      <c r="H161" s="217"/>
      <c r="I161" s="217"/>
      <c r="J161" s="217"/>
      <c r="K161" s="236"/>
    </row>
    <row r="162" spans="2:11" s="1" customFormat="1" ht="18.75" customHeight="1">
      <c r="B162" s="184"/>
      <c r="C162" s="187"/>
      <c r="D162" s="187"/>
      <c r="E162" s="187"/>
      <c r="F162" s="207"/>
      <c r="G162" s="187"/>
      <c r="H162" s="187"/>
      <c r="I162" s="187"/>
      <c r="J162" s="187"/>
      <c r="K162" s="184"/>
    </row>
    <row r="163" spans="2:11" s="1" customFormat="1" ht="18.75" customHeight="1">
      <c r="B163" s="194"/>
      <c r="C163" s="194"/>
      <c r="D163" s="194"/>
      <c r="E163" s="194"/>
      <c r="F163" s="194"/>
      <c r="G163" s="194"/>
      <c r="H163" s="194"/>
      <c r="I163" s="194"/>
      <c r="J163" s="194"/>
      <c r="K163" s="194"/>
    </row>
    <row r="164" spans="2:11" s="1" customFormat="1" ht="7.5" customHeight="1">
      <c r="B164" s="176"/>
      <c r="C164" s="177"/>
      <c r="D164" s="177"/>
      <c r="E164" s="177"/>
      <c r="F164" s="177"/>
      <c r="G164" s="177"/>
      <c r="H164" s="177"/>
      <c r="I164" s="177"/>
      <c r="J164" s="177"/>
      <c r="K164" s="178"/>
    </row>
    <row r="165" spans="2:11" s="1" customFormat="1" ht="45" customHeight="1">
      <c r="B165" s="179"/>
      <c r="C165" s="292" t="s">
        <v>712</v>
      </c>
      <c r="D165" s="292"/>
      <c r="E165" s="292"/>
      <c r="F165" s="292"/>
      <c r="G165" s="292"/>
      <c r="H165" s="292"/>
      <c r="I165" s="292"/>
      <c r="J165" s="292"/>
      <c r="K165" s="180"/>
    </row>
    <row r="166" spans="2:11" s="1" customFormat="1" ht="17.25" customHeight="1">
      <c r="B166" s="179"/>
      <c r="C166" s="200" t="s">
        <v>640</v>
      </c>
      <c r="D166" s="200"/>
      <c r="E166" s="200"/>
      <c r="F166" s="200" t="s">
        <v>641</v>
      </c>
      <c r="G166" s="237"/>
      <c r="H166" s="238" t="s">
        <v>54</v>
      </c>
      <c r="I166" s="238" t="s">
        <v>57</v>
      </c>
      <c r="J166" s="200" t="s">
        <v>642</v>
      </c>
      <c r="K166" s="180"/>
    </row>
    <row r="167" spans="2:11" s="1" customFormat="1" ht="17.25" customHeight="1">
      <c r="B167" s="181"/>
      <c r="C167" s="202" t="s">
        <v>643</v>
      </c>
      <c r="D167" s="202"/>
      <c r="E167" s="202"/>
      <c r="F167" s="203" t="s">
        <v>644</v>
      </c>
      <c r="G167" s="239"/>
      <c r="H167" s="240"/>
      <c r="I167" s="240"/>
      <c r="J167" s="202" t="s">
        <v>645</v>
      </c>
      <c r="K167" s="182"/>
    </row>
    <row r="168" spans="2:11" s="1" customFormat="1" ht="5.25" customHeight="1">
      <c r="B168" s="208"/>
      <c r="C168" s="205"/>
      <c r="D168" s="205"/>
      <c r="E168" s="205"/>
      <c r="F168" s="205"/>
      <c r="G168" s="206"/>
      <c r="H168" s="205"/>
      <c r="I168" s="205"/>
      <c r="J168" s="205"/>
      <c r="K168" s="229"/>
    </row>
    <row r="169" spans="2:11" s="1" customFormat="1" ht="15" customHeight="1">
      <c r="B169" s="208"/>
      <c r="C169" s="187" t="s">
        <v>649</v>
      </c>
      <c r="D169" s="187"/>
      <c r="E169" s="187"/>
      <c r="F169" s="207" t="s">
        <v>646</v>
      </c>
      <c r="G169" s="187"/>
      <c r="H169" s="187" t="s">
        <v>686</v>
      </c>
      <c r="I169" s="187" t="s">
        <v>648</v>
      </c>
      <c r="J169" s="187">
        <v>120</v>
      </c>
      <c r="K169" s="229"/>
    </row>
    <row r="170" spans="2:11" s="1" customFormat="1" ht="15" customHeight="1">
      <c r="B170" s="208"/>
      <c r="C170" s="187" t="s">
        <v>695</v>
      </c>
      <c r="D170" s="187"/>
      <c r="E170" s="187"/>
      <c r="F170" s="207" t="s">
        <v>646</v>
      </c>
      <c r="G170" s="187"/>
      <c r="H170" s="187" t="s">
        <v>696</v>
      </c>
      <c r="I170" s="187" t="s">
        <v>648</v>
      </c>
      <c r="J170" s="187" t="s">
        <v>697</v>
      </c>
      <c r="K170" s="229"/>
    </row>
    <row r="171" spans="2:11" s="1" customFormat="1" ht="15" customHeight="1">
      <c r="B171" s="208"/>
      <c r="C171" s="187" t="s">
        <v>594</v>
      </c>
      <c r="D171" s="187"/>
      <c r="E171" s="187"/>
      <c r="F171" s="207" t="s">
        <v>646</v>
      </c>
      <c r="G171" s="187"/>
      <c r="H171" s="187" t="s">
        <v>713</v>
      </c>
      <c r="I171" s="187" t="s">
        <v>648</v>
      </c>
      <c r="J171" s="187" t="s">
        <v>697</v>
      </c>
      <c r="K171" s="229"/>
    </row>
    <row r="172" spans="2:11" s="1" customFormat="1" ht="15" customHeight="1">
      <c r="B172" s="208"/>
      <c r="C172" s="187" t="s">
        <v>651</v>
      </c>
      <c r="D172" s="187"/>
      <c r="E172" s="187"/>
      <c r="F172" s="207" t="s">
        <v>652</v>
      </c>
      <c r="G172" s="187"/>
      <c r="H172" s="187" t="s">
        <v>713</v>
      </c>
      <c r="I172" s="187" t="s">
        <v>648</v>
      </c>
      <c r="J172" s="187">
        <v>50</v>
      </c>
      <c r="K172" s="229"/>
    </row>
    <row r="173" spans="2:11" s="1" customFormat="1" ht="15" customHeight="1">
      <c r="B173" s="208"/>
      <c r="C173" s="187" t="s">
        <v>654</v>
      </c>
      <c r="D173" s="187"/>
      <c r="E173" s="187"/>
      <c r="F173" s="207" t="s">
        <v>646</v>
      </c>
      <c r="G173" s="187"/>
      <c r="H173" s="187" t="s">
        <v>713</v>
      </c>
      <c r="I173" s="187" t="s">
        <v>656</v>
      </c>
      <c r="J173" s="187"/>
      <c r="K173" s="229"/>
    </row>
    <row r="174" spans="2:11" s="1" customFormat="1" ht="15" customHeight="1">
      <c r="B174" s="208"/>
      <c r="C174" s="187" t="s">
        <v>665</v>
      </c>
      <c r="D174" s="187"/>
      <c r="E174" s="187"/>
      <c r="F174" s="207" t="s">
        <v>652</v>
      </c>
      <c r="G174" s="187"/>
      <c r="H174" s="187" t="s">
        <v>713</v>
      </c>
      <c r="I174" s="187" t="s">
        <v>648</v>
      </c>
      <c r="J174" s="187">
        <v>50</v>
      </c>
      <c r="K174" s="229"/>
    </row>
    <row r="175" spans="2:11" s="1" customFormat="1" ht="15" customHeight="1">
      <c r="B175" s="208"/>
      <c r="C175" s="187" t="s">
        <v>673</v>
      </c>
      <c r="D175" s="187"/>
      <c r="E175" s="187"/>
      <c r="F175" s="207" t="s">
        <v>652</v>
      </c>
      <c r="G175" s="187"/>
      <c r="H175" s="187" t="s">
        <v>713</v>
      </c>
      <c r="I175" s="187" t="s">
        <v>648</v>
      </c>
      <c r="J175" s="187">
        <v>50</v>
      </c>
      <c r="K175" s="229"/>
    </row>
    <row r="176" spans="2:11" s="1" customFormat="1" ht="15" customHeight="1">
      <c r="B176" s="208"/>
      <c r="C176" s="187" t="s">
        <v>671</v>
      </c>
      <c r="D176" s="187"/>
      <c r="E176" s="187"/>
      <c r="F176" s="207" t="s">
        <v>652</v>
      </c>
      <c r="G176" s="187"/>
      <c r="H176" s="187" t="s">
        <v>713</v>
      </c>
      <c r="I176" s="187" t="s">
        <v>648</v>
      </c>
      <c r="J176" s="187">
        <v>50</v>
      </c>
      <c r="K176" s="229"/>
    </row>
    <row r="177" spans="2:11" s="1" customFormat="1" ht="15" customHeight="1">
      <c r="B177" s="208"/>
      <c r="C177" s="187" t="s">
        <v>106</v>
      </c>
      <c r="D177" s="187"/>
      <c r="E177" s="187"/>
      <c r="F177" s="207" t="s">
        <v>646</v>
      </c>
      <c r="G177" s="187"/>
      <c r="H177" s="187" t="s">
        <v>714</v>
      </c>
      <c r="I177" s="187" t="s">
        <v>715</v>
      </c>
      <c r="J177" s="187"/>
      <c r="K177" s="229"/>
    </row>
    <row r="178" spans="2:11" s="1" customFormat="1" ht="15" customHeight="1">
      <c r="B178" s="208"/>
      <c r="C178" s="187" t="s">
        <v>57</v>
      </c>
      <c r="D178" s="187"/>
      <c r="E178" s="187"/>
      <c r="F178" s="207" t="s">
        <v>646</v>
      </c>
      <c r="G178" s="187"/>
      <c r="H178" s="187" t="s">
        <v>716</v>
      </c>
      <c r="I178" s="187" t="s">
        <v>717</v>
      </c>
      <c r="J178" s="187">
        <v>1</v>
      </c>
      <c r="K178" s="229"/>
    </row>
    <row r="179" spans="2:11" s="1" customFormat="1" ht="15" customHeight="1">
      <c r="B179" s="208"/>
      <c r="C179" s="187" t="s">
        <v>53</v>
      </c>
      <c r="D179" s="187"/>
      <c r="E179" s="187"/>
      <c r="F179" s="207" t="s">
        <v>646</v>
      </c>
      <c r="G179" s="187"/>
      <c r="H179" s="187" t="s">
        <v>718</v>
      </c>
      <c r="I179" s="187" t="s">
        <v>648</v>
      </c>
      <c r="J179" s="187">
        <v>20</v>
      </c>
      <c r="K179" s="229"/>
    </row>
    <row r="180" spans="2:11" s="1" customFormat="1" ht="15" customHeight="1">
      <c r="B180" s="208"/>
      <c r="C180" s="187" t="s">
        <v>54</v>
      </c>
      <c r="D180" s="187"/>
      <c r="E180" s="187"/>
      <c r="F180" s="207" t="s">
        <v>646</v>
      </c>
      <c r="G180" s="187"/>
      <c r="H180" s="187" t="s">
        <v>719</v>
      </c>
      <c r="I180" s="187" t="s">
        <v>648</v>
      </c>
      <c r="J180" s="187">
        <v>255</v>
      </c>
      <c r="K180" s="229"/>
    </row>
    <row r="181" spans="2:11" s="1" customFormat="1" ht="15" customHeight="1">
      <c r="B181" s="208"/>
      <c r="C181" s="187" t="s">
        <v>107</v>
      </c>
      <c r="D181" s="187"/>
      <c r="E181" s="187"/>
      <c r="F181" s="207" t="s">
        <v>646</v>
      </c>
      <c r="G181" s="187"/>
      <c r="H181" s="187" t="s">
        <v>610</v>
      </c>
      <c r="I181" s="187" t="s">
        <v>648</v>
      </c>
      <c r="J181" s="187">
        <v>10</v>
      </c>
      <c r="K181" s="229"/>
    </row>
    <row r="182" spans="2:11" s="1" customFormat="1" ht="15" customHeight="1">
      <c r="B182" s="208"/>
      <c r="C182" s="187" t="s">
        <v>108</v>
      </c>
      <c r="D182" s="187"/>
      <c r="E182" s="187"/>
      <c r="F182" s="207" t="s">
        <v>646</v>
      </c>
      <c r="G182" s="187"/>
      <c r="H182" s="187" t="s">
        <v>720</v>
      </c>
      <c r="I182" s="187" t="s">
        <v>681</v>
      </c>
      <c r="J182" s="187"/>
      <c r="K182" s="229"/>
    </row>
    <row r="183" spans="2:11" s="1" customFormat="1" ht="15" customHeight="1">
      <c r="B183" s="208"/>
      <c r="C183" s="187" t="s">
        <v>721</v>
      </c>
      <c r="D183" s="187"/>
      <c r="E183" s="187"/>
      <c r="F183" s="207" t="s">
        <v>646</v>
      </c>
      <c r="G183" s="187"/>
      <c r="H183" s="187" t="s">
        <v>722</v>
      </c>
      <c r="I183" s="187" t="s">
        <v>681</v>
      </c>
      <c r="J183" s="187"/>
      <c r="K183" s="229"/>
    </row>
    <row r="184" spans="2:11" s="1" customFormat="1" ht="15" customHeight="1">
      <c r="B184" s="208"/>
      <c r="C184" s="187" t="s">
        <v>710</v>
      </c>
      <c r="D184" s="187"/>
      <c r="E184" s="187"/>
      <c r="F184" s="207" t="s">
        <v>646</v>
      </c>
      <c r="G184" s="187"/>
      <c r="H184" s="187" t="s">
        <v>723</v>
      </c>
      <c r="I184" s="187" t="s">
        <v>681</v>
      </c>
      <c r="J184" s="187"/>
      <c r="K184" s="229"/>
    </row>
    <row r="185" spans="2:11" s="1" customFormat="1" ht="15" customHeight="1">
      <c r="B185" s="208"/>
      <c r="C185" s="187" t="s">
        <v>110</v>
      </c>
      <c r="D185" s="187"/>
      <c r="E185" s="187"/>
      <c r="F185" s="207" t="s">
        <v>652</v>
      </c>
      <c r="G185" s="187"/>
      <c r="H185" s="187" t="s">
        <v>724</v>
      </c>
      <c r="I185" s="187" t="s">
        <v>648</v>
      </c>
      <c r="J185" s="187">
        <v>50</v>
      </c>
      <c r="K185" s="229"/>
    </row>
    <row r="186" spans="2:11" s="1" customFormat="1" ht="15" customHeight="1">
      <c r="B186" s="208"/>
      <c r="C186" s="187" t="s">
        <v>725</v>
      </c>
      <c r="D186" s="187"/>
      <c r="E186" s="187"/>
      <c r="F186" s="207" t="s">
        <v>652</v>
      </c>
      <c r="G186" s="187"/>
      <c r="H186" s="187" t="s">
        <v>726</v>
      </c>
      <c r="I186" s="187" t="s">
        <v>727</v>
      </c>
      <c r="J186" s="187"/>
      <c r="K186" s="229"/>
    </row>
    <row r="187" spans="2:11" s="1" customFormat="1" ht="15" customHeight="1">
      <c r="B187" s="208"/>
      <c r="C187" s="187" t="s">
        <v>728</v>
      </c>
      <c r="D187" s="187"/>
      <c r="E187" s="187"/>
      <c r="F187" s="207" t="s">
        <v>652</v>
      </c>
      <c r="G187" s="187"/>
      <c r="H187" s="187" t="s">
        <v>729</v>
      </c>
      <c r="I187" s="187" t="s">
        <v>727</v>
      </c>
      <c r="J187" s="187"/>
      <c r="K187" s="229"/>
    </row>
    <row r="188" spans="2:11" s="1" customFormat="1" ht="15" customHeight="1">
      <c r="B188" s="208"/>
      <c r="C188" s="187" t="s">
        <v>730</v>
      </c>
      <c r="D188" s="187"/>
      <c r="E188" s="187"/>
      <c r="F188" s="207" t="s">
        <v>652</v>
      </c>
      <c r="G188" s="187"/>
      <c r="H188" s="187" t="s">
        <v>731</v>
      </c>
      <c r="I188" s="187" t="s">
        <v>727</v>
      </c>
      <c r="J188" s="187"/>
      <c r="K188" s="229"/>
    </row>
    <row r="189" spans="2:11" s="1" customFormat="1" ht="15" customHeight="1">
      <c r="B189" s="208"/>
      <c r="C189" s="241" t="s">
        <v>732</v>
      </c>
      <c r="D189" s="187"/>
      <c r="E189" s="187"/>
      <c r="F189" s="207" t="s">
        <v>652</v>
      </c>
      <c r="G189" s="187"/>
      <c r="H189" s="187" t="s">
        <v>733</v>
      </c>
      <c r="I189" s="187" t="s">
        <v>734</v>
      </c>
      <c r="J189" s="242" t="s">
        <v>735</v>
      </c>
      <c r="K189" s="229"/>
    </row>
    <row r="190" spans="2:11" s="1" customFormat="1" ht="15" customHeight="1">
      <c r="B190" s="208"/>
      <c r="C190" s="193" t="s">
        <v>42</v>
      </c>
      <c r="D190" s="187"/>
      <c r="E190" s="187"/>
      <c r="F190" s="207" t="s">
        <v>646</v>
      </c>
      <c r="G190" s="187"/>
      <c r="H190" s="184" t="s">
        <v>736</v>
      </c>
      <c r="I190" s="187" t="s">
        <v>737</v>
      </c>
      <c r="J190" s="187"/>
      <c r="K190" s="229"/>
    </row>
    <row r="191" spans="2:11" s="1" customFormat="1" ht="15" customHeight="1">
      <c r="B191" s="208"/>
      <c r="C191" s="193" t="s">
        <v>738</v>
      </c>
      <c r="D191" s="187"/>
      <c r="E191" s="187"/>
      <c r="F191" s="207" t="s">
        <v>646</v>
      </c>
      <c r="G191" s="187"/>
      <c r="H191" s="187" t="s">
        <v>739</v>
      </c>
      <c r="I191" s="187" t="s">
        <v>681</v>
      </c>
      <c r="J191" s="187"/>
      <c r="K191" s="229"/>
    </row>
    <row r="192" spans="2:11" s="1" customFormat="1" ht="15" customHeight="1">
      <c r="B192" s="208"/>
      <c r="C192" s="193" t="s">
        <v>740</v>
      </c>
      <c r="D192" s="187"/>
      <c r="E192" s="187"/>
      <c r="F192" s="207" t="s">
        <v>646</v>
      </c>
      <c r="G192" s="187"/>
      <c r="H192" s="187" t="s">
        <v>741</v>
      </c>
      <c r="I192" s="187" t="s">
        <v>681</v>
      </c>
      <c r="J192" s="187"/>
      <c r="K192" s="229"/>
    </row>
    <row r="193" spans="2:11" s="1" customFormat="1" ht="15" customHeight="1">
      <c r="B193" s="208"/>
      <c r="C193" s="193" t="s">
        <v>742</v>
      </c>
      <c r="D193" s="187"/>
      <c r="E193" s="187"/>
      <c r="F193" s="207" t="s">
        <v>652</v>
      </c>
      <c r="G193" s="187"/>
      <c r="H193" s="187" t="s">
        <v>743</v>
      </c>
      <c r="I193" s="187" t="s">
        <v>681</v>
      </c>
      <c r="J193" s="187"/>
      <c r="K193" s="229"/>
    </row>
    <row r="194" spans="2:11" s="1" customFormat="1" ht="15" customHeight="1">
      <c r="B194" s="235"/>
      <c r="C194" s="243"/>
      <c r="D194" s="217"/>
      <c r="E194" s="217"/>
      <c r="F194" s="217"/>
      <c r="G194" s="217"/>
      <c r="H194" s="217"/>
      <c r="I194" s="217"/>
      <c r="J194" s="217"/>
      <c r="K194" s="236"/>
    </row>
    <row r="195" spans="2:11" s="1" customFormat="1" ht="18.75" customHeight="1">
      <c r="B195" s="184"/>
      <c r="C195" s="187"/>
      <c r="D195" s="187"/>
      <c r="E195" s="187"/>
      <c r="F195" s="207"/>
      <c r="G195" s="187"/>
      <c r="H195" s="187"/>
      <c r="I195" s="187"/>
      <c r="J195" s="187"/>
      <c r="K195" s="184"/>
    </row>
    <row r="196" spans="2:11" s="1" customFormat="1" ht="18.75" customHeight="1">
      <c r="B196" s="184"/>
      <c r="C196" s="187"/>
      <c r="D196" s="187"/>
      <c r="E196" s="187"/>
      <c r="F196" s="207"/>
      <c r="G196" s="187"/>
      <c r="H196" s="187"/>
      <c r="I196" s="187"/>
      <c r="J196" s="187"/>
      <c r="K196" s="184"/>
    </row>
    <row r="197" spans="2:11" s="1" customFormat="1" ht="18.75" customHeight="1">
      <c r="B197" s="194"/>
      <c r="C197" s="194"/>
      <c r="D197" s="194"/>
      <c r="E197" s="194"/>
      <c r="F197" s="194"/>
      <c r="G197" s="194"/>
      <c r="H197" s="194"/>
      <c r="I197" s="194"/>
      <c r="J197" s="194"/>
      <c r="K197" s="194"/>
    </row>
    <row r="198" spans="2:11" s="1" customFormat="1" ht="13.5">
      <c r="B198" s="176"/>
      <c r="C198" s="177"/>
      <c r="D198" s="177"/>
      <c r="E198" s="177"/>
      <c r="F198" s="177"/>
      <c r="G198" s="177"/>
      <c r="H198" s="177"/>
      <c r="I198" s="177"/>
      <c r="J198" s="177"/>
      <c r="K198" s="178"/>
    </row>
    <row r="199" spans="2:11" s="1" customFormat="1" ht="21">
      <c r="B199" s="179"/>
      <c r="C199" s="292" t="s">
        <v>744</v>
      </c>
      <c r="D199" s="292"/>
      <c r="E199" s="292"/>
      <c r="F199" s="292"/>
      <c r="G199" s="292"/>
      <c r="H199" s="292"/>
      <c r="I199" s="292"/>
      <c r="J199" s="292"/>
      <c r="K199" s="180"/>
    </row>
    <row r="200" spans="2:11" s="1" customFormat="1" ht="25.5" customHeight="1">
      <c r="B200" s="179"/>
      <c r="C200" s="244" t="s">
        <v>745</v>
      </c>
      <c r="D200" s="244"/>
      <c r="E200" s="244"/>
      <c r="F200" s="244" t="s">
        <v>746</v>
      </c>
      <c r="G200" s="245"/>
      <c r="H200" s="291" t="s">
        <v>747</v>
      </c>
      <c r="I200" s="291"/>
      <c r="J200" s="291"/>
      <c r="K200" s="180"/>
    </row>
    <row r="201" spans="2:11" s="1" customFormat="1" ht="5.25" customHeight="1">
      <c r="B201" s="208"/>
      <c r="C201" s="205"/>
      <c r="D201" s="205"/>
      <c r="E201" s="205"/>
      <c r="F201" s="205"/>
      <c r="G201" s="187"/>
      <c r="H201" s="205"/>
      <c r="I201" s="205"/>
      <c r="J201" s="205"/>
      <c r="K201" s="229"/>
    </row>
    <row r="202" spans="2:11" s="1" customFormat="1" ht="15" customHeight="1">
      <c r="B202" s="208"/>
      <c r="C202" s="187" t="s">
        <v>737</v>
      </c>
      <c r="D202" s="187"/>
      <c r="E202" s="187"/>
      <c r="F202" s="207" t="s">
        <v>43</v>
      </c>
      <c r="G202" s="187"/>
      <c r="H202" s="290" t="s">
        <v>748</v>
      </c>
      <c r="I202" s="290"/>
      <c r="J202" s="290"/>
      <c r="K202" s="229"/>
    </row>
    <row r="203" spans="2:11" s="1" customFormat="1" ht="15" customHeight="1">
      <c r="B203" s="208"/>
      <c r="C203" s="214"/>
      <c r="D203" s="187"/>
      <c r="E203" s="187"/>
      <c r="F203" s="207" t="s">
        <v>44</v>
      </c>
      <c r="G203" s="187"/>
      <c r="H203" s="290" t="s">
        <v>749</v>
      </c>
      <c r="I203" s="290"/>
      <c r="J203" s="290"/>
      <c r="K203" s="229"/>
    </row>
    <row r="204" spans="2:11" s="1" customFormat="1" ht="15" customHeight="1">
      <c r="B204" s="208"/>
      <c r="C204" s="214"/>
      <c r="D204" s="187"/>
      <c r="E204" s="187"/>
      <c r="F204" s="207" t="s">
        <v>47</v>
      </c>
      <c r="G204" s="187"/>
      <c r="H204" s="290" t="s">
        <v>750</v>
      </c>
      <c r="I204" s="290"/>
      <c r="J204" s="290"/>
      <c r="K204" s="229"/>
    </row>
    <row r="205" spans="2:11" s="1" customFormat="1" ht="15" customHeight="1">
      <c r="B205" s="208"/>
      <c r="C205" s="187"/>
      <c r="D205" s="187"/>
      <c r="E205" s="187"/>
      <c r="F205" s="207" t="s">
        <v>45</v>
      </c>
      <c r="G205" s="187"/>
      <c r="H205" s="290" t="s">
        <v>751</v>
      </c>
      <c r="I205" s="290"/>
      <c r="J205" s="290"/>
      <c r="K205" s="229"/>
    </row>
    <row r="206" spans="2:11" s="1" customFormat="1" ht="15" customHeight="1">
      <c r="B206" s="208"/>
      <c r="C206" s="187"/>
      <c r="D206" s="187"/>
      <c r="E206" s="187"/>
      <c r="F206" s="207" t="s">
        <v>46</v>
      </c>
      <c r="G206" s="187"/>
      <c r="H206" s="290" t="s">
        <v>752</v>
      </c>
      <c r="I206" s="290"/>
      <c r="J206" s="290"/>
      <c r="K206" s="229"/>
    </row>
    <row r="207" spans="2:11" s="1" customFormat="1" ht="15" customHeight="1">
      <c r="B207" s="208"/>
      <c r="C207" s="187"/>
      <c r="D207" s="187"/>
      <c r="E207" s="187"/>
      <c r="F207" s="207"/>
      <c r="G207" s="187"/>
      <c r="H207" s="187"/>
      <c r="I207" s="187"/>
      <c r="J207" s="187"/>
      <c r="K207" s="229"/>
    </row>
    <row r="208" spans="2:11" s="1" customFormat="1" ht="15" customHeight="1">
      <c r="B208" s="208"/>
      <c r="C208" s="187" t="s">
        <v>693</v>
      </c>
      <c r="D208" s="187"/>
      <c r="E208" s="187"/>
      <c r="F208" s="207" t="s">
        <v>79</v>
      </c>
      <c r="G208" s="187"/>
      <c r="H208" s="290" t="s">
        <v>753</v>
      </c>
      <c r="I208" s="290"/>
      <c r="J208" s="290"/>
      <c r="K208" s="229"/>
    </row>
    <row r="209" spans="2:11" s="1" customFormat="1" ht="15" customHeight="1">
      <c r="B209" s="208"/>
      <c r="C209" s="214"/>
      <c r="D209" s="187"/>
      <c r="E209" s="187"/>
      <c r="F209" s="207" t="s">
        <v>589</v>
      </c>
      <c r="G209" s="187"/>
      <c r="H209" s="290" t="s">
        <v>590</v>
      </c>
      <c r="I209" s="290"/>
      <c r="J209" s="290"/>
      <c r="K209" s="229"/>
    </row>
    <row r="210" spans="2:11" s="1" customFormat="1" ht="15" customHeight="1">
      <c r="B210" s="208"/>
      <c r="C210" s="187"/>
      <c r="D210" s="187"/>
      <c r="E210" s="187"/>
      <c r="F210" s="207" t="s">
        <v>587</v>
      </c>
      <c r="G210" s="187"/>
      <c r="H210" s="290" t="s">
        <v>754</v>
      </c>
      <c r="I210" s="290"/>
      <c r="J210" s="290"/>
      <c r="K210" s="229"/>
    </row>
    <row r="211" spans="2:11" s="1" customFormat="1" ht="15" customHeight="1">
      <c r="B211" s="246"/>
      <c r="C211" s="214"/>
      <c r="D211" s="214"/>
      <c r="E211" s="214"/>
      <c r="F211" s="207" t="s">
        <v>85</v>
      </c>
      <c r="G211" s="193"/>
      <c r="H211" s="289" t="s">
        <v>591</v>
      </c>
      <c r="I211" s="289"/>
      <c r="J211" s="289"/>
      <c r="K211" s="247"/>
    </row>
    <row r="212" spans="2:11" s="1" customFormat="1" ht="15" customHeight="1">
      <c r="B212" s="246"/>
      <c r="C212" s="214"/>
      <c r="D212" s="214"/>
      <c r="E212" s="214"/>
      <c r="F212" s="207" t="s">
        <v>592</v>
      </c>
      <c r="G212" s="193"/>
      <c r="H212" s="289" t="s">
        <v>755</v>
      </c>
      <c r="I212" s="289"/>
      <c r="J212" s="289"/>
      <c r="K212" s="247"/>
    </row>
    <row r="213" spans="2:11" s="1" customFormat="1" ht="15" customHeight="1">
      <c r="B213" s="246"/>
      <c r="C213" s="214"/>
      <c r="D213" s="214"/>
      <c r="E213" s="214"/>
      <c r="F213" s="248"/>
      <c r="G213" s="193"/>
      <c r="H213" s="249"/>
      <c r="I213" s="249"/>
      <c r="J213" s="249"/>
      <c r="K213" s="247"/>
    </row>
    <row r="214" spans="2:11" s="1" customFormat="1" ht="15" customHeight="1">
      <c r="B214" s="246"/>
      <c r="C214" s="187" t="s">
        <v>717</v>
      </c>
      <c r="D214" s="214"/>
      <c r="E214" s="214"/>
      <c r="F214" s="207">
        <v>1</v>
      </c>
      <c r="G214" s="193"/>
      <c r="H214" s="289" t="s">
        <v>756</v>
      </c>
      <c r="I214" s="289"/>
      <c r="J214" s="289"/>
      <c r="K214" s="247"/>
    </row>
    <row r="215" spans="2:11" s="1" customFormat="1" ht="15" customHeight="1">
      <c r="B215" s="246"/>
      <c r="C215" s="214"/>
      <c r="D215" s="214"/>
      <c r="E215" s="214"/>
      <c r="F215" s="207">
        <v>2</v>
      </c>
      <c r="G215" s="193"/>
      <c r="H215" s="289" t="s">
        <v>757</v>
      </c>
      <c r="I215" s="289"/>
      <c r="J215" s="289"/>
      <c r="K215" s="247"/>
    </row>
    <row r="216" spans="2:11" s="1" customFormat="1" ht="15" customHeight="1">
      <c r="B216" s="246"/>
      <c r="C216" s="214"/>
      <c r="D216" s="214"/>
      <c r="E216" s="214"/>
      <c r="F216" s="207">
        <v>3</v>
      </c>
      <c r="G216" s="193"/>
      <c r="H216" s="289" t="s">
        <v>758</v>
      </c>
      <c r="I216" s="289"/>
      <c r="J216" s="289"/>
      <c r="K216" s="247"/>
    </row>
    <row r="217" spans="2:11" s="1" customFormat="1" ht="15" customHeight="1">
      <c r="B217" s="246"/>
      <c r="C217" s="214"/>
      <c r="D217" s="214"/>
      <c r="E217" s="214"/>
      <c r="F217" s="207">
        <v>4</v>
      </c>
      <c r="G217" s="193"/>
      <c r="H217" s="289" t="s">
        <v>759</v>
      </c>
      <c r="I217" s="289"/>
      <c r="J217" s="289"/>
      <c r="K217" s="247"/>
    </row>
    <row r="218" spans="2:11" s="1" customFormat="1" ht="12.75" customHeight="1">
      <c r="B218" s="250"/>
      <c r="C218" s="251"/>
      <c r="D218" s="251"/>
      <c r="E218" s="251"/>
      <c r="F218" s="251"/>
      <c r="G218" s="251"/>
      <c r="H218" s="251"/>
      <c r="I218" s="251"/>
      <c r="J218" s="251"/>
      <c r="K218" s="252"/>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Vasek-PC\Vasek</dc:creator>
  <cp:keywords/>
  <dc:description/>
  <cp:lastModifiedBy>Roman Vlček</cp:lastModifiedBy>
  <dcterms:created xsi:type="dcterms:W3CDTF">2019-11-14T21:08:27Z</dcterms:created>
  <dcterms:modified xsi:type="dcterms:W3CDTF">2021-04-08T05:20:22Z</dcterms:modified>
  <cp:category/>
  <cp:version/>
  <cp:contentType/>
  <cp:contentStatus/>
</cp:coreProperties>
</file>