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wojcikova\Desktop\Aktuálně\19_314_Dobětice_zeď\06_rozpocty\RO_VV_27.8.2020\"/>
    </mc:Choice>
  </mc:AlternateContent>
  <bookViews>
    <workbookView xWindow="0" yWindow="0" windowWidth="0" windowHeight="0"/>
  </bookViews>
  <sheets>
    <sheet name="Rekapitulace stavby" sheetId="1" r:id="rId1"/>
    <sheet name="SO 01 - Bourací práce" sheetId="2" r:id="rId2"/>
    <sheet name="SO 02 - Nová úhlová zeď" sheetId="3" r:id="rId3"/>
    <sheet name="SO 03.1 - Obnova povrchů ..." sheetId="4" r:id="rId4"/>
    <sheet name="SO 03.2 - Práce spojené s..." sheetId="5" r:id="rId5"/>
    <sheet name="VON - Vedlejší a ostatní ..." sheetId="6" r:id="rId6"/>
    <sheet name="Pokyny pro vyplnění" sheetId="7" r:id="rId7"/>
  </sheets>
  <definedNames>
    <definedName name="_xlnm.Print_Area" localSheetId="0">'Rekapitulace stavby'!$D$4:$AO$36,'Rekapitulace stavby'!$C$42:$AQ$61</definedName>
    <definedName name="_xlnm.Print_Titles" localSheetId="0">'Rekapitulace stavby'!$52:$52</definedName>
    <definedName name="_xlnm._FilterDatabase" localSheetId="1" hidden="1">'SO 01 - Bourací práce'!$C$85:$K$235</definedName>
    <definedName name="_xlnm.Print_Area" localSheetId="1">'SO 01 - Bourací práce'!$C$4:$J$39,'SO 01 - Bourací práce'!$C$45:$J$67,'SO 01 - Bourací práce'!$C$73:$K$235</definedName>
    <definedName name="_xlnm.Print_Titles" localSheetId="1">'SO 01 - Bourací práce'!$85:$85</definedName>
    <definedName name="_xlnm._FilterDatabase" localSheetId="2" hidden="1">'SO 02 - Nová úhlová zeď'!$C$88:$K$330</definedName>
    <definedName name="_xlnm.Print_Area" localSheetId="2">'SO 02 - Nová úhlová zeď'!$C$4:$J$39,'SO 02 - Nová úhlová zeď'!$C$45:$J$70,'SO 02 - Nová úhlová zeď'!$C$76:$K$330</definedName>
    <definedName name="_xlnm.Print_Titles" localSheetId="2">'SO 02 - Nová úhlová zeď'!$88:$88</definedName>
    <definedName name="_xlnm._FilterDatabase" localSheetId="3" hidden="1">'SO 03.1 - Obnova povrchů ...'!$C$93:$K$219</definedName>
    <definedName name="_xlnm.Print_Area" localSheetId="3">'SO 03.1 - Obnova povrchů ...'!$C$4:$J$41,'SO 03.1 - Obnova povrchů ...'!$C$47:$J$73,'SO 03.1 - Obnova povrchů ...'!$C$79:$K$219</definedName>
    <definedName name="_xlnm.Print_Titles" localSheetId="3">'SO 03.1 - Obnova povrchů ...'!$93:$93</definedName>
    <definedName name="_xlnm._FilterDatabase" localSheetId="4" hidden="1">'SO 03.2 - Práce spojené s...'!$C$93:$K$256</definedName>
    <definedName name="_xlnm.Print_Area" localSheetId="4">'SO 03.2 - Práce spojené s...'!$C$4:$J$41,'SO 03.2 - Práce spojené s...'!$C$47:$J$73,'SO 03.2 - Práce spojené s...'!$C$79:$K$256</definedName>
    <definedName name="_xlnm.Print_Titles" localSheetId="4">'SO 03.2 - Práce spojené s...'!$93:$93</definedName>
    <definedName name="_xlnm._FilterDatabase" localSheetId="5" hidden="1">'VON - Vedlejší a ostatní ...'!$C$81:$K$109</definedName>
    <definedName name="_xlnm.Print_Area" localSheetId="5">'VON - Vedlejší a ostatní ...'!$C$4:$J$39,'VON - Vedlejší a ostatní ...'!$C$45:$J$63,'VON - Vedlejší a ostatní ...'!$C$69:$K$109</definedName>
    <definedName name="_xlnm.Print_Titles" localSheetId="5">'VON - Vedlejší a ostatní ...'!$81:$81</definedName>
    <definedName name="_xlnm.Print_Area" localSheetId="6">'Pokyny pro vyplnění'!$B$2:$K$71,'Pokyny pro vyplnění'!$B$74:$K$118,'Pokyny pro vyplnění'!$B$121:$K$161,'Pokyny pro vyplnění'!$B$164:$K$218</definedName>
  </definedNames>
  <calcPr/>
</workbook>
</file>

<file path=xl/calcChain.xml><?xml version="1.0" encoding="utf-8"?>
<calcChain xmlns="http://schemas.openxmlformats.org/spreadsheetml/2006/main">
  <c i="6" l="1" r="J37"/>
  <c r="J36"/>
  <c i="1" r="AY60"/>
  <c i="6" r="J35"/>
  <c i="1" r="AX60"/>
  <c i="6" r="BI105"/>
  <c r="BH105"/>
  <c r="BG105"/>
  <c r="BF105"/>
  <c r="T105"/>
  <c r="R105"/>
  <c r="P105"/>
  <c r="BI101"/>
  <c r="BH101"/>
  <c r="BG101"/>
  <c r="BF101"/>
  <c r="T101"/>
  <c r="R101"/>
  <c r="P101"/>
  <c r="BI97"/>
  <c r="BH97"/>
  <c r="BG97"/>
  <c r="BF97"/>
  <c r="T97"/>
  <c r="R97"/>
  <c r="P97"/>
  <c r="BI95"/>
  <c r="BH95"/>
  <c r="BG95"/>
  <c r="BF95"/>
  <c r="T95"/>
  <c r="R95"/>
  <c r="P95"/>
  <c r="BI89"/>
  <c r="BH89"/>
  <c r="BG89"/>
  <c r="BF89"/>
  <c r="T89"/>
  <c r="R89"/>
  <c r="P89"/>
  <c r="BI88"/>
  <c r="BH88"/>
  <c r="BG88"/>
  <c r="BF88"/>
  <c r="T88"/>
  <c r="R88"/>
  <c r="P88"/>
  <c r="BI85"/>
  <c r="BH85"/>
  <c r="BG85"/>
  <c r="BF85"/>
  <c r="T85"/>
  <c r="R85"/>
  <c r="P85"/>
  <c r="J79"/>
  <c r="J78"/>
  <c r="F78"/>
  <c r="F76"/>
  <c r="E74"/>
  <c r="J55"/>
  <c r="J54"/>
  <c r="F54"/>
  <c r="F52"/>
  <c r="E50"/>
  <c r="J18"/>
  <c r="E18"/>
  <c r="F79"/>
  <c r="J17"/>
  <c r="J12"/>
  <c r="J76"/>
  <c r="E7"/>
  <c r="E72"/>
  <c i="5" r="J39"/>
  <c r="J38"/>
  <c i="1" r="AY59"/>
  <c i="5" r="J37"/>
  <c i="1" r="AX59"/>
  <c i="5" r="BI255"/>
  <c r="BH255"/>
  <c r="BG255"/>
  <c r="BF255"/>
  <c r="T255"/>
  <c r="T254"/>
  <c r="T253"/>
  <c r="R255"/>
  <c r="R254"/>
  <c r="R253"/>
  <c r="P255"/>
  <c r="P254"/>
  <c r="P253"/>
  <c r="BI251"/>
  <c r="BH251"/>
  <c r="BG251"/>
  <c r="BF251"/>
  <c r="T251"/>
  <c r="T250"/>
  <c r="R251"/>
  <c r="R250"/>
  <c r="P251"/>
  <c r="P250"/>
  <c r="BI245"/>
  <c r="BH245"/>
  <c r="BG245"/>
  <c r="BF245"/>
  <c r="T245"/>
  <c r="R245"/>
  <c r="P245"/>
  <c r="BI241"/>
  <c r="BH241"/>
  <c r="BG241"/>
  <c r="BF241"/>
  <c r="T241"/>
  <c r="R241"/>
  <c r="P241"/>
  <c r="BI232"/>
  <c r="BH232"/>
  <c r="BG232"/>
  <c r="BF232"/>
  <c r="T232"/>
  <c r="R232"/>
  <c r="P232"/>
  <c r="BI220"/>
  <c r="BH220"/>
  <c r="BG220"/>
  <c r="BF220"/>
  <c r="T220"/>
  <c r="R220"/>
  <c r="P220"/>
  <c r="BI214"/>
  <c r="BH214"/>
  <c r="BG214"/>
  <c r="BF214"/>
  <c r="T214"/>
  <c r="R214"/>
  <c r="P214"/>
  <c r="BI210"/>
  <c r="BH210"/>
  <c r="BG210"/>
  <c r="BF210"/>
  <c r="T210"/>
  <c r="R210"/>
  <c r="P210"/>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1"/>
  <c r="BH191"/>
  <c r="BG191"/>
  <c r="BF191"/>
  <c r="T191"/>
  <c r="R191"/>
  <c r="P191"/>
  <c r="BI185"/>
  <c r="BH185"/>
  <c r="BG185"/>
  <c r="BF185"/>
  <c r="T185"/>
  <c r="R185"/>
  <c r="P185"/>
  <c r="BI182"/>
  <c r="BH182"/>
  <c r="BG182"/>
  <c r="BF182"/>
  <c r="T182"/>
  <c r="R182"/>
  <c r="P182"/>
  <c r="BI179"/>
  <c r="BH179"/>
  <c r="BG179"/>
  <c r="BF179"/>
  <c r="T179"/>
  <c r="R179"/>
  <c r="P179"/>
  <c r="BI176"/>
  <c r="BH176"/>
  <c r="BG176"/>
  <c r="BF176"/>
  <c r="T176"/>
  <c r="R176"/>
  <c r="P176"/>
  <c r="BI174"/>
  <c r="BH174"/>
  <c r="BG174"/>
  <c r="BF174"/>
  <c r="T174"/>
  <c r="R174"/>
  <c r="P174"/>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7"/>
  <c r="BH157"/>
  <c r="BG157"/>
  <c r="BF157"/>
  <c r="T157"/>
  <c r="R157"/>
  <c r="P157"/>
  <c r="BI155"/>
  <c r="BH155"/>
  <c r="BG155"/>
  <c r="BF155"/>
  <c r="T155"/>
  <c r="R155"/>
  <c r="P155"/>
  <c r="BI151"/>
  <c r="BH151"/>
  <c r="BG151"/>
  <c r="BF151"/>
  <c r="T151"/>
  <c r="R151"/>
  <c r="P151"/>
  <c r="BI148"/>
  <c r="BH148"/>
  <c r="BG148"/>
  <c r="BF148"/>
  <c r="T148"/>
  <c r="R148"/>
  <c r="P148"/>
  <c r="BI145"/>
  <c r="BH145"/>
  <c r="BG145"/>
  <c r="BF145"/>
  <c r="T145"/>
  <c r="R145"/>
  <c r="P145"/>
  <c r="BI140"/>
  <c r="BH140"/>
  <c r="BG140"/>
  <c r="BF140"/>
  <c r="T140"/>
  <c r="R140"/>
  <c r="P140"/>
  <c r="BI134"/>
  <c r="BH134"/>
  <c r="BG134"/>
  <c r="BF134"/>
  <c r="T134"/>
  <c r="R134"/>
  <c r="P134"/>
  <c r="BI131"/>
  <c r="BH131"/>
  <c r="BG131"/>
  <c r="BF131"/>
  <c r="T131"/>
  <c r="R131"/>
  <c r="P131"/>
  <c r="BI129"/>
  <c r="BH129"/>
  <c r="BG129"/>
  <c r="BF129"/>
  <c r="T129"/>
  <c r="R129"/>
  <c r="P129"/>
  <c r="BI126"/>
  <c r="BH126"/>
  <c r="BG126"/>
  <c r="BF126"/>
  <c r="T126"/>
  <c r="R126"/>
  <c r="P126"/>
  <c r="BI122"/>
  <c r="BH122"/>
  <c r="BG122"/>
  <c r="BF122"/>
  <c r="T122"/>
  <c r="R122"/>
  <c r="P122"/>
  <c r="BI119"/>
  <c r="BH119"/>
  <c r="BG119"/>
  <c r="BF119"/>
  <c r="T119"/>
  <c r="R119"/>
  <c r="P119"/>
  <c r="BI115"/>
  <c r="BH115"/>
  <c r="BG115"/>
  <c r="BF115"/>
  <c r="T115"/>
  <c r="R115"/>
  <c r="P115"/>
  <c r="BI112"/>
  <c r="BH112"/>
  <c r="BG112"/>
  <c r="BF112"/>
  <c r="T112"/>
  <c r="R112"/>
  <c r="P112"/>
  <c r="BI108"/>
  <c r="BH108"/>
  <c r="BG108"/>
  <c r="BF108"/>
  <c r="T108"/>
  <c r="R108"/>
  <c r="P108"/>
  <c r="BI104"/>
  <c r="BH104"/>
  <c r="BG104"/>
  <c r="BF104"/>
  <c r="T104"/>
  <c r="R104"/>
  <c r="P104"/>
  <c r="BI100"/>
  <c r="BH100"/>
  <c r="BG100"/>
  <c r="BF100"/>
  <c r="T100"/>
  <c r="R100"/>
  <c r="P100"/>
  <c r="BI97"/>
  <c r="BH97"/>
  <c r="BG97"/>
  <c r="BF97"/>
  <c r="T97"/>
  <c r="R97"/>
  <c r="P97"/>
  <c r="J91"/>
  <c r="J90"/>
  <c r="F90"/>
  <c r="F88"/>
  <c r="E86"/>
  <c r="J59"/>
  <c r="J58"/>
  <c r="F58"/>
  <c r="F56"/>
  <c r="E54"/>
  <c r="J20"/>
  <c r="E20"/>
  <c r="F91"/>
  <c r="J19"/>
  <c r="J14"/>
  <c r="J56"/>
  <c r="E7"/>
  <c r="E50"/>
  <c i="4" r="J39"/>
  <c r="J38"/>
  <c i="1" r="AY58"/>
  <c i="4" r="J37"/>
  <c i="1" r="AX58"/>
  <c i="4" r="BI218"/>
  <c r="BH218"/>
  <c r="BG218"/>
  <c r="BF218"/>
  <c r="T218"/>
  <c r="T217"/>
  <c r="R218"/>
  <c r="R217"/>
  <c r="P218"/>
  <c r="P217"/>
  <c r="BI209"/>
  <c r="BH209"/>
  <c r="BG209"/>
  <c r="BF209"/>
  <c r="T209"/>
  <c r="R209"/>
  <c r="P209"/>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8"/>
  <c r="BH178"/>
  <c r="BG178"/>
  <c r="BF178"/>
  <c r="T178"/>
  <c r="R178"/>
  <c r="P178"/>
  <c r="BI174"/>
  <c r="BH174"/>
  <c r="BG174"/>
  <c r="BF174"/>
  <c r="T174"/>
  <c r="R174"/>
  <c r="P174"/>
  <c r="BI168"/>
  <c r="BH168"/>
  <c r="BG168"/>
  <c r="BF168"/>
  <c r="T168"/>
  <c r="R168"/>
  <c r="P168"/>
  <c r="BI165"/>
  <c r="BH165"/>
  <c r="BG165"/>
  <c r="BF165"/>
  <c r="T165"/>
  <c r="R165"/>
  <c r="P165"/>
  <c r="BI159"/>
  <c r="BH159"/>
  <c r="BG159"/>
  <c r="BF159"/>
  <c r="T159"/>
  <c r="R159"/>
  <c r="P159"/>
  <c r="BI156"/>
  <c r="BH156"/>
  <c r="BG156"/>
  <c r="BF156"/>
  <c r="T156"/>
  <c r="R156"/>
  <c r="P156"/>
  <c r="BI150"/>
  <c r="BH150"/>
  <c r="BG150"/>
  <c r="BF150"/>
  <c r="T150"/>
  <c r="R150"/>
  <c r="P150"/>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4"/>
  <c r="BH134"/>
  <c r="BG134"/>
  <c r="BF134"/>
  <c r="T134"/>
  <c r="R134"/>
  <c r="P134"/>
  <c r="BI128"/>
  <c r="BH128"/>
  <c r="BG128"/>
  <c r="BF128"/>
  <c r="T128"/>
  <c r="R128"/>
  <c r="P128"/>
  <c r="BI124"/>
  <c r="BH124"/>
  <c r="BG124"/>
  <c r="BF124"/>
  <c r="T124"/>
  <c r="T123"/>
  <c r="R124"/>
  <c r="R123"/>
  <c r="P124"/>
  <c r="P123"/>
  <c r="BI122"/>
  <c r="BH122"/>
  <c r="BG122"/>
  <c r="BF122"/>
  <c r="T122"/>
  <c r="R122"/>
  <c r="P122"/>
  <c r="BI119"/>
  <c r="BH119"/>
  <c r="BG119"/>
  <c r="BF119"/>
  <c r="T119"/>
  <c r="R119"/>
  <c r="P119"/>
  <c r="BI116"/>
  <c r="BH116"/>
  <c r="BG116"/>
  <c r="BF116"/>
  <c r="T116"/>
  <c r="R116"/>
  <c r="P116"/>
  <c r="BI114"/>
  <c r="BH114"/>
  <c r="BG114"/>
  <c r="BF114"/>
  <c r="T114"/>
  <c r="R114"/>
  <c r="P114"/>
  <c r="BI111"/>
  <c r="BH111"/>
  <c r="BG111"/>
  <c r="BF111"/>
  <c r="T111"/>
  <c r="R111"/>
  <c r="P111"/>
  <c r="BI105"/>
  <c r="BH105"/>
  <c r="BG105"/>
  <c r="BF105"/>
  <c r="T105"/>
  <c r="R105"/>
  <c r="P105"/>
  <c r="BI101"/>
  <c r="BH101"/>
  <c r="BG101"/>
  <c r="BF101"/>
  <c r="T101"/>
  <c r="R101"/>
  <c r="P101"/>
  <c r="BI97"/>
  <c r="BH97"/>
  <c r="BG97"/>
  <c r="BF97"/>
  <c r="T97"/>
  <c r="R97"/>
  <c r="P97"/>
  <c r="J91"/>
  <c r="J90"/>
  <c r="F90"/>
  <c r="F88"/>
  <c r="E86"/>
  <c r="J59"/>
  <c r="J58"/>
  <c r="F58"/>
  <c r="F56"/>
  <c r="E54"/>
  <c r="J20"/>
  <c r="E20"/>
  <c r="F91"/>
  <c r="J19"/>
  <c r="J14"/>
  <c r="J56"/>
  <c r="E7"/>
  <c r="E82"/>
  <c i="3" r="J37"/>
  <c r="J36"/>
  <c i="1" r="AY56"/>
  <c i="3" r="J35"/>
  <c i="1" r="AX56"/>
  <c i="3" r="BI329"/>
  <c r="BH329"/>
  <c r="BG329"/>
  <c r="BF329"/>
  <c r="T329"/>
  <c r="R329"/>
  <c r="P329"/>
  <c r="BI326"/>
  <c r="BH326"/>
  <c r="BG326"/>
  <c r="BF326"/>
  <c r="T326"/>
  <c r="R326"/>
  <c r="P326"/>
  <c r="BI321"/>
  <c r="BH321"/>
  <c r="BG321"/>
  <c r="BF321"/>
  <c r="T321"/>
  <c r="R321"/>
  <c r="P321"/>
  <c r="BI318"/>
  <c r="BH318"/>
  <c r="BG318"/>
  <c r="BF318"/>
  <c r="T318"/>
  <c r="R318"/>
  <c r="P318"/>
  <c r="BI315"/>
  <c r="BH315"/>
  <c r="BG315"/>
  <c r="BF315"/>
  <c r="T315"/>
  <c r="R315"/>
  <c r="P315"/>
  <c r="BI312"/>
  <c r="BH312"/>
  <c r="BG312"/>
  <c r="BF312"/>
  <c r="T312"/>
  <c r="R312"/>
  <c r="P312"/>
  <c r="BI295"/>
  <c r="BH295"/>
  <c r="BG295"/>
  <c r="BF295"/>
  <c r="T295"/>
  <c r="R295"/>
  <c r="P295"/>
  <c r="BI292"/>
  <c r="BH292"/>
  <c r="BG292"/>
  <c r="BF292"/>
  <c r="T292"/>
  <c r="T291"/>
  <c r="R292"/>
  <c r="R291"/>
  <c r="P292"/>
  <c r="P291"/>
  <c r="BI287"/>
  <c r="BH287"/>
  <c r="BG287"/>
  <c r="BF287"/>
  <c r="T287"/>
  <c r="R287"/>
  <c r="P287"/>
  <c r="BI283"/>
  <c r="BH283"/>
  <c r="BG283"/>
  <c r="BF283"/>
  <c r="T283"/>
  <c r="R283"/>
  <c r="P283"/>
  <c r="BI280"/>
  <c r="BH280"/>
  <c r="BG280"/>
  <c r="BF280"/>
  <c r="T280"/>
  <c r="R280"/>
  <c r="P280"/>
  <c r="BI278"/>
  <c r="BH278"/>
  <c r="BG278"/>
  <c r="BF278"/>
  <c r="T278"/>
  <c r="R278"/>
  <c r="P278"/>
  <c r="BI275"/>
  <c r="BH275"/>
  <c r="BG275"/>
  <c r="BF275"/>
  <c r="T275"/>
  <c r="R275"/>
  <c r="P275"/>
  <c r="BI271"/>
  <c r="BH271"/>
  <c r="BG271"/>
  <c r="BF271"/>
  <c r="T271"/>
  <c r="R271"/>
  <c r="P271"/>
  <c r="BI264"/>
  <c r="BH264"/>
  <c r="BG264"/>
  <c r="BF264"/>
  <c r="T264"/>
  <c r="R264"/>
  <c r="P264"/>
  <c r="BI257"/>
  <c r="BH257"/>
  <c r="BG257"/>
  <c r="BF257"/>
  <c r="T257"/>
  <c r="R257"/>
  <c r="P257"/>
  <c r="BI246"/>
  <c r="BH246"/>
  <c r="BG246"/>
  <c r="BF246"/>
  <c r="T246"/>
  <c r="R246"/>
  <c r="P246"/>
  <c r="BI239"/>
  <c r="BH239"/>
  <c r="BG239"/>
  <c r="BF239"/>
  <c r="T239"/>
  <c r="R239"/>
  <c r="P239"/>
  <c r="BI232"/>
  <c r="BH232"/>
  <c r="BG232"/>
  <c r="BF232"/>
  <c r="T232"/>
  <c r="R232"/>
  <c r="P232"/>
  <c r="BI228"/>
  <c r="BH228"/>
  <c r="BG228"/>
  <c r="BF228"/>
  <c r="T228"/>
  <c r="R228"/>
  <c r="P228"/>
  <c r="BI226"/>
  <c r="BH226"/>
  <c r="BG226"/>
  <c r="BF226"/>
  <c r="T226"/>
  <c r="R226"/>
  <c r="P226"/>
  <c r="BI222"/>
  <c r="BH222"/>
  <c r="BG222"/>
  <c r="BF222"/>
  <c r="T222"/>
  <c r="T221"/>
  <c r="R222"/>
  <c r="R221"/>
  <c r="P222"/>
  <c r="P221"/>
  <c r="BI217"/>
  <c r="BH217"/>
  <c r="BG217"/>
  <c r="BF217"/>
  <c r="T217"/>
  <c r="R217"/>
  <c r="P217"/>
  <c r="BI192"/>
  <c r="BH192"/>
  <c r="BG192"/>
  <c r="BF192"/>
  <c r="T192"/>
  <c r="R192"/>
  <c r="P192"/>
  <c r="BI190"/>
  <c r="BH190"/>
  <c r="BG190"/>
  <c r="BF190"/>
  <c r="T190"/>
  <c r="R190"/>
  <c r="P190"/>
  <c r="BI184"/>
  <c r="BH184"/>
  <c r="BG184"/>
  <c r="BF184"/>
  <c r="T184"/>
  <c r="R184"/>
  <c r="P184"/>
  <c r="BI178"/>
  <c r="BH178"/>
  <c r="BG178"/>
  <c r="BF178"/>
  <c r="T178"/>
  <c r="R178"/>
  <c r="P178"/>
  <c r="BI169"/>
  <c r="BH169"/>
  <c r="BG169"/>
  <c r="BF169"/>
  <c r="T169"/>
  <c r="R169"/>
  <c r="P169"/>
  <c r="BI166"/>
  <c r="BH166"/>
  <c r="BG166"/>
  <c r="BF166"/>
  <c r="T166"/>
  <c r="R166"/>
  <c r="P166"/>
  <c r="BI163"/>
  <c r="BH163"/>
  <c r="BG163"/>
  <c r="BF163"/>
  <c r="T163"/>
  <c r="R163"/>
  <c r="P163"/>
  <c r="BI159"/>
  <c r="BH159"/>
  <c r="BG159"/>
  <c r="BF159"/>
  <c r="T159"/>
  <c r="R159"/>
  <c r="P159"/>
  <c r="BI153"/>
  <c r="BH153"/>
  <c r="BG153"/>
  <c r="BF153"/>
  <c r="T153"/>
  <c r="R153"/>
  <c r="P153"/>
  <c r="BI149"/>
  <c r="BH149"/>
  <c r="BG149"/>
  <c r="BF149"/>
  <c r="T149"/>
  <c r="R149"/>
  <c r="P149"/>
  <c r="BI144"/>
  <c r="BH144"/>
  <c r="BG144"/>
  <c r="BF144"/>
  <c r="T144"/>
  <c r="R144"/>
  <c r="P144"/>
  <c r="BI140"/>
  <c r="BH140"/>
  <c r="BG140"/>
  <c r="BF140"/>
  <c r="T140"/>
  <c r="R140"/>
  <c r="P140"/>
  <c r="BI136"/>
  <c r="BH136"/>
  <c r="BG136"/>
  <c r="BF136"/>
  <c r="T136"/>
  <c r="R136"/>
  <c r="P136"/>
  <c r="BI129"/>
  <c r="BH129"/>
  <c r="BG129"/>
  <c r="BF129"/>
  <c r="T129"/>
  <c r="R129"/>
  <c r="P129"/>
  <c r="BI126"/>
  <c r="BH126"/>
  <c r="BG126"/>
  <c r="BF126"/>
  <c r="T126"/>
  <c r="R126"/>
  <c r="P126"/>
  <c r="BI122"/>
  <c r="BH122"/>
  <c r="BG122"/>
  <c r="BF122"/>
  <c r="T122"/>
  <c r="R122"/>
  <c r="P122"/>
  <c r="BI116"/>
  <c r="BH116"/>
  <c r="BG116"/>
  <c r="BF116"/>
  <c r="T116"/>
  <c r="R116"/>
  <c r="P116"/>
  <c r="BI113"/>
  <c r="BH113"/>
  <c r="BG113"/>
  <c r="BF113"/>
  <c r="T113"/>
  <c r="R113"/>
  <c r="P113"/>
  <c r="BI111"/>
  <c r="BH111"/>
  <c r="BG111"/>
  <c r="BF111"/>
  <c r="T111"/>
  <c r="R111"/>
  <c r="P111"/>
  <c r="BI107"/>
  <c r="BH107"/>
  <c r="BG107"/>
  <c r="BF107"/>
  <c r="T107"/>
  <c r="R107"/>
  <c r="P107"/>
  <c r="BI101"/>
  <c r="BH101"/>
  <c r="BG101"/>
  <c r="BF101"/>
  <c r="T101"/>
  <c r="R101"/>
  <c r="P101"/>
  <c r="BI94"/>
  <c r="BH94"/>
  <c r="BG94"/>
  <c r="BF94"/>
  <c r="T94"/>
  <c r="R94"/>
  <c r="P94"/>
  <c r="BI92"/>
  <c r="BH92"/>
  <c r="BG92"/>
  <c r="BF92"/>
  <c r="T92"/>
  <c r="R92"/>
  <c r="P92"/>
  <c r="J86"/>
  <c r="J85"/>
  <c r="F85"/>
  <c r="F83"/>
  <c r="E81"/>
  <c r="J55"/>
  <c r="J54"/>
  <c r="F54"/>
  <c r="F52"/>
  <c r="E50"/>
  <c r="J18"/>
  <c r="E18"/>
  <c r="F86"/>
  <c r="J17"/>
  <c r="J12"/>
  <c r="J83"/>
  <c r="E7"/>
  <c r="E79"/>
  <c i="2" r="J37"/>
  <c r="J36"/>
  <c i="1" r="AY55"/>
  <c i="2" r="J35"/>
  <c i="1" r="AX55"/>
  <c i="2" r="BI233"/>
  <c r="BH233"/>
  <c r="BG233"/>
  <c r="BF233"/>
  <c r="T233"/>
  <c r="T232"/>
  <c r="T231"/>
  <c r="R233"/>
  <c r="R232"/>
  <c r="R231"/>
  <c r="P233"/>
  <c r="P232"/>
  <c r="P231"/>
  <c r="BI228"/>
  <c r="BH228"/>
  <c r="BG228"/>
  <c r="BF228"/>
  <c r="T228"/>
  <c r="R228"/>
  <c r="P228"/>
  <c r="BI225"/>
  <c r="BH225"/>
  <c r="BG225"/>
  <c r="BF225"/>
  <c r="T225"/>
  <c r="R225"/>
  <c r="P225"/>
  <c r="BI222"/>
  <c r="BH222"/>
  <c r="BG222"/>
  <c r="BF222"/>
  <c r="T222"/>
  <c r="R222"/>
  <c r="P222"/>
  <c r="BI213"/>
  <c r="BH213"/>
  <c r="BG213"/>
  <c r="BF213"/>
  <c r="T213"/>
  <c r="R213"/>
  <c r="P213"/>
  <c r="BI209"/>
  <c r="BH209"/>
  <c r="BG209"/>
  <c r="BF209"/>
  <c r="T209"/>
  <c r="R209"/>
  <c r="P209"/>
  <c r="BI205"/>
  <c r="BH205"/>
  <c r="BG205"/>
  <c r="BF205"/>
  <c r="T205"/>
  <c r="R205"/>
  <c r="P205"/>
  <c r="BI202"/>
  <c r="BH202"/>
  <c r="BG202"/>
  <c r="BF202"/>
  <c r="T202"/>
  <c r="R202"/>
  <c r="P202"/>
  <c r="BI187"/>
  <c r="BH187"/>
  <c r="BG187"/>
  <c r="BF187"/>
  <c r="T187"/>
  <c r="R187"/>
  <c r="P187"/>
  <c r="BI168"/>
  <c r="BH168"/>
  <c r="BG168"/>
  <c r="BF168"/>
  <c r="T168"/>
  <c r="R168"/>
  <c r="P168"/>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40"/>
  <c r="BH140"/>
  <c r="BG140"/>
  <c r="BF140"/>
  <c r="T140"/>
  <c r="R140"/>
  <c r="P140"/>
  <c r="BI137"/>
  <c r="BH137"/>
  <c r="BG137"/>
  <c r="BF137"/>
  <c r="T137"/>
  <c r="R137"/>
  <c r="P137"/>
  <c r="BI130"/>
  <c r="BH130"/>
  <c r="BG130"/>
  <c r="BF130"/>
  <c r="T130"/>
  <c r="R130"/>
  <c r="P130"/>
  <c r="BI124"/>
  <c r="BH124"/>
  <c r="BG124"/>
  <c r="BF124"/>
  <c r="T124"/>
  <c r="R124"/>
  <c r="P124"/>
  <c r="BI120"/>
  <c r="BH120"/>
  <c r="BG120"/>
  <c r="BF120"/>
  <c r="T120"/>
  <c r="R120"/>
  <c r="P120"/>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7"/>
  <c r="BH97"/>
  <c r="BG97"/>
  <c r="BF97"/>
  <c r="T97"/>
  <c r="R97"/>
  <c r="P97"/>
  <c r="BI93"/>
  <c r="BH93"/>
  <c r="BG93"/>
  <c r="BF93"/>
  <c r="T93"/>
  <c r="R93"/>
  <c r="P93"/>
  <c r="BI89"/>
  <c r="BH89"/>
  <c r="BG89"/>
  <c r="BF89"/>
  <c r="T89"/>
  <c r="R89"/>
  <c r="P89"/>
  <c r="J83"/>
  <c r="J82"/>
  <c r="F82"/>
  <c r="F80"/>
  <c r="E78"/>
  <c r="J55"/>
  <c r="J54"/>
  <c r="F54"/>
  <c r="F52"/>
  <c r="E50"/>
  <c r="J18"/>
  <c r="E18"/>
  <c r="F83"/>
  <c r="J17"/>
  <c r="J12"/>
  <c r="J80"/>
  <c r="E7"/>
  <c r="E76"/>
  <c i="1" r="L50"/>
  <c r="AM50"/>
  <c r="AM49"/>
  <c r="L49"/>
  <c r="AM47"/>
  <c r="L47"/>
  <c r="L45"/>
  <c r="L44"/>
  <c i="5" r="J251"/>
  <c r="BK200"/>
  <c r="J157"/>
  <c r="J134"/>
  <c r="J108"/>
  <c i="4" r="BK218"/>
  <c r="BK201"/>
  <c r="BK188"/>
  <c r="BK174"/>
  <c r="BK140"/>
  <c r="BK124"/>
  <c r="J111"/>
  <c i="3" r="BK321"/>
  <c r="BK278"/>
  <c r="J232"/>
  <c r="J217"/>
  <c r="J184"/>
  <c r="BK166"/>
  <c r="BK153"/>
  <c r="BK122"/>
  <c r="J107"/>
  <c i="2" r="J228"/>
  <c r="J202"/>
  <c r="BK164"/>
  <c r="BK148"/>
  <c r="BK120"/>
  <c r="J97"/>
  <c i="1" r="AS57"/>
  <c i="5" r="BK208"/>
  <c r="J202"/>
  <c r="BK174"/>
  <c r="J126"/>
  <c i="4" r="J199"/>
  <c r="J192"/>
  <c r="BK185"/>
  <c r="J159"/>
  <c r="BK144"/>
  <c r="BK111"/>
  <c i="3" r="BK283"/>
  <c r="J257"/>
  <c i="6" r="BK105"/>
  <c i="5" r="J245"/>
  <c r="BK205"/>
  <c r="J203"/>
  <c r="J179"/>
  <c r="J162"/>
  <c r="J148"/>
  <c r="BK134"/>
  <c r="J119"/>
  <c r="BK108"/>
  <c i="4" r="J201"/>
  <c r="BK192"/>
  <c r="J185"/>
  <c r="BK150"/>
  <c r="BK138"/>
  <c r="J114"/>
  <c i="3" r="BK295"/>
  <c r="J271"/>
  <c r="BK226"/>
  <c r="J178"/>
  <c r="BK159"/>
  <c r="BK140"/>
  <c r="J122"/>
  <c r="J94"/>
  <c i="2" r="J225"/>
  <c r="BK202"/>
  <c r="BK157"/>
  <c r="BK146"/>
  <c r="BK130"/>
  <c r="J104"/>
  <c r="J93"/>
  <c i="6" r="J101"/>
  <c r="BK88"/>
  <c i="5" r="J220"/>
  <c r="J200"/>
  <c r="J176"/>
  <c r="BK166"/>
  <c r="BK126"/>
  <c i="4" r="J184"/>
  <c r="J174"/>
  <c r="J144"/>
  <c i="3" r="J315"/>
  <c r="BK246"/>
  <c r="BK222"/>
  <c i="2" r="J205"/>
  <c r="BK143"/>
  <c r="J120"/>
  <c r="BK104"/>
  <c i="5" r="J241"/>
  <c r="BK198"/>
  <c r="BK182"/>
  <c r="J151"/>
  <c r="BK119"/>
  <c r="BK104"/>
  <c i="4" r="BK196"/>
  <c r="BK189"/>
  <c r="BK165"/>
  <c r="BK128"/>
  <c r="BK116"/>
  <c i="3" r="J326"/>
  <c r="J283"/>
  <c r="BK257"/>
  <c r="BK228"/>
  <c r="BK192"/>
  <c r="BK178"/>
  <c r="J159"/>
  <c r="J129"/>
  <c r="J111"/>
  <c r="J92"/>
  <c i="2" r="BK213"/>
  <c r="J187"/>
  <c r="J157"/>
  <c r="J130"/>
  <c r="BK107"/>
  <c r="J89"/>
  <c i="6" r="J88"/>
  <c i="5" r="BK251"/>
  <c r="J210"/>
  <c r="BK185"/>
  <c r="BK162"/>
  <c r="J129"/>
  <c r="BK97"/>
  <c i="4" r="J188"/>
  <c r="J165"/>
  <c r="BK134"/>
  <c r="BK122"/>
  <c r="BK101"/>
  <c i="3" r="J295"/>
  <c r="J278"/>
  <c i="5" r="BK220"/>
  <c r="BK204"/>
  <c r="J182"/>
  <c r="BK176"/>
  <c r="J164"/>
  <c r="BK151"/>
  <c r="J140"/>
  <c r="BK122"/>
  <c r="BK112"/>
  <c r="J104"/>
  <c r="J97"/>
  <c i="4" r="BK197"/>
  <c r="J189"/>
  <c r="BK184"/>
  <c r="J140"/>
  <c i="3" r="BK329"/>
  <c r="BK315"/>
  <c r="BK275"/>
  <c r="BK232"/>
  <c r="BK190"/>
  <c r="J166"/>
  <c r="BK144"/>
  <c r="BK129"/>
  <c r="J113"/>
  <c r="BK101"/>
  <c i="2" r="BK228"/>
  <c r="BK205"/>
  <c r="J161"/>
  <c r="J148"/>
  <c r="J140"/>
  <c r="BK110"/>
  <c r="BK97"/>
  <c i="6" r="BK101"/>
  <c r="J85"/>
  <c i="5" r="J232"/>
  <c r="BK202"/>
  <c r="J185"/>
  <c r="BK170"/>
  <c r="BK145"/>
  <c i="4" r="J190"/>
  <c r="BK178"/>
  <c r="J150"/>
  <c r="BK97"/>
  <c i="3" r="BK280"/>
  <c r="J228"/>
  <c i="2" r="BK209"/>
  <c r="J151"/>
  <c r="J137"/>
  <c r="J110"/>
  <c i="6" r="BK85"/>
  <c i="5" r="J208"/>
  <c r="J191"/>
  <c r="J166"/>
  <c r="BK148"/>
  <c r="J112"/>
  <c i="4" r="J209"/>
  <c r="BK194"/>
  <c r="J178"/>
  <c r="BK156"/>
  <c r="J134"/>
  <c r="J122"/>
  <c r="J105"/>
  <c i="3" r="BK312"/>
  <c r="J275"/>
  <c r="J246"/>
  <c r="J222"/>
  <c r="J190"/>
  <c r="BK169"/>
  <c r="J144"/>
  <c r="BK126"/>
  <c r="BK113"/>
  <c r="BK94"/>
  <c i="2" r="J209"/>
  <c r="BK168"/>
  <c r="BK140"/>
  <c r="J116"/>
  <c r="BK101"/>
  <c i="6" r="BK95"/>
  <c i="5" r="BK255"/>
  <c r="BK232"/>
  <c r="BK203"/>
  <c r="J168"/>
  <c r="J155"/>
  <c r="BK131"/>
  <c i="4" r="BK209"/>
  <c r="J194"/>
  <c r="BK186"/>
  <c r="J147"/>
  <c r="J128"/>
  <c r="J119"/>
  <c i="3" r="BK318"/>
  <c r="J280"/>
  <c i="6" r="J97"/>
  <c i="5" r="BK214"/>
  <c r="BK196"/>
  <c r="J170"/>
  <c r="BK157"/>
  <c r="J145"/>
  <c r="J131"/>
  <c r="J115"/>
  <c r="J100"/>
  <c i="4" r="J196"/>
  <c r="J186"/>
  <c r="BK168"/>
  <c r="J116"/>
  <c i="3" r="J329"/>
  <c r="J292"/>
  <c r="J264"/>
  <c r="BK217"/>
  <c r="BK184"/>
  <c r="J163"/>
  <c r="J149"/>
  <c r="J136"/>
  <c r="BK116"/>
  <c r="BK107"/>
  <c i="2" r="J233"/>
  <c r="J213"/>
  <c r="J164"/>
  <c r="BK151"/>
  <c r="J141"/>
  <c r="BK124"/>
  <c r="J101"/>
  <c i="6" r="J105"/>
  <c r="BK89"/>
  <c i="5" r="J214"/>
  <c r="BK179"/>
  <c r="BK168"/>
  <c r="BK115"/>
  <c i="4" r="BK183"/>
  <c r="BK159"/>
  <c r="BK114"/>
  <c i="3" r="J312"/>
  <c r="J239"/>
  <c i="2" r="J222"/>
  <c r="BK154"/>
  <c r="J124"/>
  <c r="J107"/>
  <c i="5" r="BK245"/>
  <c r="BK210"/>
  <c r="J196"/>
  <c r="BK129"/>
  <c i="4" r="J218"/>
  <c r="BK199"/>
  <c r="BK190"/>
  <c r="J183"/>
  <c r="BK147"/>
  <c r="BK119"/>
  <c r="J97"/>
  <c i="3" r="J318"/>
  <c r="J287"/>
  <c r="BK264"/>
  <c r="J226"/>
  <c r="BK163"/>
  <c r="BK149"/>
  <c r="BK136"/>
  <c r="J116"/>
  <c r="J101"/>
  <c i="2" r="BK225"/>
  <c r="BK161"/>
  <c r="J146"/>
  <c r="BK137"/>
  <c r="J113"/>
  <c r="BK93"/>
  <c i="6" r="J89"/>
  <c i="5" r="J255"/>
  <c r="J205"/>
  <c r="J198"/>
  <c r="BK164"/>
  <c r="BK140"/>
  <c r="J122"/>
  <c i="4" r="J197"/>
  <c r="J181"/>
  <c r="J156"/>
  <c r="J138"/>
  <c r="J124"/>
  <c r="BK105"/>
  <c i="3" r="BK292"/>
  <c i="6" r="J95"/>
  <c i="4" r="BK142"/>
  <c r="J101"/>
  <c i="3" r="BK326"/>
  <c r="BK287"/>
  <c r="BK239"/>
  <c r="J192"/>
  <c r="J169"/>
  <c r="J153"/>
  <c r="J140"/>
  <c r="J126"/>
  <c r="BK111"/>
  <c r="BK92"/>
  <c i="2" r="BK222"/>
  <c r="J168"/>
  <c r="J154"/>
  <c r="J143"/>
  <c r="BK116"/>
  <c r="BK89"/>
  <c i="6" r="BK97"/>
  <c i="5" r="BK241"/>
  <c r="J204"/>
  <c r="BK191"/>
  <c r="J174"/>
  <c r="BK155"/>
  <c r="BK100"/>
  <c i="4" r="BK181"/>
  <c r="J168"/>
  <c r="J142"/>
  <c i="3" r="J321"/>
  <c r="BK271"/>
  <c i="2" r="BK233"/>
  <c r="BK187"/>
  <c r="BK141"/>
  <c r="BK113"/>
  <c i="6" l="1" r="R96"/>
  <c r="T96"/>
  <c i="3" r="P294"/>
  <c r="R294"/>
  <c r="T294"/>
  <c r="P91"/>
  <c r="T125"/>
  <c r="R158"/>
  <c r="T225"/>
  <c r="R314"/>
  <c r="R293"/>
  <c i="4" r="T96"/>
  <c r="T118"/>
  <c r="P127"/>
  <c r="P177"/>
  <c r="P191"/>
  <c r="R200"/>
  <c i="5" r="P96"/>
  <c r="R133"/>
  <c r="P165"/>
  <c r="R195"/>
  <c r="T219"/>
  <c i="2" r="BK88"/>
  <c r="J88"/>
  <c r="J61"/>
  <c r="R88"/>
  <c r="BK136"/>
  <c r="J136"/>
  <c r="J62"/>
  <c r="R136"/>
  <c r="T136"/>
  <c r="P142"/>
  <c r="T142"/>
  <c r="P160"/>
  <c r="T160"/>
  <c i="3" r="R91"/>
  <c r="R125"/>
  <c r="T158"/>
  <c r="BK225"/>
  <c r="J225"/>
  <c r="J65"/>
  <c r="P314"/>
  <c r="P293"/>
  <c i="4" r="P96"/>
  <c r="P118"/>
  <c r="T127"/>
  <c r="T177"/>
  <c r="T191"/>
  <c r="P200"/>
  <c i="5" r="BK96"/>
  <c r="BK133"/>
  <c r="J133"/>
  <c r="J66"/>
  <c r="BK165"/>
  <c r="J165"/>
  <c r="J67"/>
  <c r="BK195"/>
  <c r="J195"/>
  <c r="J68"/>
  <c r="BK219"/>
  <c r="J219"/>
  <c r="J69"/>
  <c i="6" r="BK84"/>
  <c r="J84"/>
  <c r="J61"/>
  <c r="P84"/>
  <c r="R84"/>
  <c r="R83"/>
  <c r="R82"/>
  <c r="T84"/>
  <c r="T83"/>
  <c r="T82"/>
  <c r="BK96"/>
  <c r="J96"/>
  <c r="J62"/>
  <c r="P96"/>
  <c i="3" r="T91"/>
  <c r="T90"/>
  <c r="P125"/>
  <c r="P158"/>
  <c r="P225"/>
  <c r="T314"/>
  <c r="T293"/>
  <c i="4" r="R96"/>
  <c r="BK127"/>
  <c r="J127"/>
  <c r="J68"/>
  <c r="BK177"/>
  <c r="J177"/>
  <c r="J69"/>
  <c r="BK191"/>
  <c r="J191"/>
  <c r="J70"/>
  <c r="BK200"/>
  <c r="J200"/>
  <c r="J71"/>
  <c i="5" r="R96"/>
  <c r="P133"/>
  <c r="T165"/>
  <c r="P195"/>
  <c r="P219"/>
  <c i="2" r="P88"/>
  <c r="P87"/>
  <c r="P86"/>
  <c i="1" r="AU55"/>
  <c i="2" r="T88"/>
  <c r="T87"/>
  <c r="T86"/>
  <c r="P136"/>
  <c r="BK142"/>
  <c r="J142"/>
  <c r="J63"/>
  <c r="R142"/>
  <c r="BK160"/>
  <c r="J160"/>
  <c r="J64"/>
  <c r="R160"/>
  <c i="3" r="BK91"/>
  <c r="J91"/>
  <c r="J61"/>
  <c r="BK125"/>
  <c r="J125"/>
  <c r="J62"/>
  <c r="BK158"/>
  <c r="J158"/>
  <c r="J63"/>
  <c r="R225"/>
  <c r="BK314"/>
  <c r="J314"/>
  <c r="J69"/>
  <c i="4" r="BK96"/>
  <c r="J96"/>
  <c r="J65"/>
  <c r="BK118"/>
  <c r="J118"/>
  <c r="J66"/>
  <c r="R118"/>
  <c r="R127"/>
  <c r="R177"/>
  <c r="R191"/>
  <c r="T200"/>
  <c i="5" r="T96"/>
  <c r="T133"/>
  <c r="R165"/>
  <c r="T195"/>
  <c r="R219"/>
  <c i="2" r="BE101"/>
  <c r="BE110"/>
  <c r="BE140"/>
  <c r="BE148"/>
  <c r="BE151"/>
  <c r="BE168"/>
  <c r="BE205"/>
  <c r="BE228"/>
  <c i="3" r="BE192"/>
  <c r="BE226"/>
  <c r="BE232"/>
  <c r="BE239"/>
  <c r="BE257"/>
  <c r="BE280"/>
  <c r="BK294"/>
  <c r="J294"/>
  <c r="J68"/>
  <c i="4" r="F59"/>
  <c r="J88"/>
  <c r="BE116"/>
  <c r="BE122"/>
  <c r="BE124"/>
  <c r="BE134"/>
  <c r="BE147"/>
  <c r="BE156"/>
  <c r="BE165"/>
  <c r="BE185"/>
  <c r="BE186"/>
  <c r="BE188"/>
  <c r="BE189"/>
  <c r="BE192"/>
  <c r="BE194"/>
  <c r="BE196"/>
  <c r="BE197"/>
  <c i="5" r="J88"/>
  <c r="BE108"/>
  <c r="BE119"/>
  <c r="BE131"/>
  <c r="BE134"/>
  <c r="BE148"/>
  <c r="BE157"/>
  <c r="BE162"/>
  <c r="BE182"/>
  <c r="BE196"/>
  <c r="BE203"/>
  <c r="BE205"/>
  <c r="BE245"/>
  <c i="6" r="E48"/>
  <c r="J52"/>
  <c r="BE95"/>
  <c r="BE105"/>
  <c i="2" r="E48"/>
  <c r="F55"/>
  <c r="BE93"/>
  <c r="BE107"/>
  <c r="BE120"/>
  <c r="BE130"/>
  <c r="BE137"/>
  <c r="BE141"/>
  <c r="BE143"/>
  <c r="BE154"/>
  <c r="BE161"/>
  <c r="BE187"/>
  <c r="BE202"/>
  <c r="BE213"/>
  <c r="BE225"/>
  <c r="BE233"/>
  <c r="BK232"/>
  <c r="BK231"/>
  <c r="J231"/>
  <c r="J65"/>
  <c i="3" r="E48"/>
  <c r="J52"/>
  <c r="F55"/>
  <c r="BE107"/>
  <c r="BE111"/>
  <c r="BE113"/>
  <c r="BE116"/>
  <c r="BE122"/>
  <c r="BE126"/>
  <c r="BE129"/>
  <c r="BE136"/>
  <c r="BE140"/>
  <c r="BE144"/>
  <c r="BE159"/>
  <c r="BE169"/>
  <c r="BE190"/>
  <c r="BE217"/>
  <c r="BE222"/>
  <c r="BE246"/>
  <c r="BE278"/>
  <c r="BE283"/>
  <c r="BE315"/>
  <c r="BE321"/>
  <c r="BE329"/>
  <c r="BK291"/>
  <c r="J291"/>
  <c r="J66"/>
  <c i="4" r="BE101"/>
  <c r="BE105"/>
  <c r="BE111"/>
  <c r="BE128"/>
  <c r="BE159"/>
  <c r="BE168"/>
  <c r="BE178"/>
  <c r="BE181"/>
  <c r="BE199"/>
  <c i="5" r="E82"/>
  <c r="BE126"/>
  <c r="BE155"/>
  <c r="BE164"/>
  <c r="BE185"/>
  <c r="BE198"/>
  <c r="BE200"/>
  <c r="BE208"/>
  <c r="BE251"/>
  <c r="BK250"/>
  <c r="J250"/>
  <c r="J70"/>
  <c i="6" r="BE85"/>
  <c r="BE97"/>
  <c r="BE101"/>
  <c i="3" r="BE264"/>
  <c r="BE271"/>
  <c r="BE275"/>
  <c r="BE287"/>
  <c r="BE312"/>
  <c r="BE318"/>
  <c r="BE326"/>
  <c i="4" r="BE97"/>
  <c r="BE114"/>
  <c r="BE119"/>
  <c r="BE140"/>
  <c r="BE150"/>
  <c r="BE174"/>
  <c r="BE183"/>
  <c r="BE190"/>
  <c r="BE201"/>
  <c r="BK123"/>
  <c r="J123"/>
  <c r="J67"/>
  <c r="BK217"/>
  <c r="J217"/>
  <c r="J72"/>
  <c i="5" r="BE100"/>
  <c r="BE104"/>
  <c r="BE115"/>
  <c r="BE145"/>
  <c r="BE166"/>
  <c r="BE176"/>
  <c r="BE179"/>
  <c r="BE191"/>
  <c r="BE210"/>
  <c r="BE255"/>
  <c r="BK254"/>
  <c r="J254"/>
  <c r="J72"/>
  <c i="2" r="J52"/>
  <c r="BE89"/>
  <c r="BE97"/>
  <c r="BE104"/>
  <c r="BE113"/>
  <c r="BE116"/>
  <c r="BE124"/>
  <c r="BE146"/>
  <c r="BE157"/>
  <c r="BE164"/>
  <c r="BE209"/>
  <c r="BE222"/>
  <c i="3" r="BE92"/>
  <c r="BE94"/>
  <c r="BE101"/>
  <c r="BE149"/>
  <c r="BE153"/>
  <c r="BE163"/>
  <c r="BE166"/>
  <c r="BE178"/>
  <c r="BE184"/>
  <c r="BE228"/>
  <c r="BE292"/>
  <c r="BE295"/>
  <c r="BK221"/>
  <c r="J221"/>
  <c r="J64"/>
  <c i="4" r="E50"/>
  <c r="BE138"/>
  <c r="BE142"/>
  <c r="BE144"/>
  <c r="BE184"/>
  <c r="BE209"/>
  <c r="BE218"/>
  <c i="5" r="F59"/>
  <c r="BE97"/>
  <c r="BE112"/>
  <c r="BE122"/>
  <c r="BE129"/>
  <c r="BE140"/>
  <c r="BE151"/>
  <c r="BE168"/>
  <c r="BE170"/>
  <c r="BE174"/>
  <c r="BE202"/>
  <c r="BE204"/>
  <c r="BE214"/>
  <c r="BE220"/>
  <c r="BE232"/>
  <c r="BE241"/>
  <c i="6" r="F55"/>
  <c r="BE88"/>
  <c r="BE89"/>
  <c i="5" r="F38"/>
  <c i="1" r="BC59"/>
  <c i="3" r="F36"/>
  <c i="1" r="BC56"/>
  <c i="2" r="J34"/>
  <c i="1" r="AW55"/>
  <c i="4" r="F38"/>
  <c i="1" r="BC58"/>
  <c i="5" r="J36"/>
  <c i="1" r="AW59"/>
  <c i="5" r="F36"/>
  <c i="1" r="BA59"/>
  <c r="AS54"/>
  <c i="2" r="F36"/>
  <c i="1" r="BC55"/>
  <c i="6" r="F35"/>
  <c i="1" r="BB60"/>
  <c i="2" r="F37"/>
  <c i="1" r="BD55"/>
  <c i="6" r="J34"/>
  <c i="1" r="AW60"/>
  <c i="6" r="F37"/>
  <c i="1" r="BD60"/>
  <c i="2" r="F34"/>
  <c i="1" r="BA55"/>
  <c i="6" r="F34"/>
  <c i="1" r="BA60"/>
  <c i="4" r="F37"/>
  <c i="1" r="BB58"/>
  <c i="6" r="F36"/>
  <c i="1" r="BC60"/>
  <c i="4" r="J36"/>
  <c i="1" r="AW58"/>
  <c i="4" r="F36"/>
  <c i="1" r="BA58"/>
  <c i="5" r="F39"/>
  <c i="1" r="BD59"/>
  <c i="4" r="F39"/>
  <c i="1" r="BD58"/>
  <c i="3" r="F37"/>
  <c i="1" r="BD56"/>
  <c i="3" r="J34"/>
  <c i="1" r="AW56"/>
  <c i="2" r="F35"/>
  <c i="1" r="BB55"/>
  <c i="5" r="F37"/>
  <c i="1" r="BB59"/>
  <c i="3" r="F35"/>
  <c i="1" r="BB56"/>
  <c i="3" r="F34"/>
  <c i="1" r="BA56"/>
  <c i="4" l="1" r="R95"/>
  <c r="R94"/>
  <c i="3" r="T89"/>
  <c i="5" r="BK95"/>
  <c r="J95"/>
  <c r="J64"/>
  <c i="3" r="R90"/>
  <c r="R89"/>
  <c i="5" r="P95"/>
  <c r="P94"/>
  <c i="1" r="AU59"/>
  <c i="3" r="P90"/>
  <c r="P89"/>
  <c i="1" r="AU56"/>
  <c i="5" r="T95"/>
  <c r="T94"/>
  <c r="R95"/>
  <c r="R94"/>
  <c i="6" r="P83"/>
  <c r="P82"/>
  <c i="1" r="AU60"/>
  <c i="4" r="P95"/>
  <c r="P94"/>
  <c i="1" r="AU58"/>
  <c i="2" r="R87"/>
  <c r="R86"/>
  <c i="4" r="T95"/>
  <c r="T94"/>
  <c i="3" r="BK293"/>
  <c r="J293"/>
  <c r="J67"/>
  <c i="4" r="BK95"/>
  <c r="J95"/>
  <c r="J64"/>
  <c i="2" r="BK87"/>
  <c r="J87"/>
  <c r="J60"/>
  <c r="J232"/>
  <c r="J66"/>
  <c i="3" r="BK90"/>
  <c r="J90"/>
  <c r="J60"/>
  <c i="5" r="J96"/>
  <c r="J65"/>
  <c r="BK253"/>
  <c r="J253"/>
  <c r="J71"/>
  <c i="6" r="BK83"/>
  <c r="J83"/>
  <c r="J60"/>
  <c r="F33"/>
  <c i="1" r="AZ60"/>
  <c r="BD57"/>
  <c i="3" r="F33"/>
  <c i="1" r="AZ56"/>
  <c i="5" r="F35"/>
  <c i="1" r="AZ59"/>
  <c i="2" r="J33"/>
  <c i="1" r="AV55"/>
  <c r="AT55"/>
  <c r="BB57"/>
  <c r="AX57"/>
  <c i="6" r="J33"/>
  <c i="1" r="AV60"/>
  <c r="AT60"/>
  <c i="2" r="F33"/>
  <c i="1" r="AZ55"/>
  <c i="3" r="J33"/>
  <c i="1" r="AV56"/>
  <c r="AT56"/>
  <c r="BA57"/>
  <c r="AW57"/>
  <c r="BC57"/>
  <c r="AY57"/>
  <c i="5" r="J35"/>
  <c i="1" r="AV59"/>
  <c r="AT59"/>
  <c i="4" r="F35"/>
  <c i="1" r="AZ58"/>
  <c i="4" r="J35"/>
  <c i="1" r="AV58"/>
  <c r="AT58"/>
  <c i="3" l="1" r="BK89"/>
  <c r="J89"/>
  <c r="J59"/>
  <c i="2" r="BK86"/>
  <c r="J86"/>
  <c i="4" r="BK94"/>
  <c r="J94"/>
  <c i="6" r="BK82"/>
  <c r="J82"/>
  <c r="J59"/>
  <c i="5" r="BK94"/>
  <c r="J94"/>
  <c r="J63"/>
  <c i="1" r="BC54"/>
  <c r="AY54"/>
  <c r="AZ57"/>
  <c r="AV57"/>
  <c r="AT57"/>
  <c r="BB54"/>
  <c r="W31"/>
  <c r="BA54"/>
  <c r="W30"/>
  <c i="4" r="J32"/>
  <c i="1" r="AG58"/>
  <c r="AN58"/>
  <c i="2" r="J30"/>
  <c i="1" r="AG55"/>
  <c r="BD54"/>
  <c r="W33"/>
  <c r="AU57"/>
  <c l="1" r="AN55"/>
  <c i="2" r="J59"/>
  <c i="4" r="J41"/>
  <c r="J63"/>
  <c i="2" r="J39"/>
  <c i="1" r="AZ54"/>
  <c r="AV54"/>
  <c r="AK29"/>
  <c r="AU54"/>
  <c r="W32"/>
  <c r="AW54"/>
  <c r="AK30"/>
  <c r="AX54"/>
  <c i="3" r="J30"/>
  <c i="1" r="AG56"/>
  <c r="AN56"/>
  <c i="5" r="J32"/>
  <c i="1" r="AG59"/>
  <c r="AN59"/>
  <c i="6" r="J30"/>
  <c i="1" r="AG60"/>
  <c r="AN60"/>
  <c i="3" l="1" r="J39"/>
  <c i="5" r="J41"/>
  <c i="6" r="J39"/>
  <c i="1" r="W29"/>
  <c r="AT54"/>
  <c r="AG57"/>
  <c r="AN57"/>
  <c l="1" r="AG54"/>
  <c r="AN54"/>
  <c l="1" r="AK26"/>
  <c r="AK35"/>
</calcChain>
</file>

<file path=xl/sharedStrings.xml><?xml version="1.0" encoding="utf-8"?>
<sst xmlns="http://schemas.openxmlformats.org/spreadsheetml/2006/main">
  <si>
    <t>Export Komplet</t>
  </si>
  <si>
    <t>VZ</t>
  </si>
  <si>
    <t>2.0</t>
  </si>
  <si>
    <t>ZAMOK</t>
  </si>
  <si>
    <t>False</t>
  </si>
  <si>
    <t>{d7684ef1-e202-43fa-a61b-7d4848ce9724}</t>
  </si>
  <si>
    <t>0,01</t>
  </si>
  <si>
    <t>21</t>
  </si>
  <si>
    <t>15</t>
  </si>
  <si>
    <t>REKAPITULACE STAVBY</t>
  </si>
  <si>
    <t xml:space="preserve">v ---  níže se nacházejí doplnkové a pomocné údaje k sestavám  --- v</t>
  </si>
  <si>
    <t>Návod na vyplnění</t>
  </si>
  <si>
    <t>0,001</t>
  </si>
  <si>
    <t>Kód:</t>
  </si>
  <si>
    <t>19_314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</si>
  <si>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</si>
  <si>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</si>
  <si>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Ústí nad Labem - odstranění zdi v městské části Severní Terasa - sídliště Dobětice</t>
  </si>
  <si>
    <t>KSO:</t>
  </si>
  <si>
    <t/>
  </si>
  <si>
    <t>CC-CZ:</t>
  </si>
  <si>
    <t>Místo:</t>
  </si>
  <si>
    <t xml:space="preserve"> </t>
  </si>
  <si>
    <t>Datum:</t>
  </si>
  <si>
    <t>7. 5. 2020</t>
  </si>
  <si>
    <t>Zadavatel:</t>
  </si>
  <si>
    <t>IČ:</t>
  </si>
  <si>
    <t>Statutární město Ústí n.L.-Úřad MO-Severní Terasa</t>
  </si>
  <si>
    <t>DIČ:</t>
  </si>
  <si>
    <t>Uchazeč:</t>
  </si>
  <si>
    <t>Vyplň údaj</t>
  </si>
  <si>
    <t>Projektant:</t>
  </si>
  <si>
    <t>AZ Consult spol. s r.o.</t>
  </si>
  <si>
    <t>True</t>
  </si>
  <si>
    <t>Zpracovatel:</t>
  </si>
  <si>
    <t>Lucie Wojčiková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</si>
  <si>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</si>
  <si>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</si>
  <si>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</si>
  <si>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</si>
  <si>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</si>
  <si>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</si>
  <si>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</si>
  <si>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</si>
  <si>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</si>
  <si>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</si>
  <si>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</si>
  <si>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</si>
  <si>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</si>
  <si>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</si>
  <si>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</si>
  <si>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</si>
  <si>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</si>
  <si>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</si>
  <si>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</si>
  <si>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</si>
  <si>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</si>
  <si>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</si>
  <si>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</si>
  <si>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</si>
  <si>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</si>
  <si>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</si>
  <si>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</si>
  <si>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</si>
  <si>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</si>
  <si>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</si>
  <si>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</si>
  <si>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</si>
  <si>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</si>
  <si>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</si>
  <si>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</si>
  <si>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</si>
  <si>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</si>
  <si>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</si>
  <si>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</si>
  <si>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</si>
  <si>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</si>
  <si>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</si>
  <si>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Bourací práce</t>
  </si>
  <si>
    <t>STA</t>
  </si>
  <si>
    <t>1</t>
  </si>
  <si>
    <t>{4a1b3414-c628-4b4f-82eb-76d4840db9fd}</t>
  </si>
  <si>
    <t>2</t>
  </si>
  <si>
    <t>SO 02</t>
  </si>
  <si>
    <t>Nová úhlová zeď</t>
  </si>
  <si>
    <t>{b074edd1-814f-4794-85f1-b076689b8c69}</t>
  </si>
  <si>
    <t>SO 03</t>
  </si>
  <si>
    <t>Obnova povrchů a konstrukcí</t>
  </si>
  <si>
    <t>{9f4dfaa6-a2c7-4cd5-ba42-693b208b192c}</t>
  </si>
  <si>
    <t>SO 03.1</t>
  </si>
  <si>
    <t>Obnova povrchů a konstrukcí po výkopu</t>
  </si>
  <si>
    <t>Soupis</t>
  </si>
  <si>
    <t>{35907286-3d81-426c-8ea4-1d85dce14991}</t>
  </si>
  <si>
    <t>SO 03.2</t>
  </si>
  <si>
    <t>Práce spojené s přístupem na staveniště a prováděním stavby</t>
  </si>
  <si>
    <t>{da203a64-90bc-455f-8c56-911ea993e786}</t>
  </si>
  <si>
    <t>VON</t>
  </si>
  <si>
    <t>Vedlejší a ostatní náklady</t>
  </si>
  <si>
    <t>{6848a22d-efcc-4001-b722-e4637b4eeae9}</t>
  </si>
  <si>
    <t>KRYCÍ LIST SOUPISU PRACÍ</t>
  </si>
  <si>
    <t>Objekt:</t>
  </si>
  <si>
    <t>SO 01 - Bourací práce</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</si>
  <si>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</si>
  <si>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</si>
  <si>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</si>
  <si>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</si>
  <si>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</si>
  <si>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</si>
  <si>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</si>
  <si>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</si>
  <si>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</si>
  <si>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</si>
  <si>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</si>
  <si>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</si>
  <si>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</si>
  <si>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</si>
  <si>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</si>
  <si>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</si>
  <si>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</si>
  <si>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</si>
  <si>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</si>
  <si>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</si>
  <si>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</si>
  <si>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</si>
  <si>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</si>
  <si>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</si>
  <si>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</si>
  <si>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</si>
  <si>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</si>
  <si>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</si>
  <si>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</si>
  <si>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</si>
  <si>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</si>
  <si>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m2</t>
  </si>
  <si>
    <t>CS ÚRS 2020 02</t>
  </si>
  <si>
    <t>4</t>
  </si>
  <si>
    <t>-676467569</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</si>
  <si>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</si>
  <si>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</si>
  <si>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</si>
  <si>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"80% dlažby bude odvezeno na meziskládku a použito zpět viz. objekt SO 03.1</t>
  </si>
  <si>
    <t>23,50 "pochozí - 300x300x60mm</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</si>
  <si>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</si>
  <si>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</si>
  <si>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785423362</t>
  </si>
  <si>
    <t>17,0 "pochozí - tvar kost tl. 60mm</t>
  </si>
  <si>
    <t>3</t>
  </si>
  <si>
    <t>113106271</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</si>
  <si>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</si>
  <si>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742612198</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</si>
  <si>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</si>
  <si>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104,0 "pojížděná - 200x100x80mm</t>
  </si>
  <si>
    <t>113107170</t>
  </si>
  <si>
    <t>Odstranění podkladů nebo krytů strojně plochy jednotlivě přes 50 m2 do 200 m2 s přemístěním hmot na skládku na vzdálenost do 20 m nebo s naložením na dopravní prostředek z betonu prostého, o tl. vrstvy do 100 mm</t>
  </si>
  <si>
    <t>-1146010907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</si>
  <si>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</si>
  <si>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112,50 "beton. podklad pod asfaltem tl. 100mm</t>
  </si>
  <si>
    <t>5</t>
  </si>
  <si>
    <t>113107182</t>
  </si>
  <si>
    <t>Odstranění podkladů nebo krytů strojně plochy jednotlivě přes 50 m2 do 200 m2 s přemístěním hmot na skládku na vzdálenost do 20 m nebo s naložením na dopravní prostředek živičných, o tl. vrstvy přes 50 do 100 mm</t>
  </si>
  <si>
    <t>566264860</t>
  </si>
  <si>
    <t>112,50 "asfaltové vrstvy v tl. 60mm</t>
  </si>
  <si>
    <t>6</t>
  </si>
  <si>
    <t>113107311</t>
  </si>
  <si>
    <t>Odstranění podkladů nebo krytů strojně plochy jednotlivě do 50 m2 s přemístěním hmot na skládku na vzdálenost do 3 m nebo s naložením na dopravní prostředek z kameniva těženého, o tl. vrstvy do 100 mm</t>
  </si>
  <si>
    <t>1047958034</t>
  </si>
  <si>
    <t>24,50 "kačírek v místě zastávky v tl. 100mm</t>
  </si>
  <si>
    <t>7</t>
  </si>
  <si>
    <t>113201111</t>
  </si>
  <si>
    <t>Vytrhání obrub s vybouráním lože, s přemístěním hmot na skládku na vzdálenost do 3 m nebo s naložením na dopravní prostředek chodníkových ležatých</t>
  </si>
  <si>
    <t>m</t>
  </si>
  <si>
    <t>2105656156</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</si>
  <si>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</si>
  <si>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221,50</t>
  </si>
  <si>
    <t>8</t>
  </si>
  <si>
    <t>113201112</t>
  </si>
  <si>
    <t>Vytrhání obrub s vybouráním lože, s přemístěním hmot na skládku na vzdálenost do 3 m nebo s naložením na dopravní prostředek silničních ležatých</t>
  </si>
  <si>
    <t>-1684456902</t>
  </si>
  <si>
    <t>72,0</t>
  </si>
  <si>
    <t>9</t>
  </si>
  <si>
    <t>121151113</t>
  </si>
  <si>
    <t>Sejmutí ornice strojně při souvislé ploše přes 100 do 500 m2, tl. vrstvy do 200 mm</t>
  </si>
  <si>
    <t>-1709176782</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</si>
  <si>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</si>
  <si>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"ornice bude odvezená na meziskládku a použita zpět viz. objekt SO 03.1</t>
  </si>
  <si>
    <t>137,0+82,0+2,5+41,0 "ornice tl. 100mm</t>
  </si>
  <si>
    <t>10</t>
  </si>
  <si>
    <t>122251104</t>
  </si>
  <si>
    <t>Odkopávky a prokopávky nezapažené strojně v hornině třídy těžitelnosti I skupiny 3 přes 100 do 500 m3</t>
  </si>
  <si>
    <t>m3</t>
  </si>
  <si>
    <t>-1435188061</t>
  </si>
  <si>
    <t xml:space="preserve">Poznámka k souboru cen:_x000d_
1. V cenách jsou započteny i náklady na přehození výkopku na vzdálenost do 3 m nebo naložení na dopravní prostředek._x000d_
</t>
  </si>
  <si>
    <t>"výkop bude zpětně použit v objektu SO 03.1</t>
  </si>
  <si>
    <t>365,890 "výkop k demolici zdi</t>
  </si>
  <si>
    <t>11</t>
  </si>
  <si>
    <t>162351103</t>
  </si>
  <si>
    <t>Vodorovné přemístění výkopku nebo sypaniny po suchu na obvyklém dopravním prostředku, bez naložení výkopku, avšak se složením bez rozhrnutí z horniny třídy těžitelnosti I skupiny 1 až 3 na vzdálenost přes 50 do 500 m</t>
  </si>
  <si>
    <t>229688051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</si>
  <si>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</si>
  <si>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"na meziskládku</t>
  </si>
  <si>
    <t>262,50*0,1 "ornice</t>
  </si>
  <si>
    <t>365,890 "výkop</t>
  </si>
  <si>
    <t>Součet</t>
  </si>
  <si>
    <t>12</t>
  </si>
  <si>
    <t>171251201</t>
  </si>
  <si>
    <t>Uložení sypaniny na skládky nebo meziskládky bez hutnění s upravením uložené sypaniny do předepsaného tvaru</t>
  </si>
  <si>
    <t>-511134293</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</si>
  <si>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</si>
  <si>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"meziskládka</t>
  </si>
  <si>
    <t>Trubní vedení</t>
  </si>
  <si>
    <t>13</t>
  </si>
  <si>
    <t>871365811</t>
  </si>
  <si>
    <t>Bourání stávajícího potrubí z PVC nebo polypropylenu PP v otevřeném výkopu DN přes 150 do 250</t>
  </si>
  <si>
    <t>929259842</t>
  </si>
  <si>
    <t xml:space="preserve">Poznámka k souboru cen:_x000d_
1. Ceny jsou určeny pro bourání vodovodního a kanalizačního potrubí._x000d_
2. V cenách jsou započteny náklady na bourání potrubí včetně tvarovek._x000d_
</t>
  </si>
  <si>
    <t>60,0 "dešťová kanalizace</t>
  </si>
  <si>
    <t>14</t>
  </si>
  <si>
    <t>895941811</t>
  </si>
  <si>
    <t>Demontáž vpusti kanalizační uliční z betonových dílců typ UV-50 normální</t>
  </si>
  <si>
    <t>kus</t>
  </si>
  <si>
    <t>-220977071</t>
  </si>
  <si>
    <t>899203211</t>
  </si>
  <si>
    <t>Demontáž mříží litinových včetně rámů, hmotnosti jednotlivě přes 100 do 150 Kg</t>
  </si>
  <si>
    <t>341167474</t>
  </si>
  <si>
    <t>Ostatní konstrukce a práce, bourání</t>
  </si>
  <si>
    <t>16</t>
  </si>
  <si>
    <t>919735112</t>
  </si>
  <si>
    <t>Řezání stávajícího živičného krytu nebo podkladu hloubky přes 50 do 100 mm</t>
  </si>
  <si>
    <t>-2100073864</t>
  </si>
  <si>
    <t xml:space="preserve">Poznámka k souboru cen:_x000d_
1. V cenách jsou započteny i náklady na spotřebu vody._x000d_
</t>
  </si>
  <si>
    <t xml:space="preserve">155,0 "zaříznutí hrany </t>
  </si>
  <si>
    <t>17</t>
  </si>
  <si>
    <t>961055111</t>
  </si>
  <si>
    <t>Bourání základů z betonu železového</t>
  </si>
  <si>
    <t>1619645562</t>
  </si>
  <si>
    <t>1,8625*149,1 "základ zdi</t>
  </si>
  <si>
    <t>18</t>
  </si>
  <si>
    <t>962052211</t>
  </si>
  <si>
    <t>Bourání zdiva železobetonového nadzákladového, objemu přes 1 m3</t>
  </si>
  <si>
    <t>-488131879</t>
  </si>
  <si>
    <t xml:space="preserve">Poznámka k souboru cen:_x000d_
1. Bourání pilířů o průřezu přes 0,36 m2 se oceňuje cenami - 2210 a -2211 jako bourání zdiva nadzákladového železobetonového._x000d_
</t>
  </si>
  <si>
    <t>1,05*149,1 "dřík zdi</t>
  </si>
  <si>
    <t>19</t>
  </si>
  <si>
    <t>966006R</t>
  </si>
  <si>
    <t xml:space="preserve">Odstranění ocelových sloupků s betonovými patkami </t>
  </si>
  <si>
    <t>628973494</t>
  </si>
  <si>
    <t>"sloupky budou odvezeny na meziskládku a osazeny zpět viz. objekt SO 03.1</t>
  </si>
  <si>
    <t>4 "sloupky u pískoviště</t>
  </si>
  <si>
    <t>20</t>
  </si>
  <si>
    <t>966051111</t>
  </si>
  <si>
    <t>Bourání palisád betonových osazených v řadě</t>
  </si>
  <si>
    <t>186045550</t>
  </si>
  <si>
    <t xml:space="preserve">Poznámka k souboru cen:_x000d_
1. V položkách jsou započteny i náklady na:_x000d_
a) bourání základu pro palisády,_x000d_
b) odklizení materiálu na vzdálenost do 20 m nebo naložení na dopravní prostředek._x000d_
</t>
  </si>
  <si>
    <t>1,80*0,8*0,2</t>
  </si>
  <si>
    <t>966071822</t>
  </si>
  <si>
    <t>Rozebrání oplocení z pletiva drátěného se čtvercovými oky, výšky přes 1,6 do 2,0 m</t>
  </si>
  <si>
    <t>-1805084116</t>
  </si>
  <si>
    <t xml:space="preserve">Poznámka k souboru cen:_x000d_
1. V cenách jsou započteny i náklady na odklizení materiálu na vzdálenost do 20 m nebo naložení na dopravní prostředek._x000d_
2. V cenách nejsou započteny náklady na demontáž sloupků._x000d_
</t>
  </si>
  <si>
    <t>36,0 "oplocení uchycené na zdi</t>
  </si>
  <si>
    <t>997</t>
  </si>
  <si>
    <t>Přesun sutě</t>
  </si>
  <si>
    <t>22</t>
  </si>
  <si>
    <t>997221551</t>
  </si>
  <si>
    <t>Vodorovná doprava suti bez naložení, ale se složením a s hrubým urovnáním ze sypkých materiálů, na vzdálenost do 1 km</t>
  </si>
  <si>
    <t>t</t>
  </si>
  <si>
    <t>-2126894335</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</si>
  <si>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</si>
  <si>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4,410 "těžené kamenivo</t>
  </si>
  <si>
    <t>23</t>
  </si>
  <si>
    <t>997221559</t>
  </si>
  <si>
    <t>Vodorovná doprava suti bez naložení, ale se složením a s hrubým urovnáním Příplatek k ceně za každý další i započatý 1 km přes 1 km</t>
  </si>
  <si>
    <t>-540274569</t>
  </si>
  <si>
    <t>4,41*7 'Přepočtené koeficientem množství</t>
  </si>
  <si>
    <t>24</t>
  </si>
  <si>
    <t>997221561</t>
  </si>
  <si>
    <t>Vodorovná doprava suti bez naložení, ale se složením a s hrubým urovnáním z kusových materiálů, na vzdálenost do 1 km</t>
  </si>
  <si>
    <t>-209841512</t>
  </si>
  <si>
    <t>23,50*0,2555*0,8 "dlažba 300x300x60mm - 80%</t>
  </si>
  <si>
    <t>17,0*0,26*0,8 "dlažba kost - 80%</t>
  </si>
  <si>
    <t>104,0*0,295*0,8 "dlažba 200x100x60mm - 80%</t>
  </si>
  <si>
    <t>0,328 "sloupky u pískoviště</t>
  </si>
  <si>
    <t>"na skládku</t>
  </si>
  <si>
    <t>23,50*0,2555*0,2 "dlažba 300x300x60mm - 20%</t>
  </si>
  <si>
    <t>17,0*0,26*0,2 "dlažba kost - 20%</t>
  </si>
  <si>
    <t>104,0*0,295*0,2 "dlažba 200x100x60mm - 20%</t>
  </si>
  <si>
    <t>27,00+3,48 "beton</t>
  </si>
  <si>
    <t>24,750 "živičné</t>
  </si>
  <si>
    <t>50,945+20,880 "obruby</t>
  </si>
  <si>
    <t>0,90 "potrubí</t>
  </si>
  <si>
    <t>0,90 "mříže</t>
  </si>
  <si>
    <t>0,749 "palisády</t>
  </si>
  <si>
    <t>0,089 "oplocení</t>
  </si>
  <si>
    <t>25</t>
  </si>
  <si>
    <t>997221569</t>
  </si>
  <si>
    <t>-27535697</t>
  </si>
  <si>
    <t>137,914*7 'Přepočtené koeficientem množství</t>
  </si>
  <si>
    <t>26</t>
  </si>
  <si>
    <t>997221571</t>
  </si>
  <si>
    <t>Vodorovná doprava vybouraných hmot bez naložení, ale se složením a s hrubým urovnáním na vzdálenost do 1 km</t>
  </si>
  <si>
    <t>242875745</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</si>
  <si>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</si>
  <si>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666,478+375,732 "žb zeď</t>
  </si>
  <si>
    <t>27</t>
  </si>
  <si>
    <t>997221579</t>
  </si>
  <si>
    <t>Vodorovná doprava vybouraných hmot bez naložení, ale se složením a s hrubým urovnáním na vzdálenost Příplatek k ceně za každý další i započatý 1 km přes 1 km</t>
  </si>
  <si>
    <t>-1242488918</t>
  </si>
  <si>
    <t>1042,21*7 'Přepočtené koeficientem množství</t>
  </si>
  <si>
    <t>28</t>
  </si>
  <si>
    <t>997013813</t>
  </si>
  <si>
    <t>Poplatek za uložení stavebního odpadu na skládce (skládkovné) z plastických hmot zatříděného do Katalogu odpadů pod kódem 17 02 03</t>
  </si>
  <si>
    <t>-6677238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</si>
  <si>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</si>
  <si>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0,90 "potrubí PVC</t>
  </si>
  <si>
    <t>29</t>
  </si>
  <si>
    <t>997221615.</t>
  </si>
  <si>
    <t>Poplatek za uložení stavebního odpadu na skládce (skládkovné) z prostého betonu zatříděného do Katalogu odpadů pod kódem 17 01 01 x</t>
  </si>
  <si>
    <t>997912489</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</si>
  <si>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</si>
  <si>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30</t>
  </si>
  <si>
    <t>997221625.</t>
  </si>
  <si>
    <t>Poplatek za uložení stavebního odpadu na skládce (skládkovné) z armovaného betonu zatříděného do Katalogu odpadů pod kódem 17 01 01 x</t>
  </si>
  <si>
    <t>-989403949</t>
  </si>
  <si>
    <t>31</t>
  </si>
  <si>
    <t>997221645.</t>
  </si>
  <si>
    <t>Poplatek za uložení stavebního odpadu na skládce (skládkovné) asfaltového bez obsahu dehtu zatříděného do Katalogu odpadů pod kódem 17 03 02 x</t>
  </si>
  <si>
    <t>1990509078</t>
  </si>
  <si>
    <t>32</t>
  </si>
  <si>
    <t>997221655.</t>
  </si>
  <si>
    <t>Poplatek za uložení stavebního odpadu na skládce (skládkovné) zeminy a kamení zatříděného do Katalogu odpadů pod kódem 17 05 04 x</t>
  </si>
  <si>
    <t>1269759197</t>
  </si>
  <si>
    <t>PSV</t>
  </si>
  <si>
    <t>Práce a dodávky PSV</t>
  </si>
  <si>
    <t>767</t>
  </si>
  <si>
    <t>Konstrukce zámečnické</t>
  </si>
  <si>
    <t>33</t>
  </si>
  <si>
    <t>767996701</t>
  </si>
  <si>
    <t>Demontáž ostatních zámečnických konstrukcí o hmotnosti jednotlivých dílů řezáním do 50 kg</t>
  </si>
  <si>
    <t>kg</t>
  </si>
  <si>
    <t>2146377700</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</si>
  <si>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</si>
  <si>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8,0*3*7 "sloupky oplocení uchycené na zdi</t>
  </si>
  <si>
    <t>SO 02 - Nová úhlová zeď</t>
  </si>
  <si>
    <t xml:space="preserve">    2 - Zakládání</t>
  </si>
  <si>
    <t xml:space="preserve">    3 - Svislé a kompletní konstrukce</t>
  </si>
  <si>
    <t xml:space="preserve">    4 - Vodorovné konstrukce</t>
  </si>
  <si>
    <t xml:space="preserve">    9 - Ostatní konstrukce a práce-bourání</t>
  </si>
  <si>
    <t xml:space="preserve">    998 - Přesun hmot</t>
  </si>
  <si>
    <t xml:space="preserve">    783 - Nátěry</t>
  </si>
  <si>
    <t xml:space="preserve">    711 - Izolace proti vodě, vlhkosti a plynům</t>
  </si>
  <si>
    <t>131251106</t>
  </si>
  <si>
    <t>Hloubení nezapažených jam a zářezů strojně s urovnáním dna do předepsaného profilu a spádu v hornině třídy těžitelnosti I skupiny 3 přes 1 000 do 5 000 m3</t>
  </si>
  <si>
    <t>724047047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</si>
  <si>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</si>
  <si>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1688837881</t>
  </si>
  <si>
    <t>"výkopek pro zpětné použití do zásypu - na meziskládku a zpět</t>
  </si>
  <si>
    <t>323,820*2</t>
  </si>
  <si>
    <t>"výkopek zeminy z objektu SO 01 - z meziskládky</t>
  </si>
  <si>
    <t>365,89</t>
  </si>
  <si>
    <t>167151101</t>
  </si>
  <si>
    <t>Nakládání, skládání a překládání neulehlého výkopku nebo sypaniny strojně nakládání, množství do 100 m3, z horniny třídy těžitelnosti I, skupiny 1 až 3</t>
  </si>
  <si>
    <t>-1190829849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</si>
  <si>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</si>
  <si>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 meziskládky</t>
  </si>
  <si>
    <t>365,89 "výkopek zeminy z objektu SO 01</t>
  </si>
  <si>
    <t>323,820 "výkoepk zeminy</t>
  </si>
  <si>
    <t>171152111</t>
  </si>
  <si>
    <t>Uložení sypaniny do zhutněných násypů pro silnice, dálnice a letiště s rozprostřením sypaniny ve vrstvách, s hrubým urovnáním a uzavřením povrchu násypu z hornin nesoudržných sypkých v aktivní zóně</t>
  </si>
  <si>
    <t>464313354</t>
  </si>
  <si>
    <t xml:space="preserve">Poznámka k souboru cen:_x000d_
1. Ceny lze použít i pro uložení sypaniny odebírané z hald, pro hlušinu apod._x000d_
2. Ceny lze použít i pro uložení sypaniny s předepsaným zhutněním na trvalé skládky._x000d_
3. V cenách není započteno hutnění boků násypů. Toto hutnění se oceňuje cenami souboru cen 171 15-11 Hutnění boků násypů z hornin soudržných a sypkých._x000d_
</t>
  </si>
  <si>
    <t>"aktivní zóna pod parkoviště v tl. 500mm</t>
  </si>
  <si>
    <t xml:space="preserve">58,00*0,5 </t>
  </si>
  <si>
    <t>M</t>
  </si>
  <si>
    <t>583312021</t>
  </si>
  <si>
    <t>materiál vhodný do aktivní zóny nenamrzavý dle TP 146 a ČSN 43 6133</t>
  </si>
  <si>
    <t>913667741</t>
  </si>
  <si>
    <t>29*1,8 'Přepočtené koeficientem množství</t>
  </si>
  <si>
    <t>171201201</t>
  </si>
  <si>
    <t>733578828</t>
  </si>
  <si>
    <t>399,542+460,907 "meziskládka</t>
  </si>
  <si>
    <t>174101101</t>
  </si>
  <si>
    <t>Zásyp sypaninou z jakékoliv horniny strojně s uložením výkopku ve vrstvách se zhutněním jam, šachet, rýh nebo kolem objektů v těchto vykopávkách</t>
  </si>
  <si>
    <t>-422971442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</si>
  <si>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</si>
  <si>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"viz. vzorový výkres D.2.5</t>
  </si>
  <si>
    <t>(399,542+460,907)-170,739 "zásyp původním výkopkem</t>
  </si>
  <si>
    <t>170,739 "dokup nového materiálu</t>
  </si>
  <si>
    <t>583312022</t>
  </si>
  <si>
    <t>zemina nesedavá nenamrzavá vhodná do zásypu dle ČSN 73 6133</t>
  </si>
  <si>
    <t>-2084377673</t>
  </si>
  <si>
    <t>170,739*1,8 'Přepočtené koeficientem množství</t>
  </si>
  <si>
    <t>Zakládání</t>
  </si>
  <si>
    <t>21153111R</t>
  </si>
  <si>
    <t>Výplň kamenivem do rýh odvodňovacích žeber nebo trativodů bez zhutnění, s úpravou povrchu výplně kamenivem hrubým drceným frakce 32 až 63 mm</t>
  </si>
  <si>
    <t>-2051077709</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</si>
  <si>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</si>
  <si>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 xml:space="preserve">71,83 "obsyp drenáže </t>
  </si>
  <si>
    <t>211971122</t>
  </si>
  <si>
    <t>Zřízení opláštění výplně z geotextilie odvodňovacích žeber nebo trativodů v rýze nebo zářezu se stěnami svislými nebo šikmými o sklonu přes 1:2 při rozvinuté šířce opláštění přes 2,5 m</t>
  </si>
  <si>
    <t>1999397325</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</si>
  <si>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</si>
  <si>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((2,95+3,08)*154,5)*1,1 "u drenážní vrstvy - separ. geotextílie 300g/m2</t>
  </si>
  <si>
    <t>509,32*2 "ochranná separ. geotextílie 600g/m2</t>
  </si>
  <si>
    <t>3*154,34*1,1 "těsnící fólie PEHD</t>
  </si>
  <si>
    <t>69311068</t>
  </si>
  <si>
    <t>geotextilie netkaná separační, ochranná, filtrační, drenážní PP 300g/m2</t>
  </si>
  <si>
    <t>827156632</t>
  </si>
  <si>
    <t>"u drenážní vrstvy</t>
  </si>
  <si>
    <t>((2,95+3,08)*154,5)*1,1</t>
  </si>
  <si>
    <t>1024,799*1,02 'Přepočtené koeficientem množství</t>
  </si>
  <si>
    <t>69311083</t>
  </si>
  <si>
    <t>geotextilie netkaná separační, ochranná, filtrační, drenážní PP 600g/m2</t>
  </si>
  <si>
    <t>-1104743837</t>
  </si>
  <si>
    <t>"ochraná separační geotextílie</t>
  </si>
  <si>
    <t>509,32*2</t>
  </si>
  <si>
    <t>1018,64*1,02 'Přepočtené koeficientem množství</t>
  </si>
  <si>
    <t>2832311R</t>
  </si>
  <si>
    <t>těsnící fólie PEHD tl. 2,0mm proti zemní vlhkosti pod úrovní terénu dle normy ČSN EN 13967</t>
  </si>
  <si>
    <t>1677950642</t>
  </si>
  <si>
    <t>"viz. Technická zpráva 3.5 (Odvodnění rubu)</t>
  </si>
  <si>
    <t>"Stykování jednotlivých pásů folie bude provedeno svařením</t>
  </si>
  <si>
    <t>3*154,34*1,1</t>
  </si>
  <si>
    <t>509,322*1,02 'Přepočtené koeficientem množství</t>
  </si>
  <si>
    <t>212752212R</t>
  </si>
  <si>
    <t>Trativody z drenážních trubek v otevřeném výkopu z trubek plastových flexibilních D přes 65 do 100 mm</t>
  </si>
  <si>
    <t>546141449</t>
  </si>
  <si>
    <t>"za rubem natažena flexi trubka PVC DN 80</t>
  </si>
  <si>
    <t>154,53</t>
  </si>
  <si>
    <t>21279231R</t>
  </si>
  <si>
    <t>Odvodnění - prostup zdí plastové potrubí PEHD DN 100 (montáž + dodávka)</t>
  </si>
  <si>
    <t>-1300481503</t>
  </si>
  <si>
    <t xml:space="preserve">Poznámka k souboru cen:_x000d_
1. V ceně žlabu -1111 jsou započteny i náklady na podélné rozříznutí plastové trouby DN 75 do spádu a na sraz pro odtok vlhkosti do žlábku úložného prahu s přesahem 50 mm od bočního líce dříku opěry._x000d_
2. V cenách potrubí -2 . 1 . jsou započteny i náklady na položení plastového drenážního potrubí do spádu a na sraz na podkladní základový betonový trám za mostní opěrou k prostupu dříkem opěry, bez zemích prací, se zajištěním drenáže proti vychýlení._x000d_
3. V cenách nejsou započteny náklady na zemní práce, na betonáž podkladního trámu nebo úložného prahu opěry, na obklad potrubí drenážním betonem, na obklad štěrkem a na filtrační obal._x000d_
</t>
  </si>
  <si>
    <t>"Prostupující trubky budou osazeny v příčném spádu 5% a budou vytaženy 100 mm před líc zdi</t>
  </si>
  <si>
    <t>0,5*35</t>
  </si>
  <si>
    <t>Svislé a kompletní konstrukce</t>
  </si>
  <si>
    <t>31732101R</t>
  </si>
  <si>
    <t>Římsy opěrných zdí a valů z betonu železového tř. C 30/37</t>
  </si>
  <si>
    <t>-1959110558</t>
  </si>
  <si>
    <t xml:space="preserve">Poznámka k souboru cen:_x000d_
1. Ceny lze použít i pro římsy ze železového betonu prováděné technologicky současně s betonáží zdí._x000d_
2. Množství v m3 se určí jako součin výšky římsy, šířky opěrné zdi v hlavě včetně vyložení římsy a délky prováděné římsy a délky prováděné římsy._x000d_
</t>
  </si>
  <si>
    <t>"beton C 30/37 XF4, XC4, XD1</t>
  </si>
  <si>
    <t>0,07*154,34</t>
  </si>
  <si>
    <t>317353111</t>
  </si>
  <si>
    <t>Bednění říms opěrných zdí a valů jakéhokoliv tvaru přímých, zalomených nebo jinak zakřivených zřízení</t>
  </si>
  <si>
    <t>1300061247</t>
  </si>
  <si>
    <t xml:space="preserve">Poznámka k souboru cen:_x000d_
1. V cenách nejsou započteny náklady na podpěrné konstrukce pod bedněním říms. Tyto práce se oceňují příslušnými cenami katalogu 800-3 Lešení._x000d_
</t>
  </si>
  <si>
    <t>(0,15+0,1+0,2)*154,5+18*0,07</t>
  </si>
  <si>
    <t>317353112</t>
  </si>
  <si>
    <t>Bednění říms opěrných zdí a valů jakéhokoliv tvaru přímých, zalomených nebo jinak zakřivených odstranění</t>
  </si>
  <si>
    <t>-595502094</t>
  </si>
  <si>
    <t>317361016</t>
  </si>
  <si>
    <t>Výztuž říms opěrných zdí a valů z oceli 10 505 (R) nebo BSt 500</t>
  </si>
  <si>
    <t>-670744642</t>
  </si>
  <si>
    <t>"viz. výkres výztuže D.2.7</t>
  </si>
  <si>
    <t>"DC1</t>
  </si>
  <si>
    <t>(12,5*6,66)*1*0,395/1000 "R8</t>
  </si>
  <si>
    <t>"DC2-16</t>
  </si>
  <si>
    <t>0,884*60*15*0,395/1000 "R8</t>
  </si>
  <si>
    <t>"DC17</t>
  </si>
  <si>
    <t>(5,339*6,66)*1*0,395/1000 "R8</t>
  </si>
  <si>
    <t>327324128</t>
  </si>
  <si>
    <t>Opěrné zdi a valy z betonu železového odolný proti agresivnímu prostředí tř. C 30/37</t>
  </si>
  <si>
    <t>-807244202</t>
  </si>
  <si>
    <t xml:space="preserve">Poznámka k souboru cen:_x000d_
1. Ceny jsou určeny pro jakoukoliv tloušťku zdí._x000d_
</t>
  </si>
  <si>
    <t>"viz. vzorový řez D.2.5</t>
  </si>
  <si>
    <t>149,1*1,9+3*1,9 "základ zdi</t>
  </si>
  <si>
    <t>0,3*(9,12+305,25+1,98) "dřík zdi</t>
  </si>
  <si>
    <t>327351211</t>
  </si>
  <si>
    <t>Bednění opěrných zdí a valů svislých i skloněných, výšky do 20 m zřízení</t>
  </si>
  <si>
    <t>-1662773083</t>
  </si>
  <si>
    <t xml:space="preserve">Poznámka k souboru cen:_x000d_
1. Bednění zdí a valů výšky přes 20 m se oceňuje podle ustanovení úvodního katalogu._x000d_
2. Ceny lze použít i pro bednění základů z betonu prostého nebo železového._x000d_
</t>
  </si>
  <si>
    <t>154,34*1+(18*1,9*1) "základ zdi</t>
  </si>
  <si>
    <t>"dřík zdi</t>
  </si>
  <si>
    <t>(9,12+305,25+1,98)*2+0,3*(1,85+2,32+2,29+2,25+2,22+2,19+2,15+2,12+2,08+2,05+2,02+1,98+1,95+1,92+1,86+1,78+1,7+1,65)</t>
  </si>
  <si>
    <t>327351221</t>
  </si>
  <si>
    <t>Bednění opěrných zdí a valů svislých i skloněných, výšky do 20 m odstranění</t>
  </si>
  <si>
    <t>557199291</t>
  </si>
  <si>
    <t>327361006</t>
  </si>
  <si>
    <t>Výztuž opěrných zdí a valů průměru do 12 mm, z oceli 10 505 (R) nebo BSt 500</t>
  </si>
  <si>
    <t>-1969953207</t>
  </si>
  <si>
    <t xml:space="preserve">Poznámka k souboru cen:_x000d_
1. Ceny lze použít i pro případné výztuže základů opěrných zdí a valů._x000d_
</t>
  </si>
  <si>
    <t>(12,5*9,11)*1*0,222/1000 "R6</t>
  </si>
  <si>
    <t>"R12</t>
  </si>
  <si>
    <t>(12,5*5,55)*1*0,888/1000</t>
  </si>
  <si>
    <t>(12,5*1,33)*1*0,888/1000</t>
  </si>
  <si>
    <t>(12,5*0,44)*1*0,888/1000</t>
  </si>
  <si>
    <t>(0,700*82)*15*0,222/1000 "R6</t>
  </si>
  <si>
    <t>(8,870*50)*15*0,888/1000</t>
  </si>
  <si>
    <t>(1,272*12)*15*0,888/1000</t>
  </si>
  <si>
    <t>(1,048*4)*15*0,888/1000</t>
  </si>
  <si>
    <t>(0,952*12)*15*0,888/1000</t>
  </si>
  <si>
    <t>(5,339*9,11)*1*0,222/1000 "R6</t>
  </si>
  <si>
    <t>(5,339*5,55)*1*0,888/1000</t>
  </si>
  <si>
    <t>(5,339*1,33)*1*0,888/1000</t>
  </si>
  <si>
    <t>(5,339*0,44)*1*0,888/1000</t>
  </si>
  <si>
    <t>327361016</t>
  </si>
  <si>
    <t>Výztuž opěrných zdí a valů průměru přes 12 mm, z oceli 10 505 (R) nebo BSt 500</t>
  </si>
  <si>
    <t>807327536</t>
  </si>
  <si>
    <t>34,345-0,361-6,682</t>
  </si>
  <si>
    <t>Vodorovné konstrukce</t>
  </si>
  <si>
    <t>451315114</t>
  </si>
  <si>
    <t>Podkladní a výplňové vrstvy z betonu prostého tloušťky do 100 mm, z betonu C 12/15</t>
  </si>
  <si>
    <t>-512646368</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</si>
  <si>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</si>
  <si>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154,34*3,1 "podkladní beton v tl.80mm pod základem zdi</t>
  </si>
  <si>
    <t>Ostatní konstrukce a práce-bourání</t>
  </si>
  <si>
    <t>27838311R</t>
  </si>
  <si>
    <t>Zálivka pod kotevní desky s expanzí cementové zálivkové hmoty plochy do 1m2 tl. 25mm</t>
  </si>
  <si>
    <t>-1547505713</t>
  </si>
  <si>
    <t>(15*5+4+5+2)*0,2*0,25 "pod patní plech zábradlí</t>
  </si>
  <si>
    <t>911121111</t>
  </si>
  <si>
    <t>Montáž zábradlí ocelového přichyceného vruty do betonového podkladu</t>
  </si>
  <si>
    <t>-864720331</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</si>
  <si>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</si>
  <si>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"viz. výkres Schéma zábradlí D.2.8</t>
  </si>
  <si>
    <t>4,50+103,222+45,117+1,50</t>
  </si>
  <si>
    <t>91112211R</t>
  </si>
  <si>
    <t>Výroba ocelového zábradlí</t>
  </si>
  <si>
    <t>992906839</t>
  </si>
  <si>
    <t xml:space="preserve">Poznámka k souboru cen:_x000d_
1. V cenách výroby 911 12-21 nejsou započteny náklady na dodávku materiálu pro výrobu dílů zábradlí; tyto náklady se oceňují jako specifikace u cen montáže._x000d_
2. V cenách montáže 911 12-22 jsou započteny i náklady na spojení dílů, jejich vyrovnání a upevnění k nosné konstrukci včetně spojovacího a kotevního materiálu._x000d_
3. V cenách montáže 911 12-22 nejsou započteny náklady na dodávku materiálu, které se oceňují ve specifikaci:_x000d_
a) u vyráběných dílu jako dodávka materiálu pro výrobu dílů,_x000d_
b) u nakupovaných dílů jako dodávka hotového nakupovaného výrobku._x000d_
4. Demontáž částí ocelového zábradlí se oceňuje cenami souboru cen 966 07-52 části B01 tohoto katalogu._x000d_
</t>
  </si>
  <si>
    <t>412,78 "DC1</t>
  </si>
  <si>
    <t>297,21*15 "DC2-16</t>
  </si>
  <si>
    <t>225,84 "DC17</t>
  </si>
  <si>
    <t>14550154</t>
  </si>
  <si>
    <t>profil ocelový obdélníkový svařovaný 60x40x3mm</t>
  </si>
  <si>
    <t>-1750866050</t>
  </si>
  <si>
    <t>"spodní tyč</t>
  </si>
  <si>
    <t>2,145*4/9*4,25*12,5/1000 "DC1</t>
  </si>
  <si>
    <t>2,145*4/9*4,25*(15*9)/1000 "DC2-16</t>
  </si>
  <si>
    <t>2,145*4/9*4,25*(5,339+1,5)/1000 "DC17</t>
  </si>
  <si>
    <t>1455017R</t>
  </si>
  <si>
    <t>profil ocelový obdélníkový svařovaný 80x60x4mm</t>
  </si>
  <si>
    <t>-1213630590</t>
  </si>
  <si>
    <t>"horní madlo</t>
  </si>
  <si>
    <t>8,98*1/9*7,1*12,5/1000 "DC1</t>
  </si>
  <si>
    <t>8,98*1/9*7,1*(15*9)/1000 "DC2-16</t>
  </si>
  <si>
    <t>8,98*1/9*7,1*(5,339+1,5)/1000 "DC17</t>
  </si>
  <si>
    <t>"sloupek</t>
  </si>
  <si>
    <t>1,092*7,1*(5+2)/1000 "DC1</t>
  </si>
  <si>
    <t>1,092*7,1*(15*5)/1000 "DC2-16</t>
  </si>
  <si>
    <t>1,092*7,1*4/1000 "DC17</t>
  </si>
  <si>
    <t>13010220</t>
  </si>
  <si>
    <t>tyč ocelová plochá jakost 11 375 50x6mm</t>
  </si>
  <si>
    <t>899444764</t>
  </si>
  <si>
    <t>"výplň</t>
  </si>
  <si>
    <t>0,91*68/9*2,36*12,5/1000 "DC1</t>
  </si>
  <si>
    <t>0,91*68/9*2,36*(15*9)/1000 "DC2-16</t>
  </si>
  <si>
    <t>0,91*68/9*2,36*(5,339+1,5)/1000 "DC17</t>
  </si>
  <si>
    <t>13611228</t>
  </si>
  <si>
    <t>plech ocelový hladký jakost S235JR tl 10mm tabule</t>
  </si>
  <si>
    <t>824427092</t>
  </si>
  <si>
    <t>"patní plech 200x150x10mm</t>
  </si>
  <si>
    <t>2,36*(5+2)/1000 "DC1</t>
  </si>
  <si>
    <t>2,36*(15*5)/1000 "DC2-16</t>
  </si>
  <si>
    <t>2,36*4/1000 "DC17</t>
  </si>
  <si>
    <t>14550160</t>
  </si>
  <si>
    <t>profil ocelový obdélníkový svařovaný 70x50x3mm</t>
  </si>
  <si>
    <t>1762202169</t>
  </si>
  <si>
    <t>"dilatační spoj</t>
  </si>
  <si>
    <t>0,08*1*5,15*16/1000</t>
  </si>
  <si>
    <t>34</t>
  </si>
  <si>
    <t>931992122</t>
  </si>
  <si>
    <t>Výplň dilatačních spár z polystyrenu extrudovaného, tloušťky 30 mm</t>
  </si>
  <si>
    <t>-1272202648</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</si>
  <si>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</si>
  <si>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1,9*0,4*16+0,3*(2,32+2,29+2,25+2,22+2,19+2,15+2,12+2,08+2,05+2,02+1,98+1,95+1,92+1,86+1,78+1,7)+0,07*17</t>
  </si>
  <si>
    <t>35</t>
  </si>
  <si>
    <t>931994132R</t>
  </si>
  <si>
    <t>Dilatační spára betonové konstrukce s PP provazcem do pl. 4,0 cm2</t>
  </si>
  <si>
    <t>2061070846</t>
  </si>
  <si>
    <t>(2,32+2,29+2,25+2,22+2,19+2,15+2,12+2,08+2,05+2,02+1,98+1,95+1,92+1,86+1,78+1,7)*2+(0,4+1,2+0,4+0,4+0,2+0,2+0,4)*17</t>
  </si>
  <si>
    <t>36</t>
  </si>
  <si>
    <t>931994142</t>
  </si>
  <si>
    <t>Těsnění spáry betonové konstrukce pásy, profily, tmely tmelem polyuretanovým spáry dilatační do 4,0 cm2</t>
  </si>
  <si>
    <t>-1400632931</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</si>
  <si>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</si>
  <si>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37</t>
  </si>
  <si>
    <t>95396121R</t>
  </si>
  <si>
    <t>Kotvy chemické s vyvrtáním otvoru do betonu, železobetonu nebo tvrdého kamene dvousložkovým epoxidovým lepidlem, velikost M 12, hloubka 110 mm</t>
  </si>
  <si>
    <t>632931496</t>
  </si>
  <si>
    <t>P</t>
  </si>
  <si>
    <t>Poznámka k položce:_x000d_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t>
  </si>
  <si>
    <t>"zábradlí</t>
  </si>
  <si>
    <t>(15*5+4+5+2)*4</t>
  </si>
  <si>
    <t>38</t>
  </si>
  <si>
    <t>95396512R</t>
  </si>
  <si>
    <t>Kotvy chemické s vyvrtáním otvoru kotevní šrouby nerezové pro chemické kotvy, velikost M 12, délka 160 mm</t>
  </si>
  <si>
    <t>-146959842</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</si>
  <si>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</si>
  <si>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998</t>
  </si>
  <si>
    <t>Přesun hmot</t>
  </si>
  <si>
    <t>39</t>
  </si>
  <si>
    <t>998152111</t>
  </si>
  <si>
    <t>Přesun hmot pro zdi a valy samostatné montované z dílců železobetonových nebo z předpjatého betonu vodorovná dopravní vzdálenost do 50 m, pro zdi výšky do 12 m</t>
  </si>
  <si>
    <t>221211125</t>
  </si>
  <si>
    <t>783</t>
  </si>
  <si>
    <t>Nátěry</t>
  </si>
  <si>
    <t>40</t>
  </si>
  <si>
    <t>783334101</t>
  </si>
  <si>
    <t>Základní nátěr zámečnických konstrukcí jednonásobný epoxidový</t>
  </si>
  <si>
    <t>-469709889</t>
  </si>
  <si>
    <t>"nátěr zábradlí</t>
  </si>
  <si>
    <t>(0,08*0,06)*2*(4,50+103,222+45,117+1,50)</t>
  </si>
  <si>
    <t>(0,08*0,06)*2*1,092*(5+2+15*5+4)</t>
  </si>
  <si>
    <t>(0,08*0,04)*2*(4,50+103,222+45,117+1,50)</t>
  </si>
  <si>
    <t>0,91*68/9*12,5*(0,056*2) "DC1</t>
  </si>
  <si>
    <t>0,91*68/9*(15*9)*(0,056*2) "DC2-16</t>
  </si>
  <si>
    <t>0,91*68/9*(5,339+1,5)*(0,056*2) "DC17</t>
  </si>
  <si>
    <t>"patní plech</t>
  </si>
  <si>
    <t>0,2*0,15*(5+2+15*5+4)</t>
  </si>
  <si>
    <t>(0,07*0,05*2)*16</t>
  </si>
  <si>
    <t>41</t>
  </si>
  <si>
    <t>783347101</t>
  </si>
  <si>
    <t>Krycí nátěr (email) zámečnických konstrukcí jednonásobný polyuretanový</t>
  </si>
  <si>
    <t>-341639946</t>
  </si>
  <si>
    <t xml:space="preserve">Poznámka k položce:_x000d_
vrchní polyuretanový nátěr dle BD 687.14 min. tl. 60  µm</t>
  </si>
  <si>
    <t>711</t>
  </si>
  <si>
    <t>Izolace proti vodě, vlhkosti a plynům</t>
  </si>
  <si>
    <t>42</t>
  </si>
  <si>
    <t>711112001</t>
  </si>
  <si>
    <t>Provedení izolace proti zemní vlhkosti natěradly a tmely za studena na ploše svislé S nátěrem penetračním</t>
  </si>
  <si>
    <t>1317068247</t>
  </si>
  <si>
    <t xml:space="preserve">Poznámka k souboru cen:_x000d_
1. Izolace plochy jednotlivě do 10 m2 se oceňují skladebně cenou příslušné izolace a cenou 711 19-9095 Příplatek za plochu do 10 m2._x000d_
</t>
  </si>
  <si>
    <t>(9,12+305,25+1,98)+(1,6+1,4)*154,34 "základ + dřík</t>
  </si>
  <si>
    <t>43</t>
  </si>
  <si>
    <t>11163150</t>
  </si>
  <si>
    <t>lak penetrační asfaltový</t>
  </si>
  <si>
    <t>2102019765</t>
  </si>
  <si>
    <t>779,37*0,00035 'Přepočtené koeficientem množství</t>
  </si>
  <si>
    <t>44</t>
  </si>
  <si>
    <t>711112002</t>
  </si>
  <si>
    <t>Provedení izolace proti zemní vlhkosti natěradly a tmely za studena na ploše svislé S nátěrem lakem asfaltovým</t>
  </si>
  <si>
    <t>-1160032941</t>
  </si>
  <si>
    <t xml:space="preserve">"základ + dřík </t>
  </si>
  <si>
    <t>"2x asfal. nátěr</t>
  </si>
  <si>
    <t>((9,12+305,25+1,98)+(1,6+1,4)*154,34)*2</t>
  </si>
  <si>
    <t>45</t>
  </si>
  <si>
    <t>11163152</t>
  </si>
  <si>
    <t>lak hydroizolační asfaltový</t>
  </si>
  <si>
    <t>638246073</t>
  </si>
  <si>
    <t>1558,74*0,00045 'Přepočtené koeficientem množství</t>
  </si>
  <si>
    <t>46</t>
  </si>
  <si>
    <t>998711101</t>
  </si>
  <si>
    <t>Přesun hmot pro izolace proti vodě, vlhkosti a plynům stanovený z hmotnosti přesunovaného materiálu vodorovná dopravní vzdálenost do 50 m v objektech výšky do 6 m</t>
  </si>
  <si>
    <t>841170504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</si>
  <si>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</si>
  <si>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SO 03 - Obnova povrchů a konstrukcí</t>
  </si>
  <si>
    <t>Soupis:</t>
  </si>
  <si>
    <t>SO 03.1 - Obnova povrchů a konstrukcí po výkopu</t>
  </si>
  <si>
    <t xml:space="preserve">    5 - Komunikace pozemní</t>
  </si>
  <si>
    <t>-1040103035</t>
  </si>
  <si>
    <t>1027871292</t>
  </si>
  <si>
    <t>181351103</t>
  </si>
  <si>
    <t>Rozprostření a urovnání ornice v rovině nebo ve svahu sklonu do 1:5 strojně při souvislé ploše přes 100 do 500 m2, tl. vrstvy do 200 mm</t>
  </si>
  <si>
    <t>88769338</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</si>
  <si>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</si>
  <si>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"ohumusování v tl. 100mm</t>
  </si>
  <si>
    <t>406,7-262,50 "dokup ornice</t>
  </si>
  <si>
    <t xml:space="preserve">262,50 "původní ornice </t>
  </si>
  <si>
    <t>10364101</t>
  </si>
  <si>
    <t xml:space="preserve">zemina pro terénní úpravy -  ornice</t>
  </si>
  <si>
    <t>-295535880</t>
  </si>
  <si>
    <t>(406,7-262,50)*0,1</t>
  </si>
  <si>
    <t>14,42*1,8 'Přepočtené koeficientem množství</t>
  </si>
  <si>
    <t>181411131</t>
  </si>
  <si>
    <t>Založení trávníku na půdě předem připravené plochy do 1000 m2 výsevem včetně utažení parkového v rovině nebo na svahu do 1:5</t>
  </si>
  <si>
    <t>-1139106010</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</si>
  <si>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</si>
  <si>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</si>
  <si>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</si>
  <si>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-1606606202</t>
  </si>
  <si>
    <t>406,7*0,015 'Přepočtené koeficientem množství</t>
  </si>
  <si>
    <t>33992113R</t>
  </si>
  <si>
    <t>Osazování palisád betonových v řadě se zabetonováním C 20/25 výšky palisády přes 500 do 1000 mm</t>
  </si>
  <si>
    <t>1924722443</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</si>
  <si>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</si>
  <si>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0,2*9</t>
  </si>
  <si>
    <t>59228413</t>
  </si>
  <si>
    <t>palisáda betonová tyčová půlkulatá přírodní 175x200x800mm</t>
  </si>
  <si>
    <t>-206557744</t>
  </si>
  <si>
    <t>451573111</t>
  </si>
  <si>
    <t>Lože pod potrubí, stoky a drobné objekty v otevřeném výkopu z písku a štěrkopísku do 63 mm</t>
  </si>
  <si>
    <t>-1293477896</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</si>
  <si>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</si>
  <si>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0,8*60,0*0,10 "potrubí</t>
  </si>
  <si>
    <t>Komunikace pozemní</t>
  </si>
  <si>
    <t>564851111</t>
  </si>
  <si>
    <t>Podklad ze štěrkodrti ŠD s rozprostřením a zhutněním, po zhutnění tl. 150 mm</t>
  </si>
  <si>
    <t>1367508417</t>
  </si>
  <si>
    <t xml:space="preserve">42,0 "asfal. chodník </t>
  </si>
  <si>
    <t>17,0 "chodník (zámková dlažba)</t>
  </si>
  <si>
    <t>70,5 "parkoviště (zámková dlažba)</t>
  </si>
  <si>
    <t>23,50 "dlažba okolo pískoviště</t>
  </si>
  <si>
    <t>564861111</t>
  </si>
  <si>
    <t>Podklad ze štěrkodrti ŠD s rozprostřením a zhutněním, po zhutnění tl. 200 mm</t>
  </si>
  <si>
    <t>-7708635</t>
  </si>
  <si>
    <t>70,5 "asfal. hřiště</t>
  </si>
  <si>
    <t>104,0 "parkoviště (zámková dlažba)</t>
  </si>
  <si>
    <t>56487111R</t>
  </si>
  <si>
    <t>Podklad z jemné štěrkodrti ŠD fr. 2/4 s rozprostřením a zhutněním, po zhutnění tl. 300 mm</t>
  </si>
  <si>
    <t>-1943313830</t>
  </si>
  <si>
    <t>24,5 "obnova hřiště</t>
  </si>
  <si>
    <t>564911511</t>
  </si>
  <si>
    <t>Podklad nebo podsyp z R-materiálu s rozprostřením a zhutněním, po zhutnění tl. 50 mm</t>
  </si>
  <si>
    <t>-2028091337</t>
  </si>
  <si>
    <t>564921511</t>
  </si>
  <si>
    <t>Podklad nebo podsyp z R-materiálu s rozprostřením a zhutněním, po zhutnění tl. 60 mm</t>
  </si>
  <si>
    <t>337932970</t>
  </si>
  <si>
    <t>577133111</t>
  </si>
  <si>
    <t>Asfaltový beton vrstva obrusná ACO 8 (ABJ) s rozprostřením a se zhutněním z nemodifikovaného asfaltu v pruhu šířky do 3 m, po zhutnění tl. 40 mm</t>
  </si>
  <si>
    <t>933453729</t>
  </si>
  <si>
    <t>"ACO 8CH</t>
  </si>
  <si>
    <t>577144121</t>
  </si>
  <si>
    <t>Asfaltový beton vrstva obrusná ACO 11 (ABS) s rozprostřením a se zhutněním z nemodifikovaného asfaltu v pruhu šířky přes 3 m tř. I, po zhutnění tl. 50 mm</t>
  </si>
  <si>
    <t>-1398861524</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</si>
  <si>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</si>
  <si>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</si>
  <si>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</si>
  <si>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-42887320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</si>
  <si>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</si>
  <si>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 xml:space="preserve">"chodník </t>
  </si>
  <si>
    <t>17,0*0,8 "původní dlažba 80%</t>
  </si>
  <si>
    <t>17,0*0,2 "dokup dlažby 20%</t>
  </si>
  <si>
    <t>59245015</t>
  </si>
  <si>
    <t>dlažba zámková tvaru I 200x165x60mm přírodní</t>
  </si>
  <si>
    <t>1539495331</t>
  </si>
  <si>
    <t>17,0*0,2 "chodník - dokup 20%</t>
  </si>
  <si>
    <t>3,4*1,03 'Přepočtené koeficientem množství</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</si>
  <si>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</si>
  <si>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</si>
  <si>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-887676304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</si>
  <si>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</si>
  <si>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"parkoviště</t>
  </si>
  <si>
    <t>104,0*0,8 "původní dlažba 80%</t>
  </si>
  <si>
    <t>104,0*0,2 "dokup dlažby 20%</t>
  </si>
  <si>
    <t>59245020</t>
  </si>
  <si>
    <t>dlažba tvar obdélník betonová 200x100x80mm přírodní</t>
  </si>
  <si>
    <t>-328121616</t>
  </si>
  <si>
    <t>104,0*0,2 "parkoviště - 20% dokup</t>
  </si>
  <si>
    <t>20,8*1,03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</si>
  <si>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</si>
  <si>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</si>
  <si>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-935325483</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</si>
  <si>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</si>
  <si>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"dlažba okolo pískoviště</t>
  </si>
  <si>
    <t>23,50*0,8 "původní dlažba 80%</t>
  </si>
  <si>
    <t>23,50*0,2 "dokup dlažby 20%</t>
  </si>
  <si>
    <t>5924821R</t>
  </si>
  <si>
    <t>dlažba betonová 300x300x60mm (barvou a typem stejná jako původní)</t>
  </si>
  <si>
    <t>1599917524</t>
  </si>
  <si>
    <t>23,50*0,2 "dlažba okolo pískoviště - 20% dokup</t>
  </si>
  <si>
    <t>4,7*1,03 'Přepočtené koeficientem množství</t>
  </si>
  <si>
    <t>871355231</t>
  </si>
  <si>
    <t>Kanalizační potrubí z tvrdého PVC v otevřeném výkopu ve sklonu do 20 %, hladkého plnostěnného jednovrstvého, tuhost třídy SN 10 DN 200</t>
  </si>
  <si>
    <t>-665042013</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</si>
  <si>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</si>
  <si>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60,0 "obnova dešťové kanalizace</t>
  </si>
  <si>
    <t>895941111</t>
  </si>
  <si>
    <t>Zřízení vpusti kanalizační uliční z betonových dílců typ UV-50 normální</t>
  </si>
  <si>
    <t>1249733648</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</si>
  <si>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</si>
  <si>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59223864</t>
  </si>
  <si>
    <t>prstenec pro uliční vpusť vyrovnávací betonový 390x60x130mm</t>
  </si>
  <si>
    <t>1146612195</t>
  </si>
  <si>
    <t>59223858</t>
  </si>
  <si>
    <t>skruž pro uliční vpusť horní betonová 450x570x50mm</t>
  </si>
  <si>
    <t>-598427887</t>
  </si>
  <si>
    <t>59223850</t>
  </si>
  <si>
    <t>dno pro uliční vpusť s výtokovým otvorem betonové 450x330x50mm</t>
  </si>
  <si>
    <t>-1669698325</t>
  </si>
  <si>
    <t>899203112</t>
  </si>
  <si>
    <t>Osazení mříží litinových včetně rámů a košů na bahno pro třídu zatížení B125, C250</t>
  </si>
  <si>
    <t>-845879207</t>
  </si>
  <si>
    <t xml:space="preserve">Poznámka k souboru cen:_x000d_
1. V cenách nejsou započteny náklady na dodání mříží, rámů a košů na bahno; tyto náklady se oceňují ve specifikaci._x000d_
</t>
  </si>
  <si>
    <t>5524232R</t>
  </si>
  <si>
    <t>mříž vtoková litinová plochá 500x300mm</t>
  </si>
  <si>
    <t>881951204</t>
  </si>
  <si>
    <t>59223874</t>
  </si>
  <si>
    <t>koš vysoký pro uliční vpusti žárově Pz plech pro rám 500/300mm</t>
  </si>
  <si>
    <t>1659534110</t>
  </si>
  <si>
    <t>899722114</t>
  </si>
  <si>
    <t>Krytí potrubí z plastů výstražnou fólií z PVC šířky 40 cm</t>
  </si>
  <si>
    <t>-1883226758</t>
  </si>
  <si>
    <t>914511R</t>
  </si>
  <si>
    <t>Osazení původních sloupků do betonového základu</t>
  </si>
  <si>
    <t>164641297</t>
  </si>
  <si>
    <t>91613121R</t>
  </si>
  <si>
    <t>Osazení silničního obrubníku betonového se zřízením lože, s vyplněním a zatřením spár cementovou maltou stojatého s boční opěrou z betonu prostého, do lože z betonu prostého C 20/25</t>
  </si>
  <si>
    <t>693191406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</si>
  <si>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</si>
  <si>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59217031</t>
  </si>
  <si>
    <t>obrubník betonový silniční 1000x150x250mm</t>
  </si>
  <si>
    <t>-1037349149</t>
  </si>
  <si>
    <t>91623121R</t>
  </si>
  <si>
    <t>Osazení chodníkového obrubníku betonového se zřízením lože, s vyplněním a zatřením spár cementovou maltou stojatého s boční opěrou z betonu prostého, do lože z betonu prostého C 20/25</t>
  </si>
  <si>
    <t>2135167966</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</si>
  <si>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</si>
  <si>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59217001</t>
  </si>
  <si>
    <t>obrubník betonový zahradní 1000x50x250mm</t>
  </si>
  <si>
    <t>1226366076</t>
  </si>
  <si>
    <t>1086799456</t>
  </si>
  <si>
    <t>997221612</t>
  </si>
  <si>
    <t>Nakládání na dopravní prostředky pro vodorovnou dopravu vybouraných hmot</t>
  </si>
  <si>
    <t>1207340909</t>
  </si>
  <si>
    <t xml:space="preserve">Poznámka k souboru cen:_x000d_
1. Ceny lze použít i pro překládání při lomené dopravě._x000d_
2. Ceny nelze použít při dopravě po železnici, po vodě nebo neobvyklými dopravními prostředky._x000d_
</t>
  </si>
  <si>
    <t>998225111</t>
  </si>
  <si>
    <t>Přesun hmot pro komunikace s krytem z kameniva, monolitickým betonovým nebo živičným dopravní vzdálenost do 200 m jakékoliv délky objektu</t>
  </si>
  <si>
    <t>755100080</t>
  </si>
  <si>
    <t xml:space="preserve">Poznámka k souboru cen:_x000d_
1. Ceny lze použít i pro plochy letišť s krytem monolitickým betonovým nebo živičným._x000d_
</t>
  </si>
  <si>
    <t>SO 03.2 - Práce spojené s přístupem na staveniště a prováděním stavby</t>
  </si>
  <si>
    <t xml:space="preserve">    766 - Konstrukce truhlářské</t>
  </si>
  <si>
    <t>113106124</t>
  </si>
  <si>
    <t>Rozebrání dlažeb komunikací pro pěší s přemístěním hmot na skládku na vzdálenost do 3 m nebo s naložením na dopravní prostředek s ložem z kameniva nebo živice a s jakoukoliv výplní spár ručně z plastových nebo pryžových dlaždic</t>
  </si>
  <si>
    <t>2018194308</t>
  </si>
  <si>
    <t>41,0+71,0 "gumové rohože tl. 20mm</t>
  </si>
  <si>
    <t>1396624671</t>
  </si>
  <si>
    <t>"dlažba bude odvezená na mezideponii a zpět použitá</t>
  </si>
  <si>
    <t>0,3*329,5 "parkoviště - oprava lokálních poruch 30%</t>
  </si>
  <si>
    <t>154041437</t>
  </si>
  <si>
    <t>"sejmutí a obnovení ornice nad rámec výkopových prací - obnova po pojezdu</t>
  </si>
  <si>
    <t>24,5+16,5+27+17+21+21+8,5 "ornice tl. 100mm</t>
  </si>
  <si>
    <t>1380175263</t>
  </si>
  <si>
    <t xml:space="preserve">"na meziskládku a zpět </t>
  </si>
  <si>
    <t>(109,50*0,1)*2 "ornice</t>
  </si>
  <si>
    <t>162751115</t>
  </si>
  <si>
    <t>Vodorovné přemístění výkopku nebo sypaniny po suchu na obvyklém dopravním prostředku, bez naložení výkopku, avšak se složením bez rozhrnutí z horniny třídy těžitelnosti I skupiny 1 až 3 na vzdálenost přes 7 000 do 8 000 m</t>
  </si>
  <si>
    <t>573694511</t>
  </si>
  <si>
    <t>(135,5-109,5)*0,1 "ornice na skládku</t>
  </si>
  <si>
    <t>-1989732093</t>
  </si>
  <si>
    <t>109,50*0,1 "ornice</t>
  </si>
  <si>
    <t>171201221.</t>
  </si>
  <si>
    <t>-826125595</t>
  </si>
  <si>
    <t xml:space="preserve">Poznámka k souboru cen:_x000d_
1. Ceny uvedené v souboru cen je doporučeno upravit podle aktuálních cen místně příslušné skládky._x000d_
2. V cenách je započítán poplatek za ukládání odpadu dle zákona 185/2001 Sb._x000d_
</t>
  </si>
  <si>
    <t>2,6*1,8 'Přepočtené koeficientem množství</t>
  </si>
  <si>
    <t>-1105003508</t>
  </si>
  <si>
    <t>1693144948</t>
  </si>
  <si>
    <t>109,5 "ohumusování v tl. 100mm</t>
  </si>
  <si>
    <t>-1908504943</t>
  </si>
  <si>
    <t>-1837879108</t>
  </si>
  <si>
    <t>109,5*0,015 'Přepočtené koeficientem množství</t>
  </si>
  <si>
    <t>338121123</t>
  </si>
  <si>
    <t>Osazování sloupků a vzpěr plotových železobetonových se zabetonováním patky, o objemu do 0,15 m3</t>
  </si>
  <si>
    <t>-1395757726</t>
  </si>
  <si>
    <t xml:space="preserve">Poznámka k souboru cen:_x000d_
1. V cenách nejsou započteny náklady na:_x000d_
a) sloupky a vzpěry, toto se oceňuje ve specifikaci,_x000d_
b) vrtání jamek, tyto se oceňují souborem cen 131 1.-13.. - Vrtání jamek pro plotové sloupky tohoto katalogu._x000d_
</t>
  </si>
  <si>
    <t>2+2 "obnovení původního oplocení</t>
  </si>
  <si>
    <t>13 "nahrazení zdi oplocením</t>
  </si>
  <si>
    <t>24 "oplocení u houpačky a prolézačky</t>
  </si>
  <si>
    <t>553422R</t>
  </si>
  <si>
    <t>sloupek plotový Pz 6000mm</t>
  </si>
  <si>
    <t>1321835196</t>
  </si>
  <si>
    <t>"podrobná specifikace viz. Technická zpráva</t>
  </si>
  <si>
    <t>5534224R</t>
  </si>
  <si>
    <t>sloupek plotový Pz 2000/60x2,0mm</t>
  </si>
  <si>
    <t>-196374179</t>
  </si>
  <si>
    <t>348181113</t>
  </si>
  <si>
    <t>Montáž oplocení z dílců dřevěných na předem osazené sloupky, výšky přes 1 do 1,5 m</t>
  </si>
  <si>
    <t>-1091212531</t>
  </si>
  <si>
    <t xml:space="preserve">Poznámka k souboru cen:_x000d_
1. V cenách nejsou započteny náklady na dodávku dílců, tyto se oceňují ve specifikaci._x000d_
</t>
  </si>
  <si>
    <t>47,0 "oplocení u houpačky a prolézačky</t>
  </si>
  <si>
    <t>5534235R</t>
  </si>
  <si>
    <t>pole plotové plaňkové výšky 1,2m, s příčníky ze svislých fošen, seříznutých nahoře dle tvaru původního plotu vč. povrchové úpravy</t>
  </si>
  <si>
    <t>-1916122613</t>
  </si>
  <si>
    <t>47*1,5 'Přepočtené koeficientem množství</t>
  </si>
  <si>
    <t>348272R</t>
  </si>
  <si>
    <t>Zřízení rámu dětského pískoviště z betonových tvarovek 400x200x200mm</t>
  </si>
  <si>
    <t>-841924405</t>
  </si>
  <si>
    <t>(4,5+3,6)*0,4*2 "rozměry 4,5x3,6x0,4m</t>
  </si>
  <si>
    <t>348401350</t>
  </si>
  <si>
    <t>Montáž oplocení z pletiva rozvinutí, uchycení a napnutí drátu napínacího</t>
  </si>
  <si>
    <t>-1165635488</t>
  </si>
  <si>
    <t xml:space="preserve">Poznámka k souboru cen:_x000d_
1. V cenách nejsou započteny náklady na dodávku pletiva a drátů, tyto se oceňují ve specifikaci._x000d_
</t>
  </si>
  <si>
    <t>6,5+7,5 "původní oplocení hřiště</t>
  </si>
  <si>
    <t>36,0 "oplocení místo zdi</t>
  </si>
  <si>
    <t>15615300</t>
  </si>
  <si>
    <t xml:space="preserve">drát kruhový Pz napínací  D 2,80mm</t>
  </si>
  <si>
    <t>-2028336991</t>
  </si>
  <si>
    <t>5*50,0</t>
  </si>
  <si>
    <t>313247R</t>
  </si>
  <si>
    <t>pletivo čtyřhranné Zn pletené 55x55/2,0mm v 5000mm</t>
  </si>
  <si>
    <t>764538005</t>
  </si>
  <si>
    <t>56483111R</t>
  </si>
  <si>
    <t>Podklad z jemné štěrkodrti ŠD fr. 2/4 s rozprostřením a zhutněním, po zhutnění tl. 100 mm</t>
  </si>
  <si>
    <t>-1905799780</t>
  </si>
  <si>
    <t>55,50 "doplnění do pojížděné plochy</t>
  </si>
  <si>
    <t>-2068340014</t>
  </si>
  <si>
    <t>0,3*329,5 "parkoviště - oprava lokálních poruch - 30%</t>
  </si>
  <si>
    <t>-1620667135</t>
  </si>
  <si>
    <t>0,3*162,0 "asfaltové hříště - lokální oprava poruch - 30%</t>
  </si>
  <si>
    <t>-1496399799</t>
  </si>
  <si>
    <t>577144111</t>
  </si>
  <si>
    <t>Asfaltový beton vrstva obrusná ACO 11 (ABS) s rozprostřením a se zhutněním z nemodifikovaného asfaltu v pruhu šířky do 3 m tř. I, po zhutnění tl. 50 mm</t>
  </si>
  <si>
    <t>915233192</t>
  </si>
  <si>
    <t>5934151R</t>
  </si>
  <si>
    <t>Kladení desek profilovaných z recyklované pryže do štěrkopískového lože tl. do 40 mm volně</t>
  </si>
  <si>
    <t>989462396</t>
  </si>
  <si>
    <t xml:space="preserve">Poznámka k souboru cen:_x000d_
1. V cenách jsou započteny náklady na dodávku a provedení krytu z recyklované pryže._x000d_
2. V cenách nejsou započteny náklady na:_x000d_
a) podkladní vrstvy z asfaltu nebo betonu; tyto se oceňují cenami souboru cen 56. ..-11.. Podklad ploch pro tělovýchovu vícevrstvý v této části katalogu,_x000d_
b) obruby venkovních ploch z obrubníků; tyto se oceňují cenami souboru cen 916 27-11 Chodníkové obrubníky z recyklované pryže v katalogu 822-1._x000d_
3. Ceny nejsou určeny pro ocenění:_x000d_
a) sportovních krytů v halách, apod.; tyto lze ocenit cenami souboru cen 636 62 Podlahová krytina z desek z recyklované pryže v katalogu 801-1 Budovy a haly – zděné a monolitické části A05,_x000d_
b) chodníků, pěších zón, apod.; tyto lze ocenit cenami souboru cen 593 ..-11 Dlažba komunikací pro pěší z recyklované pryže, v katalogu 822-1 části A01._x000d_
</t>
  </si>
  <si>
    <t>41,0+71,0 "zpětné použití původní gumové rohože</t>
  </si>
  <si>
    <t>593415911</t>
  </si>
  <si>
    <t>Kryt venkovních ploch pro sportoviště a dětská hřiště z recyklované pryže z desek profilovaných, velikosti 500x500 mm kladených do štěrkopískového lože tl. do 40 mm Příplatek k cenám za každých dalších i započatých 10 mm tloušťky lože přes 40 mm</t>
  </si>
  <si>
    <t>-1838561703</t>
  </si>
  <si>
    <t>112,0*16 "lože v celkové tloušťce 200mm</t>
  </si>
  <si>
    <t>1798304575</t>
  </si>
  <si>
    <t>"parkoviště - oprava lokálních poruch - 30%</t>
  </si>
  <si>
    <t>(0,3*329,5)*0,9 "původní dlažba 90%</t>
  </si>
  <si>
    <t>(0,3*329,5)*0,1 "dokup dlažby 10%</t>
  </si>
  <si>
    <t>1589887724</t>
  </si>
  <si>
    <t>(0,3*329,5)*0,1 "dokup dlažby</t>
  </si>
  <si>
    <t>9,885*1,03 'Přepočtené koeficientem množství</t>
  </si>
  <si>
    <t>93600421R</t>
  </si>
  <si>
    <t>Doplnění písku do dětských pískovišť</t>
  </si>
  <si>
    <t>2030680197</t>
  </si>
  <si>
    <t>16,5*0,2 "doplnění tl. 200mm</t>
  </si>
  <si>
    <t>936124112</t>
  </si>
  <si>
    <t>Montáž lavičky parkové stabilní se zabetonováním noh</t>
  </si>
  <si>
    <t>-1404101873</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</si>
  <si>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katalogu 800-1 Zemní práce._x000d_
</t>
  </si>
  <si>
    <t>966001211</t>
  </si>
  <si>
    <t>Odstranění lavičky parkové stabilní zabetonované</t>
  </si>
  <si>
    <t>-545176778</t>
  </si>
  <si>
    <t xml:space="preserve">Poznámka k souboru cen:_x000d_
1. V cenách jsou započteny i náklady na odklizení materiálu na vzdálenost do 20 m nebo naložení na dopravní prostředek._x000d_
</t>
  </si>
  <si>
    <t>96600R1</t>
  </si>
  <si>
    <t>Dočasné odstranění prolézačky a zpětné osazení vč. dočasného uložení na staveništi</t>
  </si>
  <si>
    <t>-1889373803</t>
  </si>
  <si>
    <t>96600R2</t>
  </si>
  <si>
    <t>Dočasné odstranění houpačky a zpětné osazení vč. dočasného uložení na staveništi</t>
  </si>
  <si>
    <t>-2000282219</t>
  </si>
  <si>
    <t>96600R3</t>
  </si>
  <si>
    <t>Dočasné odstranění dřevěných kůlů a zpětné osazení kůlů vč. dočasného uložení na staveništi</t>
  </si>
  <si>
    <t>kpl</t>
  </si>
  <si>
    <t>1387347749</t>
  </si>
  <si>
    <t>966051R</t>
  </si>
  <si>
    <t>Bourání betonových tvarovek</t>
  </si>
  <si>
    <t>-2051748367</t>
  </si>
  <si>
    <t>Poznámka k položce:_x000d_
1. V položkách jsou započteny i náklady na:_x000d_
- odklizení materiálu na vzdálenost do 20 m nebo naložení na dopravní prostředek.</t>
  </si>
  <si>
    <t>3,0*0,4 "ohraničení pískoviště, tvarovky 400x200x200 mm</t>
  </si>
  <si>
    <t>9660717R</t>
  </si>
  <si>
    <t>Bourání plotových sloupků a vzpěr ocelových trubkových nebo profilovaných výšky do 5,0 m zabetonovaných</t>
  </si>
  <si>
    <t>422813650</t>
  </si>
  <si>
    <t>6,5+7,5</t>
  </si>
  <si>
    <t>966071823</t>
  </si>
  <si>
    <t>Rozebrání oplocení z pletiva drátěného se čtvercovými oky, výšky přes 2,0 do 4,0 m</t>
  </si>
  <si>
    <t>262685310</t>
  </si>
  <si>
    <t>"oplocené v celkové výšce 5,0m</t>
  </si>
  <si>
    <t>(6,5+7,5)*2</t>
  </si>
  <si>
    <t>985131111</t>
  </si>
  <si>
    <t>Očištění ploch stěn, rubu kleneb a podlah tlakovou vodou</t>
  </si>
  <si>
    <t>-1197322405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</si>
  <si>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</si>
  <si>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286,0 "parkoviště</t>
  </si>
  <si>
    <t>140,0 "asfaltové hřiště</t>
  </si>
  <si>
    <t>9344686</t>
  </si>
  <si>
    <t xml:space="preserve">"na mezideponii </t>
  </si>
  <si>
    <t>0,964*2 "lavička</t>
  </si>
  <si>
    <t>5,040*2 "gumové rohože</t>
  </si>
  <si>
    <t>(98,85*0,295*0,9)*2 "dlažba ke zpětné použití 90%</t>
  </si>
  <si>
    <t>98,85*0,295*0,1 "dlažba 10%</t>
  </si>
  <si>
    <t>1,840 "sloupky</t>
  </si>
  <si>
    <t>0,097 "plot</t>
  </si>
  <si>
    <t>3,120 "betonové tvarovky</t>
  </si>
  <si>
    <t>-1690333024</t>
  </si>
  <si>
    <t>7,973*7 'Přepočtené koeficientem množství</t>
  </si>
  <si>
    <t>-1150781697</t>
  </si>
  <si>
    <t xml:space="preserve">"z mezideponie </t>
  </si>
  <si>
    <t>5,040 "gumové rohože</t>
  </si>
  <si>
    <t>550820268</t>
  </si>
  <si>
    <t>98,85*0,295*0,1 "dlažba</t>
  </si>
  <si>
    <t>1181794970</t>
  </si>
  <si>
    <t>766</t>
  </si>
  <si>
    <t>Konstrukce truhlářské</t>
  </si>
  <si>
    <t>7664418R</t>
  </si>
  <si>
    <t>Demontáž a zpětná montáž dřevěného obložení dětských pískovišť vč. dočasného uložení na staveništi a upevňovacího materiálu</t>
  </si>
  <si>
    <t>-1705099869</t>
  </si>
  <si>
    <t>VON - Vedlejší a ostatní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</si>
  <si>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</si>
  <si>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</si>
  <si>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</si>
  <si>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</si>
  <si>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</si>
  <si>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</si>
  <si>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</si>
  <si>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012002000</t>
  </si>
  <si>
    <t>Geodetické práce</t>
  </si>
  <si>
    <t>Kč</t>
  </si>
  <si>
    <t>1024</t>
  </si>
  <si>
    <t>-733580830</t>
  </si>
  <si>
    <t>"geodetické zaměření před a v průběhu stavby</t>
  </si>
  <si>
    <t>012002001</t>
  </si>
  <si>
    <t>Geodetické práce vytýčení inženýrských sítí</t>
  </si>
  <si>
    <t>1009900669</t>
  </si>
  <si>
    <t>013244001</t>
  </si>
  <si>
    <t>Dílenská dokumentace stavby</t>
  </si>
  <si>
    <t>1744219625</t>
  </si>
  <si>
    <t>"návrh na oplocení asfaltového sportoviště, výška opocení 5,0 m</t>
  </si>
  <si>
    <t>"znovu ohraničení (ztracené bednění) pískoviště včetně pokládky zámkové dlažby okolo něho</t>
  </si>
  <si>
    <t>"oplocení dětského hřiště ze strany komunikace</t>
  </si>
  <si>
    <t>"znovu umístění a ukotvení prolézačky, houpačky a laviček včetně dopadových ploch</t>
  </si>
  <si>
    <t>013254000</t>
  </si>
  <si>
    <t>Dokumentace skutečného provedení stavby</t>
  </si>
  <si>
    <t>136297271</t>
  </si>
  <si>
    <t>VRN3</t>
  </si>
  <si>
    <t>Zařízení staveniště</t>
  </si>
  <si>
    <t>030001000</t>
  </si>
  <si>
    <t>182484269</t>
  </si>
  <si>
    <t>"stavební buňky, chemické WC, mobilní nádrže s vodou, elektrocentrála</t>
  </si>
  <si>
    <t>"zřízení, provoz a zrušení ZS</t>
  </si>
  <si>
    <t>034103000</t>
  </si>
  <si>
    <t>Oplocení staveniště</t>
  </si>
  <si>
    <t>516143087</t>
  </si>
  <si>
    <t xml:space="preserve">"zřízení a odstranění mobilního oplocení staveniště </t>
  </si>
  <si>
    <t>"výška min. 1,8m, celková délka 320,0m</t>
  </si>
  <si>
    <t>034303000</t>
  </si>
  <si>
    <t>Dopravní značení na staveništi</t>
  </si>
  <si>
    <t>1461727958</t>
  </si>
  <si>
    <t>"posun zastávky</t>
  </si>
  <si>
    <t>"uzavření chodníku</t>
  </si>
  <si>
    <t>"označení výjezdu vozidel ze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</si>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</sst>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19_314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Ústí nad Labem - odstranění zdi v městské části Severní Terasa - sídliště Dobětice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7. 5. 2020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Ústí n.L.-Úřad MO-Severní Terasa</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AZ Consult spol. s 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Lucie Wojčiková</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ROUND(AG55+AG56+AG57+AG60,2)</f>
        <v>0</v>
      </c>
      <c r="AH54" s="102"/>
      <c r="AI54" s="102"/>
      <c r="AJ54" s="102"/>
      <c r="AK54" s="102"/>
      <c r="AL54" s="102"/>
      <c r="AM54" s="102"/>
      <c r="AN54" s="103">
        <f>SUM(AG54,AT54)</f>
        <v>0</v>
      </c>
      <c r="AO54" s="103"/>
      <c r="AP54" s="103"/>
      <c r="AQ54" s="104" t="s">
        <v>19</v>
      </c>
      <c r="AR54" s="105"/>
      <c r="AS54" s="106">
        <f>ROUND(AS55+AS56+AS57+AS60,2)</f>
        <v>0</v>
      </c>
      <c r="AT54" s="107">
        <f>ROUND(SUM(AV54:AW54),2)</f>
        <v>0</v>
      </c>
      <c r="AU54" s="108">
        <f>ROUND(AU55+AU56+AU57+AU60,5)</f>
        <v>0</v>
      </c>
      <c r="AV54" s="107">
        <f>ROUND(AZ54*L29,2)</f>
        <v>0</v>
      </c>
      <c r="AW54" s="107">
        <f>ROUND(BA54*L30,2)</f>
        <v>0</v>
      </c>
      <c r="AX54" s="107">
        <f>ROUND(BB54*L29,2)</f>
        <v>0</v>
      </c>
      <c r="AY54" s="107">
        <f>ROUND(BC54*L30,2)</f>
        <v>0</v>
      </c>
      <c r="AZ54" s="107">
        <f>ROUND(AZ55+AZ56+AZ57+AZ60,2)</f>
        <v>0</v>
      </c>
      <c r="BA54" s="107">
        <f>ROUND(BA55+BA56+BA57+BA60,2)</f>
        <v>0</v>
      </c>
      <c r="BB54" s="107">
        <f>ROUND(BB55+BB56+BB57+BB60,2)</f>
        <v>0</v>
      </c>
      <c r="BC54" s="107">
        <f>ROUND(BC55+BC56+BC57+BC60,2)</f>
        <v>0</v>
      </c>
      <c r="BD54" s="109">
        <f>ROUND(BD55+BD56+BD57+BD60,2)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01 - Bourací práce'!J30</f>
        <v>0</v>
      </c>
      <c r="AH55" s="116"/>
      <c r="AI55" s="116"/>
      <c r="AJ55" s="116"/>
      <c r="AK55" s="116"/>
      <c r="AL55" s="116"/>
      <c r="AM55" s="116"/>
      <c r="AN55" s="117">
        <f>SUM(AG55,AT55)</f>
        <v>0</v>
      </c>
      <c r="AO55" s="116"/>
      <c r="AP55" s="116"/>
      <c r="AQ55" s="118" t="s">
        <v>79</v>
      </c>
      <c r="AR55" s="119"/>
      <c r="AS55" s="120">
        <v>0</v>
      </c>
      <c r="AT55" s="121">
        <f>ROUND(SUM(AV55:AW55),2)</f>
        <v>0</v>
      </c>
      <c r="AU55" s="122">
        <f>'SO 01 - Bourací práce'!P86</f>
        <v>0</v>
      </c>
      <c r="AV55" s="121">
        <f>'SO 01 - Bourací práce'!J33</f>
        <v>0</v>
      </c>
      <c r="AW55" s="121">
        <f>'SO 01 - Bourací práce'!J34</f>
        <v>0</v>
      </c>
      <c r="AX55" s="121">
        <f>'SO 01 - Bourací práce'!J35</f>
        <v>0</v>
      </c>
      <c r="AY55" s="121">
        <f>'SO 01 - Bourací práce'!J36</f>
        <v>0</v>
      </c>
      <c r="AZ55" s="121">
        <f>'SO 01 - Bourací práce'!F33</f>
        <v>0</v>
      </c>
      <c r="BA55" s="121">
        <f>'SO 01 - Bourací práce'!F34</f>
        <v>0</v>
      </c>
      <c r="BB55" s="121">
        <f>'SO 01 - Bourací práce'!F35</f>
        <v>0</v>
      </c>
      <c r="BC55" s="121">
        <f>'SO 01 - Bourací práce'!F36</f>
        <v>0</v>
      </c>
      <c r="BD55" s="123">
        <f>'SO 01 - Bourací práce'!F37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02 - Nová úhlová zeď'!J30</f>
        <v>0</v>
      </c>
      <c r="AH56" s="116"/>
      <c r="AI56" s="116"/>
      <c r="AJ56" s="116"/>
      <c r="AK56" s="116"/>
      <c r="AL56" s="116"/>
      <c r="AM56" s="116"/>
      <c r="AN56" s="117">
        <f>SUM(AG56,AT56)</f>
        <v>0</v>
      </c>
      <c r="AO56" s="116"/>
      <c r="AP56" s="116"/>
      <c r="AQ56" s="118" t="s">
        <v>79</v>
      </c>
      <c r="AR56" s="119"/>
      <c r="AS56" s="120">
        <v>0</v>
      </c>
      <c r="AT56" s="121">
        <f>ROUND(SUM(AV56:AW56),2)</f>
        <v>0</v>
      </c>
      <c r="AU56" s="122">
        <f>'SO 02 - Nová úhlová zeď'!P89</f>
        <v>0</v>
      </c>
      <c r="AV56" s="121">
        <f>'SO 02 - Nová úhlová zeď'!J33</f>
        <v>0</v>
      </c>
      <c r="AW56" s="121">
        <f>'SO 02 - Nová úhlová zeď'!J34</f>
        <v>0</v>
      </c>
      <c r="AX56" s="121">
        <f>'SO 02 - Nová úhlová zeď'!J35</f>
        <v>0</v>
      </c>
      <c r="AY56" s="121">
        <f>'SO 02 - Nová úhlová zeď'!J36</f>
        <v>0</v>
      </c>
      <c r="AZ56" s="121">
        <f>'SO 02 - Nová úhlová zeď'!F33</f>
        <v>0</v>
      </c>
      <c r="BA56" s="121">
        <f>'SO 02 - Nová úhlová zeď'!F34</f>
        <v>0</v>
      </c>
      <c r="BB56" s="121">
        <f>'SO 02 - Nová úhlová zeď'!F35</f>
        <v>0</v>
      </c>
      <c r="BC56" s="121">
        <f>'SO 02 - Nová úhlová zeď'!F36</f>
        <v>0</v>
      </c>
      <c r="BD56" s="123">
        <f>'SO 02 - Nová úhlová zeď'!F37</f>
        <v>0</v>
      </c>
      <c r="BE56" s="7"/>
      <c r="BT56" s="124" t="s">
        <v>80</v>
      </c>
      <c r="BV56" s="124" t="s">
        <v>74</v>
      </c>
      <c r="BW56" s="124" t="s">
        <v>85</v>
      </c>
      <c r="BX56" s="124" t="s">
        <v>5</v>
      </c>
      <c r="CL56" s="124" t="s">
        <v>19</v>
      </c>
      <c r="CM56" s="124" t="s">
        <v>82</v>
      </c>
    </row>
    <row r="57" s="7" customFormat="1" ht="16.5" customHeight="1">
      <c r="A57" s="7"/>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25">
        <f>ROUND(SUM(AG58:AG59),2)</f>
        <v>0</v>
      </c>
      <c r="AH57" s="116"/>
      <c r="AI57" s="116"/>
      <c r="AJ57" s="116"/>
      <c r="AK57" s="116"/>
      <c r="AL57" s="116"/>
      <c r="AM57" s="116"/>
      <c r="AN57" s="117">
        <f>SUM(AG57,AT57)</f>
        <v>0</v>
      </c>
      <c r="AO57" s="116"/>
      <c r="AP57" s="116"/>
      <c r="AQ57" s="118" t="s">
        <v>79</v>
      </c>
      <c r="AR57" s="119"/>
      <c r="AS57" s="120">
        <f>ROUND(SUM(AS58:AS59),2)</f>
        <v>0</v>
      </c>
      <c r="AT57" s="121">
        <f>ROUND(SUM(AV57:AW57),2)</f>
        <v>0</v>
      </c>
      <c r="AU57" s="122">
        <f>ROUND(SUM(AU58:AU59),5)</f>
        <v>0</v>
      </c>
      <c r="AV57" s="121">
        <f>ROUND(AZ57*L29,2)</f>
        <v>0</v>
      </c>
      <c r="AW57" s="121">
        <f>ROUND(BA57*L30,2)</f>
        <v>0</v>
      </c>
      <c r="AX57" s="121">
        <f>ROUND(BB57*L29,2)</f>
        <v>0</v>
      </c>
      <c r="AY57" s="121">
        <f>ROUND(BC57*L30,2)</f>
        <v>0</v>
      </c>
      <c r="AZ57" s="121">
        <f>ROUND(SUM(AZ58:AZ59),2)</f>
        <v>0</v>
      </c>
      <c r="BA57" s="121">
        <f>ROUND(SUM(BA58:BA59),2)</f>
        <v>0</v>
      </c>
      <c r="BB57" s="121">
        <f>ROUND(SUM(BB58:BB59),2)</f>
        <v>0</v>
      </c>
      <c r="BC57" s="121">
        <f>ROUND(SUM(BC58:BC59),2)</f>
        <v>0</v>
      </c>
      <c r="BD57" s="123">
        <f>ROUND(SUM(BD58:BD59),2)</f>
        <v>0</v>
      </c>
      <c r="BE57" s="7"/>
      <c r="BS57" s="124" t="s">
        <v>71</v>
      </c>
      <c r="BT57" s="124" t="s">
        <v>80</v>
      </c>
      <c r="BU57" s="124" t="s">
        <v>73</v>
      </c>
      <c r="BV57" s="124" t="s">
        <v>74</v>
      </c>
      <c r="BW57" s="124" t="s">
        <v>88</v>
      </c>
      <c r="BX57" s="124" t="s">
        <v>5</v>
      </c>
      <c r="CL57" s="124" t="s">
        <v>19</v>
      </c>
      <c r="CM57" s="124" t="s">
        <v>82</v>
      </c>
    </row>
    <row r="58" s="4" customFormat="1" ht="16.5" customHeight="1">
      <c r="A58" s="112" t="s">
        <v>76</v>
      </c>
      <c r="B58" s="64"/>
      <c r="C58" s="126"/>
      <c r="D58" s="126"/>
      <c r="E58" s="127" t="s">
        <v>89</v>
      </c>
      <c r="F58" s="127"/>
      <c r="G58" s="127"/>
      <c r="H58" s="127"/>
      <c r="I58" s="127"/>
      <c r="J58" s="126"/>
      <c r="K58" s="127" t="s">
        <v>90</v>
      </c>
      <c r="L58" s="127"/>
      <c r="M58" s="127"/>
      <c r="N58" s="127"/>
      <c r="O58" s="127"/>
      <c r="P58" s="127"/>
      <c r="Q58" s="127"/>
      <c r="R58" s="127"/>
      <c r="S58" s="127"/>
      <c r="T58" s="127"/>
      <c r="U58" s="127"/>
      <c r="V58" s="127"/>
      <c r="W58" s="127"/>
      <c r="X58" s="127"/>
      <c r="Y58" s="127"/>
      <c r="Z58" s="127"/>
      <c r="AA58" s="127"/>
      <c r="AB58" s="127"/>
      <c r="AC58" s="127"/>
      <c r="AD58" s="127"/>
      <c r="AE58" s="127"/>
      <c r="AF58" s="127"/>
      <c r="AG58" s="128">
        <f>'SO 03.1 - Obnova povrchů ...'!J32</f>
        <v>0</v>
      </c>
      <c r="AH58" s="126"/>
      <c r="AI58" s="126"/>
      <c r="AJ58" s="126"/>
      <c r="AK58" s="126"/>
      <c r="AL58" s="126"/>
      <c r="AM58" s="126"/>
      <c r="AN58" s="128">
        <f>SUM(AG58,AT58)</f>
        <v>0</v>
      </c>
      <c r="AO58" s="126"/>
      <c r="AP58" s="126"/>
      <c r="AQ58" s="129" t="s">
        <v>91</v>
      </c>
      <c r="AR58" s="66"/>
      <c r="AS58" s="130">
        <v>0</v>
      </c>
      <c r="AT58" s="131">
        <f>ROUND(SUM(AV58:AW58),2)</f>
        <v>0</v>
      </c>
      <c r="AU58" s="132">
        <f>'SO 03.1 - Obnova povrchů ...'!P94</f>
        <v>0</v>
      </c>
      <c r="AV58" s="131">
        <f>'SO 03.1 - Obnova povrchů ...'!J35</f>
        <v>0</v>
      </c>
      <c r="AW58" s="131">
        <f>'SO 03.1 - Obnova povrchů ...'!J36</f>
        <v>0</v>
      </c>
      <c r="AX58" s="131">
        <f>'SO 03.1 - Obnova povrchů ...'!J37</f>
        <v>0</v>
      </c>
      <c r="AY58" s="131">
        <f>'SO 03.1 - Obnova povrchů ...'!J38</f>
        <v>0</v>
      </c>
      <c r="AZ58" s="131">
        <f>'SO 03.1 - Obnova povrchů ...'!F35</f>
        <v>0</v>
      </c>
      <c r="BA58" s="131">
        <f>'SO 03.1 - Obnova povrchů ...'!F36</f>
        <v>0</v>
      </c>
      <c r="BB58" s="131">
        <f>'SO 03.1 - Obnova povrchů ...'!F37</f>
        <v>0</v>
      </c>
      <c r="BC58" s="131">
        <f>'SO 03.1 - Obnova povrchů ...'!F38</f>
        <v>0</v>
      </c>
      <c r="BD58" s="133">
        <f>'SO 03.1 - Obnova povrchů ...'!F39</f>
        <v>0</v>
      </c>
      <c r="BE58" s="4"/>
      <c r="BT58" s="134" t="s">
        <v>82</v>
      </c>
      <c r="BV58" s="134" t="s">
        <v>74</v>
      </c>
      <c r="BW58" s="134" t="s">
        <v>92</v>
      </c>
      <c r="BX58" s="134" t="s">
        <v>88</v>
      </c>
      <c r="CL58" s="134" t="s">
        <v>19</v>
      </c>
    </row>
    <row r="59" s="4" customFormat="1" ht="23.25" customHeight="1">
      <c r="A59" s="112" t="s">
        <v>76</v>
      </c>
      <c r="B59" s="64"/>
      <c r="C59" s="126"/>
      <c r="D59" s="126"/>
      <c r="E59" s="127" t="s">
        <v>93</v>
      </c>
      <c r="F59" s="127"/>
      <c r="G59" s="127"/>
      <c r="H59" s="127"/>
      <c r="I59" s="127"/>
      <c r="J59" s="126"/>
      <c r="K59" s="127" t="s">
        <v>94</v>
      </c>
      <c r="L59" s="127"/>
      <c r="M59" s="127"/>
      <c r="N59" s="127"/>
      <c r="O59" s="127"/>
      <c r="P59" s="127"/>
      <c r="Q59" s="127"/>
      <c r="R59" s="127"/>
      <c r="S59" s="127"/>
      <c r="T59" s="127"/>
      <c r="U59" s="127"/>
      <c r="V59" s="127"/>
      <c r="W59" s="127"/>
      <c r="X59" s="127"/>
      <c r="Y59" s="127"/>
      <c r="Z59" s="127"/>
      <c r="AA59" s="127"/>
      <c r="AB59" s="127"/>
      <c r="AC59" s="127"/>
      <c r="AD59" s="127"/>
      <c r="AE59" s="127"/>
      <c r="AF59" s="127"/>
      <c r="AG59" s="128">
        <f>'SO 03.2 - Práce spojené s...'!J32</f>
        <v>0</v>
      </c>
      <c r="AH59" s="126"/>
      <c r="AI59" s="126"/>
      <c r="AJ59" s="126"/>
      <c r="AK59" s="126"/>
      <c r="AL59" s="126"/>
      <c r="AM59" s="126"/>
      <c r="AN59" s="128">
        <f>SUM(AG59,AT59)</f>
        <v>0</v>
      </c>
      <c r="AO59" s="126"/>
      <c r="AP59" s="126"/>
      <c r="AQ59" s="129" t="s">
        <v>91</v>
      </c>
      <c r="AR59" s="66"/>
      <c r="AS59" s="130">
        <v>0</v>
      </c>
      <c r="AT59" s="131">
        <f>ROUND(SUM(AV59:AW59),2)</f>
        <v>0</v>
      </c>
      <c r="AU59" s="132">
        <f>'SO 03.2 - Práce spojené s...'!P94</f>
        <v>0</v>
      </c>
      <c r="AV59" s="131">
        <f>'SO 03.2 - Práce spojené s...'!J35</f>
        <v>0</v>
      </c>
      <c r="AW59" s="131">
        <f>'SO 03.2 - Práce spojené s...'!J36</f>
        <v>0</v>
      </c>
      <c r="AX59" s="131">
        <f>'SO 03.2 - Práce spojené s...'!J37</f>
        <v>0</v>
      </c>
      <c r="AY59" s="131">
        <f>'SO 03.2 - Práce spojené s...'!J38</f>
        <v>0</v>
      </c>
      <c r="AZ59" s="131">
        <f>'SO 03.2 - Práce spojené s...'!F35</f>
        <v>0</v>
      </c>
      <c r="BA59" s="131">
        <f>'SO 03.2 - Práce spojené s...'!F36</f>
        <v>0</v>
      </c>
      <c r="BB59" s="131">
        <f>'SO 03.2 - Práce spojené s...'!F37</f>
        <v>0</v>
      </c>
      <c r="BC59" s="131">
        <f>'SO 03.2 - Práce spojené s...'!F38</f>
        <v>0</v>
      </c>
      <c r="BD59" s="133">
        <f>'SO 03.2 - Práce spojené s...'!F39</f>
        <v>0</v>
      </c>
      <c r="BE59" s="4"/>
      <c r="BT59" s="134" t="s">
        <v>82</v>
      </c>
      <c r="BV59" s="134" t="s">
        <v>74</v>
      </c>
      <c r="BW59" s="134" t="s">
        <v>95</v>
      </c>
      <c r="BX59" s="134" t="s">
        <v>88</v>
      </c>
      <c r="CL59" s="134" t="s">
        <v>19</v>
      </c>
    </row>
    <row r="60" s="7" customFormat="1" ht="16.5" customHeight="1">
      <c r="A60" s="112" t="s">
        <v>76</v>
      </c>
      <c r="B60" s="113"/>
      <c r="C60" s="114"/>
      <c r="D60" s="115" t="s">
        <v>96</v>
      </c>
      <c r="E60" s="115"/>
      <c r="F60" s="115"/>
      <c r="G60" s="115"/>
      <c r="H60" s="115"/>
      <c r="I60" s="116"/>
      <c r="J60" s="115" t="s">
        <v>97</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'VON - Vedlejší a ostatní ...'!J30</f>
        <v>0</v>
      </c>
      <c r="AH60" s="116"/>
      <c r="AI60" s="116"/>
      <c r="AJ60" s="116"/>
      <c r="AK60" s="116"/>
      <c r="AL60" s="116"/>
      <c r="AM60" s="116"/>
      <c r="AN60" s="117">
        <f>SUM(AG60,AT60)</f>
        <v>0</v>
      </c>
      <c r="AO60" s="116"/>
      <c r="AP60" s="116"/>
      <c r="AQ60" s="118" t="s">
        <v>96</v>
      </c>
      <c r="AR60" s="119"/>
      <c r="AS60" s="135">
        <v>0</v>
      </c>
      <c r="AT60" s="136">
        <f>ROUND(SUM(AV60:AW60),2)</f>
        <v>0</v>
      </c>
      <c r="AU60" s="137">
        <f>'VON - Vedlejší a ostatní ...'!P82</f>
        <v>0</v>
      </c>
      <c r="AV60" s="136">
        <f>'VON - Vedlejší a ostatní ...'!J33</f>
        <v>0</v>
      </c>
      <c r="AW60" s="136">
        <f>'VON - Vedlejší a ostatní ...'!J34</f>
        <v>0</v>
      </c>
      <c r="AX60" s="136">
        <f>'VON - Vedlejší a ostatní ...'!J35</f>
        <v>0</v>
      </c>
      <c r="AY60" s="136">
        <f>'VON - Vedlejší a ostatní ...'!J36</f>
        <v>0</v>
      </c>
      <c r="AZ60" s="136">
        <f>'VON - Vedlejší a ostatní ...'!F33</f>
        <v>0</v>
      </c>
      <c r="BA60" s="136">
        <f>'VON - Vedlejší a ostatní ...'!F34</f>
        <v>0</v>
      </c>
      <c r="BB60" s="136">
        <f>'VON - Vedlejší a ostatní ...'!F35</f>
        <v>0</v>
      </c>
      <c r="BC60" s="136">
        <f>'VON - Vedlejší a ostatní ...'!F36</f>
        <v>0</v>
      </c>
      <c r="BD60" s="138">
        <f>'VON - Vedlejší a ostatní ...'!F37</f>
        <v>0</v>
      </c>
      <c r="BE60" s="7"/>
      <c r="BT60" s="124" t="s">
        <v>80</v>
      </c>
      <c r="BV60" s="124" t="s">
        <v>74</v>
      </c>
      <c r="BW60" s="124" t="s">
        <v>98</v>
      </c>
      <c r="BX60" s="124" t="s">
        <v>5</v>
      </c>
      <c r="CL60" s="124" t="s">
        <v>19</v>
      </c>
      <c r="CM60" s="124" t="s">
        <v>82</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naNjQCyJ/VLmRbPzblZm+jefz1zLSn79aWmbx2nlsQzHQA7LGUj1xIDKrC/d5sN+2yiXsTm1hQzP9bzPEGMGxw==" hashValue="tS/vfdwaaNfhMjzFnQAjYQm+0hpRUcH3VZJK1F9YR6JFp1Ub8Lvw13JrjR2e2mzJKQpmzwbnrBgTZqK3bNr3xA=="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E58:I58"/>
    <mergeCell ref="K58:AF58"/>
    <mergeCell ref="AN59:AP59"/>
    <mergeCell ref="AG59:AM59"/>
    <mergeCell ref="E59:I59"/>
    <mergeCell ref="K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1 - Bourací práce'!C2" display="/"/>
    <hyperlink ref="A56" location="'SO 02 - Nová úhlová zeď'!C2" display="/"/>
    <hyperlink ref="A58" location="'SO 03.1 - Obnova povrchů ...'!C2" display="/"/>
    <hyperlink ref="A59" location="'SO 03.2 - Práce spojené s...'!C2" display="/"/>
    <hyperlink ref="A60"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81</v>
      </c>
    </row>
    <row r="3" s="1" customFormat="1" ht="6.96" customHeight="1">
      <c r="B3" s="139"/>
      <c r="C3" s="140"/>
      <c r="D3" s="140"/>
      <c r="E3" s="140"/>
      <c r="F3" s="140"/>
      <c r="G3" s="140"/>
      <c r="H3" s="140"/>
      <c r="I3" s="140"/>
      <c r="J3" s="140"/>
      <c r="K3" s="140"/>
      <c r="L3" s="21"/>
      <c r="AT3" s="18" t="s">
        <v>82</v>
      </c>
    </row>
    <row r="4" s="1" customFormat="1" ht="24.96" customHeight="1">
      <c r="B4" s="21"/>
      <c r="D4" s="141" t="s">
        <v>99</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Ústí nad Labem - odstranění zdi v městské části Severní Terasa - sídliště Dobětice</v>
      </c>
      <c r="F7" s="143"/>
      <c r="G7" s="143"/>
      <c r="H7" s="143"/>
      <c r="L7" s="21"/>
    </row>
    <row r="8" s="2" customFormat="1" ht="12" customHeight="1">
      <c r="A8" s="39"/>
      <c r="B8" s="45"/>
      <c r="C8" s="39"/>
      <c r="D8" s="143" t="s">
        <v>100</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101</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7. 5. 2020</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47.25" customHeight="1">
      <c r="A27" s="148"/>
      <c r="B27" s="149"/>
      <c r="C27" s="148"/>
      <c r="D27" s="148"/>
      <c r="E27" s="150" t="s">
        <v>37</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ROUND(J86,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ROUND((SUM(BE86:BE235)),  2)</f>
        <v>0</v>
      </c>
      <c r="G33" s="39"/>
      <c r="H33" s="39"/>
      <c r="I33" s="158">
        <v>0.20999999999999999</v>
      </c>
      <c r="J33" s="157">
        <f>ROUND(((SUM(BE86:BE235))*I33),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ROUND((SUM(BF86:BF235)),  2)</f>
        <v>0</v>
      </c>
      <c r="G34" s="39"/>
      <c r="H34" s="39"/>
      <c r="I34" s="158">
        <v>0.14999999999999999</v>
      </c>
      <c r="J34" s="157">
        <f>ROUND(((SUM(BF86:BF235))*I34),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ROUND((SUM(BG86:BG235)),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ROUND((SUM(BH86:BH235)),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ROUND((SUM(BI86:BI235)),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Ústí nad Labem - odstranění zdi v městské části Severní Terasa - sídliště Dobětice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100</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01 - Bourací práce</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7. 5. 2020</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Statutární město Ústí n.L.-Úřad MO-Severní Terasa</v>
      </c>
      <c r="G54" s="41"/>
      <c r="H54" s="41"/>
      <c r="I54" s="33" t="s">
        <v>31</v>
      </c>
      <c r="J54" s="37" t="str">
        <f>E21</f>
        <v>AZ Consult spol. s r.o.</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103</v>
      </c>
      <c r="D57" s="172"/>
      <c r="E57" s="172"/>
      <c r="F57" s="172"/>
      <c r="G57" s="172"/>
      <c r="H57" s="172"/>
      <c r="I57" s="172"/>
      <c r="J57" s="173" t="s">
        <v>104</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J86</f>
        <v>0</v>
      </c>
      <c r="K59" s="41"/>
      <c r="L59" s="145"/>
      <c r="S59" s="39"/>
      <c r="T59" s="39"/>
      <c r="U59" s="39"/>
      <c r="V59" s="39"/>
      <c r="W59" s="39"/>
      <c r="X59" s="39"/>
      <c r="Y59" s="39"/>
      <c r="Z59" s="39"/>
      <c r="AA59" s="39"/>
      <c r="AB59" s="39"/>
      <c r="AC59" s="39"/>
      <c r="AD59" s="39"/>
      <c r="AE59" s="39"/>
      <c r="AU59" s="18" t="s">
        <v>105</v>
      </c>
    </row>
    <row r="60" s="9" customFormat="1" ht="24.96" customHeight="1">
      <c r="A60" s="9"/>
      <c r="B60" s="175"/>
      <c r="C60" s="176"/>
      <c r="D60" s="177" t="s">
        <v>106</v>
      </c>
      <c r="E60" s="178"/>
      <c r="F60" s="178"/>
      <c r="G60" s="178"/>
      <c r="H60" s="178"/>
      <c r="I60" s="178"/>
      <c r="J60" s="179">
        <f>J87</f>
        <v>0</v>
      </c>
      <c r="K60" s="176"/>
      <c r="L60" s="180"/>
      <c r="S60" s="9"/>
      <c r="T60" s="9"/>
      <c r="U60" s="9"/>
      <c r="V60" s="9"/>
      <c r="W60" s="9"/>
      <c r="X60" s="9"/>
      <c r="Y60" s="9"/>
      <c r="Z60" s="9"/>
      <c r="AA60" s="9"/>
      <c r="AB60" s="9"/>
      <c r="AC60" s="9"/>
      <c r="AD60" s="9"/>
      <c r="AE60" s="9"/>
    </row>
    <row r="61" s="10" customFormat="1" ht="19.92" customHeight="1">
      <c r="A61" s="10"/>
      <c r="B61" s="181"/>
      <c r="C61" s="126"/>
      <c r="D61" s="182" t="s">
        <v>107</v>
      </c>
      <c r="E61" s="183"/>
      <c r="F61" s="183"/>
      <c r="G61" s="183"/>
      <c r="H61" s="183"/>
      <c r="I61" s="183"/>
      <c r="J61" s="184">
        <f>J88</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108</v>
      </c>
      <c r="E62" s="183"/>
      <c r="F62" s="183"/>
      <c r="G62" s="183"/>
      <c r="H62" s="183"/>
      <c r="I62" s="183"/>
      <c r="J62" s="184">
        <f>J136</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109</v>
      </c>
      <c r="E63" s="183"/>
      <c r="F63" s="183"/>
      <c r="G63" s="183"/>
      <c r="H63" s="183"/>
      <c r="I63" s="183"/>
      <c r="J63" s="184">
        <f>J142</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110</v>
      </c>
      <c r="E64" s="183"/>
      <c r="F64" s="183"/>
      <c r="G64" s="183"/>
      <c r="H64" s="183"/>
      <c r="I64" s="183"/>
      <c r="J64" s="184">
        <f>J160</f>
        <v>0</v>
      </c>
      <c r="K64" s="126"/>
      <c r="L64" s="185"/>
      <c r="S64" s="10"/>
      <c r="T64" s="10"/>
      <c r="U64" s="10"/>
      <c r="V64" s="10"/>
      <c r="W64" s="10"/>
      <c r="X64" s="10"/>
      <c r="Y64" s="10"/>
      <c r="Z64" s="10"/>
      <c r="AA64" s="10"/>
      <c r="AB64" s="10"/>
      <c r="AC64" s="10"/>
      <c r="AD64" s="10"/>
      <c r="AE64" s="10"/>
    </row>
    <row r="65" s="9" customFormat="1" ht="24.96" customHeight="1">
      <c r="A65" s="9"/>
      <c r="B65" s="175"/>
      <c r="C65" s="176"/>
      <c r="D65" s="177" t="s">
        <v>111</v>
      </c>
      <c r="E65" s="178"/>
      <c r="F65" s="178"/>
      <c r="G65" s="178"/>
      <c r="H65" s="178"/>
      <c r="I65" s="178"/>
      <c r="J65" s="179">
        <f>J231</f>
        <v>0</v>
      </c>
      <c r="K65" s="176"/>
      <c r="L65" s="180"/>
      <c r="S65" s="9"/>
      <c r="T65" s="9"/>
      <c r="U65" s="9"/>
      <c r="V65" s="9"/>
      <c r="W65" s="9"/>
      <c r="X65" s="9"/>
      <c r="Y65" s="9"/>
      <c r="Z65" s="9"/>
      <c r="AA65" s="9"/>
      <c r="AB65" s="9"/>
      <c r="AC65" s="9"/>
      <c r="AD65" s="9"/>
      <c r="AE65" s="9"/>
    </row>
    <row r="66" s="10" customFormat="1" ht="19.92" customHeight="1">
      <c r="A66" s="10"/>
      <c r="B66" s="181"/>
      <c r="C66" s="126"/>
      <c r="D66" s="182" t="s">
        <v>112</v>
      </c>
      <c r="E66" s="183"/>
      <c r="F66" s="183"/>
      <c r="G66" s="183"/>
      <c r="H66" s="183"/>
      <c r="I66" s="183"/>
      <c r="J66" s="184">
        <f>J232</f>
        <v>0</v>
      </c>
      <c r="K66" s="126"/>
      <c r="L66" s="185"/>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113</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Ústí nad Labem - odstranění zdi v městské části Severní Terasa - sídliště Dobětice</v>
      </c>
      <c r="F76" s="33"/>
      <c r="G76" s="33"/>
      <c r="H76" s="33"/>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100</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E9</f>
        <v>SO 01 - Bourací práce</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 xml:space="preserve"> </v>
      </c>
      <c r="G80" s="41"/>
      <c r="H80" s="41"/>
      <c r="I80" s="33" t="s">
        <v>23</v>
      </c>
      <c r="J80" s="73" t="str">
        <f>IF(J12="","",J12)</f>
        <v>7. 5. 2020</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25.65" customHeight="1">
      <c r="A82" s="39"/>
      <c r="B82" s="40"/>
      <c r="C82" s="33" t="s">
        <v>25</v>
      </c>
      <c r="D82" s="41"/>
      <c r="E82" s="41"/>
      <c r="F82" s="28" t="str">
        <f>E15</f>
        <v>Statutární město Ústí n.L.-Úřad MO-Severní Terasa</v>
      </c>
      <c r="G82" s="41"/>
      <c r="H82" s="41"/>
      <c r="I82" s="33" t="s">
        <v>31</v>
      </c>
      <c r="J82" s="37" t="str">
        <f>E21</f>
        <v>AZ Consult spol. s r.o.</v>
      </c>
      <c r="K82" s="41"/>
      <c r="L82" s="14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33" t="s">
        <v>34</v>
      </c>
      <c r="J83" s="37" t="str">
        <f>E24</f>
        <v>Lucie Wojčiková</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114</v>
      </c>
      <c r="D85" s="189" t="s">
        <v>57</v>
      </c>
      <c r="E85" s="189" t="s">
        <v>53</v>
      </c>
      <c r="F85" s="189" t="s">
        <v>54</v>
      </c>
      <c r="G85" s="189" t="s">
        <v>115</v>
      </c>
      <c r="H85" s="189" t="s">
        <v>116</v>
      </c>
      <c r="I85" s="189" t="s">
        <v>117</v>
      </c>
      <c r="J85" s="189" t="s">
        <v>104</v>
      </c>
      <c r="K85" s="190" t="s">
        <v>118</v>
      </c>
      <c r="L85" s="191"/>
      <c r="M85" s="93" t="s">
        <v>19</v>
      </c>
      <c r="N85" s="94" t="s">
        <v>42</v>
      </c>
      <c r="O85" s="94" t="s">
        <v>119</v>
      </c>
      <c r="P85" s="94" t="s">
        <v>120</v>
      </c>
      <c r="Q85" s="94" t="s">
        <v>121</v>
      </c>
      <c r="R85" s="94" t="s">
        <v>122</v>
      </c>
      <c r="S85" s="94" t="s">
        <v>123</v>
      </c>
      <c r="T85" s="95" t="s">
        <v>124</v>
      </c>
      <c r="U85" s="186"/>
      <c r="V85" s="186"/>
      <c r="W85" s="186"/>
      <c r="X85" s="186"/>
      <c r="Y85" s="186"/>
      <c r="Z85" s="186"/>
      <c r="AA85" s="186"/>
      <c r="AB85" s="186"/>
      <c r="AC85" s="186"/>
      <c r="AD85" s="186"/>
      <c r="AE85" s="186"/>
    </row>
    <row r="86" s="2" customFormat="1" ht="22.8" customHeight="1">
      <c r="A86" s="39"/>
      <c r="B86" s="40"/>
      <c r="C86" s="100" t="s">
        <v>125</v>
      </c>
      <c r="D86" s="41"/>
      <c r="E86" s="41"/>
      <c r="F86" s="41"/>
      <c r="G86" s="41"/>
      <c r="H86" s="41"/>
      <c r="I86" s="41"/>
      <c r="J86" s="192">
        <f>BK86</f>
        <v>0</v>
      </c>
      <c r="K86" s="41"/>
      <c r="L86" s="45"/>
      <c r="M86" s="96"/>
      <c r="N86" s="193"/>
      <c r="O86" s="97"/>
      <c r="P86" s="194">
        <f>P87+P231</f>
        <v>0</v>
      </c>
      <c r="Q86" s="97"/>
      <c r="R86" s="194">
        <f>R87+R231</f>
        <v>0</v>
      </c>
      <c r="S86" s="97"/>
      <c r="T86" s="195">
        <f>T87+T231</f>
        <v>1217.9011800000001</v>
      </c>
      <c r="U86" s="39"/>
      <c r="V86" s="39"/>
      <c r="W86" s="39"/>
      <c r="X86" s="39"/>
      <c r="Y86" s="39"/>
      <c r="Z86" s="39"/>
      <c r="AA86" s="39"/>
      <c r="AB86" s="39"/>
      <c r="AC86" s="39"/>
      <c r="AD86" s="39"/>
      <c r="AE86" s="39"/>
      <c r="AT86" s="18" t="s">
        <v>71</v>
      </c>
      <c r="AU86" s="18" t="s">
        <v>105</v>
      </c>
      <c r="BK86" s="196">
        <f>BK87+BK231</f>
        <v>0</v>
      </c>
    </row>
    <row r="87" s="12" customFormat="1" ht="25.92" customHeight="1">
      <c r="A87" s="12"/>
      <c r="B87" s="197"/>
      <c r="C87" s="198"/>
      <c r="D87" s="199" t="s">
        <v>71</v>
      </c>
      <c r="E87" s="200" t="s">
        <v>126</v>
      </c>
      <c r="F87" s="200" t="s">
        <v>127</v>
      </c>
      <c r="G87" s="198"/>
      <c r="H87" s="198"/>
      <c r="I87" s="201"/>
      <c r="J87" s="202">
        <f>BK87</f>
        <v>0</v>
      </c>
      <c r="K87" s="198"/>
      <c r="L87" s="203"/>
      <c r="M87" s="204"/>
      <c r="N87" s="205"/>
      <c r="O87" s="205"/>
      <c r="P87" s="206">
        <f>P88+P136+P142+P160</f>
        <v>0</v>
      </c>
      <c r="Q87" s="205"/>
      <c r="R87" s="206">
        <f>R88+R136+R142+R160</f>
        <v>0</v>
      </c>
      <c r="S87" s="205"/>
      <c r="T87" s="207">
        <f>T88+T136+T142+T160</f>
        <v>1217.7331800000002</v>
      </c>
      <c r="U87" s="12"/>
      <c r="V87" s="12"/>
      <c r="W87" s="12"/>
      <c r="X87" s="12"/>
      <c r="Y87" s="12"/>
      <c r="Z87" s="12"/>
      <c r="AA87" s="12"/>
      <c r="AB87" s="12"/>
      <c r="AC87" s="12"/>
      <c r="AD87" s="12"/>
      <c r="AE87" s="12"/>
      <c r="AR87" s="208" t="s">
        <v>80</v>
      </c>
      <c r="AT87" s="209" t="s">
        <v>71</v>
      </c>
      <c r="AU87" s="209" t="s">
        <v>72</v>
      </c>
      <c r="AY87" s="208" t="s">
        <v>128</v>
      </c>
      <c r="BK87" s="210">
        <f>BK88+BK136+BK142+BK160</f>
        <v>0</v>
      </c>
    </row>
    <row r="88" s="12" customFormat="1" ht="22.8" customHeight="1">
      <c r="A88" s="12"/>
      <c r="B88" s="197"/>
      <c r="C88" s="198"/>
      <c r="D88" s="199" t="s">
        <v>71</v>
      </c>
      <c r="E88" s="211" t="s">
        <v>80</v>
      </c>
      <c r="F88" s="211" t="s">
        <v>129</v>
      </c>
      <c r="G88" s="198"/>
      <c r="H88" s="198"/>
      <c r="I88" s="201"/>
      <c r="J88" s="212">
        <f>BK88</f>
        <v>0</v>
      </c>
      <c r="K88" s="198"/>
      <c r="L88" s="203"/>
      <c r="M88" s="204"/>
      <c r="N88" s="205"/>
      <c r="O88" s="205"/>
      <c r="P88" s="206">
        <f>SUM(P89:P135)</f>
        <v>0</v>
      </c>
      <c r="Q88" s="205"/>
      <c r="R88" s="206">
        <f>SUM(R89:R135)</f>
        <v>0</v>
      </c>
      <c r="S88" s="205"/>
      <c r="T88" s="207">
        <f>SUM(T89:T135)</f>
        <v>169.07749999999999</v>
      </c>
      <c r="U88" s="12"/>
      <c r="V88" s="12"/>
      <c r="W88" s="12"/>
      <c r="X88" s="12"/>
      <c r="Y88" s="12"/>
      <c r="Z88" s="12"/>
      <c r="AA88" s="12"/>
      <c r="AB88" s="12"/>
      <c r="AC88" s="12"/>
      <c r="AD88" s="12"/>
      <c r="AE88" s="12"/>
      <c r="AR88" s="208" t="s">
        <v>80</v>
      </c>
      <c r="AT88" s="209" t="s">
        <v>71</v>
      </c>
      <c r="AU88" s="209" t="s">
        <v>80</v>
      </c>
      <c r="AY88" s="208" t="s">
        <v>128</v>
      </c>
      <c r="BK88" s="210">
        <f>SUM(BK89:BK135)</f>
        <v>0</v>
      </c>
    </row>
    <row r="89" s="2" customFormat="1" ht="37.8" customHeight="1">
      <c r="A89" s="39"/>
      <c r="B89" s="40"/>
      <c r="C89" s="213" t="s">
        <v>80</v>
      </c>
      <c r="D89" s="213" t="s">
        <v>130</v>
      </c>
      <c r="E89" s="214" t="s">
        <v>131</v>
      </c>
      <c r="F89" s="215" t="s">
        <v>132</v>
      </c>
      <c r="G89" s="216" t="s">
        <v>133</v>
      </c>
      <c r="H89" s="217">
        <v>23.5</v>
      </c>
      <c r="I89" s="218"/>
      <c r="J89" s="219">
        <f>ROUND(I89*H89,2)</f>
        <v>0</v>
      </c>
      <c r="K89" s="215" t="s">
        <v>134</v>
      </c>
      <c r="L89" s="45"/>
      <c r="M89" s="220" t="s">
        <v>19</v>
      </c>
      <c r="N89" s="221" t="s">
        <v>43</v>
      </c>
      <c r="O89" s="85"/>
      <c r="P89" s="222">
        <f>O89*H89</f>
        <v>0</v>
      </c>
      <c r="Q89" s="222">
        <v>0</v>
      </c>
      <c r="R89" s="222">
        <f>Q89*H89</f>
        <v>0</v>
      </c>
      <c r="S89" s="222">
        <v>0.255</v>
      </c>
      <c r="T89" s="223">
        <f>S89*H89</f>
        <v>5.9924999999999997</v>
      </c>
      <c r="U89" s="39"/>
      <c r="V89" s="39"/>
      <c r="W89" s="39"/>
      <c r="X89" s="39"/>
      <c r="Y89" s="39"/>
      <c r="Z89" s="39"/>
      <c r="AA89" s="39"/>
      <c r="AB89" s="39"/>
      <c r="AC89" s="39"/>
      <c r="AD89" s="39"/>
      <c r="AE89" s="39"/>
      <c r="AR89" s="224" t="s">
        <v>135</v>
      </c>
      <c r="AT89" s="224" t="s">
        <v>130</v>
      </c>
      <c r="AU89" s="224" t="s">
        <v>82</v>
      </c>
      <c r="AY89" s="18" t="s">
        <v>128</v>
      </c>
      <c r="BE89" s="225">
        <f>IF(N89="základní",J89,0)</f>
        <v>0</v>
      </c>
      <c r="BF89" s="225">
        <f>IF(N89="snížená",J89,0)</f>
        <v>0</v>
      </c>
      <c r="BG89" s="225">
        <f>IF(N89="zákl. přenesená",J89,0)</f>
        <v>0</v>
      </c>
      <c r="BH89" s="225">
        <f>IF(N89="sníž. přenesená",J89,0)</f>
        <v>0</v>
      </c>
      <c r="BI89" s="225">
        <f>IF(N89="nulová",J89,0)</f>
        <v>0</v>
      </c>
      <c r="BJ89" s="18" t="s">
        <v>80</v>
      </c>
      <c r="BK89" s="225">
        <f>ROUND(I89*H89,2)</f>
        <v>0</v>
      </c>
      <c r="BL89" s="18" t="s">
        <v>135</v>
      </c>
      <c r="BM89" s="224" t="s">
        <v>136</v>
      </c>
    </row>
    <row r="90" s="2" customFormat="1">
      <c r="A90" s="39"/>
      <c r="B90" s="40"/>
      <c r="C90" s="41"/>
      <c r="D90" s="226" t="s">
        <v>137</v>
      </c>
      <c r="E90" s="41"/>
      <c r="F90" s="227" t="s">
        <v>138</v>
      </c>
      <c r="G90" s="41"/>
      <c r="H90" s="41"/>
      <c r="I90" s="228"/>
      <c r="J90" s="41"/>
      <c r="K90" s="41"/>
      <c r="L90" s="45"/>
      <c r="M90" s="229"/>
      <c r="N90" s="230"/>
      <c r="O90" s="85"/>
      <c r="P90" s="85"/>
      <c r="Q90" s="85"/>
      <c r="R90" s="85"/>
      <c r="S90" s="85"/>
      <c r="T90" s="86"/>
      <c r="U90" s="39"/>
      <c r="V90" s="39"/>
      <c r="W90" s="39"/>
      <c r="X90" s="39"/>
      <c r="Y90" s="39"/>
      <c r="Z90" s="39"/>
      <c r="AA90" s="39"/>
      <c r="AB90" s="39"/>
      <c r="AC90" s="39"/>
      <c r="AD90" s="39"/>
      <c r="AE90" s="39"/>
      <c r="AT90" s="18" t="s">
        <v>137</v>
      </c>
      <c r="AU90" s="18" t="s">
        <v>82</v>
      </c>
    </row>
    <row r="91" s="13" customFormat="1">
      <c r="A91" s="13"/>
      <c r="B91" s="231"/>
      <c r="C91" s="232"/>
      <c r="D91" s="226" t="s">
        <v>139</v>
      </c>
      <c r="E91" s="233" t="s">
        <v>19</v>
      </c>
      <c r="F91" s="234" t="s">
        <v>140</v>
      </c>
      <c r="G91" s="232"/>
      <c r="H91" s="233" t="s">
        <v>19</v>
      </c>
      <c r="I91" s="235"/>
      <c r="J91" s="232"/>
      <c r="K91" s="232"/>
      <c r="L91" s="236"/>
      <c r="M91" s="237"/>
      <c r="N91" s="238"/>
      <c r="O91" s="238"/>
      <c r="P91" s="238"/>
      <c r="Q91" s="238"/>
      <c r="R91" s="238"/>
      <c r="S91" s="238"/>
      <c r="T91" s="239"/>
      <c r="U91" s="13"/>
      <c r="V91" s="13"/>
      <c r="W91" s="13"/>
      <c r="X91" s="13"/>
      <c r="Y91" s="13"/>
      <c r="Z91" s="13"/>
      <c r="AA91" s="13"/>
      <c r="AB91" s="13"/>
      <c r="AC91" s="13"/>
      <c r="AD91" s="13"/>
      <c r="AE91" s="13"/>
      <c r="AT91" s="240" t="s">
        <v>139</v>
      </c>
      <c r="AU91" s="240" t="s">
        <v>82</v>
      </c>
      <c r="AV91" s="13" t="s">
        <v>80</v>
      </c>
      <c r="AW91" s="13" t="s">
        <v>33</v>
      </c>
      <c r="AX91" s="13" t="s">
        <v>72</v>
      </c>
      <c r="AY91" s="240" t="s">
        <v>128</v>
      </c>
    </row>
    <row r="92" s="14" customFormat="1">
      <c r="A92" s="14"/>
      <c r="B92" s="241"/>
      <c r="C92" s="242"/>
      <c r="D92" s="226" t="s">
        <v>139</v>
      </c>
      <c r="E92" s="243" t="s">
        <v>19</v>
      </c>
      <c r="F92" s="244" t="s">
        <v>141</v>
      </c>
      <c r="G92" s="242"/>
      <c r="H92" s="245">
        <v>23.5</v>
      </c>
      <c r="I92" s="246"/>
      <c r="J92" s="242"/>
      <c r="K92" s="242"/>
      <c r="L92" s="247"/>
      <c r="M92" s="248"/>
      <c r="N92" s="249"/>
      <c r="O92" s="249"/>
      <c r="P92" s="249"/>
      <c r="Q92" s="249"/>
      <c r="R92" s="249"/>
      <c r="S92" s="249"/>
      <c r="T92" s="250"/>
      <c r="U92" s="14"/>
      <c r="V92" s="14"/>
      <c r="W92" s="14"/>
      <c r="X92" s="14"/>
      <c r="Y92" s="14"/>
      <c r="Z92" s="14"/>
      <c r="AA92" s="14"/>
      <c r="AB92" s="14"/>
      <c r="AC92" s="14"/>
      <c r="AD92" s="14"/>
      <c r="AE92" s="14"/>
      <c r="AT92" s="251" t="s">
        <v>139</v>
      </c>
      <c r="AU92" s="251" t="s">
        <v>82</v>
      </c>
      <c r="AV92" s="14" t="s">
        <v>82</v>
      </c>
      <c r="AW92" s="14" t="s">
        <v>33</v>
      </c>
      <c r="AX92" s="14" t="s">
        <v>80</v>
      </c>
      <c r="AY92" s="251" t="s">
        <v>128</v>
      </c>
    </row>
    <row r="93" s="2" customFormat="1" ht="37.8" customHeight="1">
      <c r="A93" s="39"/>
      <c r="B93" s="40"/>
      <c r="C93" s="213" t="s">
        <v>82</v>
      </c>
      <c r="D93" s="213" t="s">
        <v>130</v>
      </c>
      <c r="E93" s="214" t="s">
        <v>142</v>
      </c>
      <c r="F93" s="215" t="s">
        <v>143</v>
      </c>
      <c r="G93" s="216" t="s">
        <v>133</v>
      </c>
      <c r="H93" s="217">
        <v>17</v>
      </c>
      <c r="I93" s="218"/>
      <c r="J93" s="219">
        <f>ROUND(I93*H93,2)</f>
        <v>0</v>
      </c>
      <c r="K93" s="215" t="s">
        <v>134</v>
      </c>
      <c r="L93" s="45"/>
      <c r="M93" s="220" t="s">
        <v>19</v>
      </c>
      <c r="N93" s="221" t="s">
        <v>43</v>
      </c>
      <c r="O93" s="85"/>
      <c r="P93" s="222">
        <f>O93*H93</f>
        <v>0</v>
      </c>
      <c r="Q93" s="222">
        <v>0</v>
      </c>
      <c r="R93" s="222">
        <f>Q93*H93</f>
        <v>0</v>
      </c>
      <c r="S93" s="222">
        <v>0.26000000000000001</v>
      </c>
      <c r="T93" s="223">
        <f>S93*H93</f>
        <v>4.4199999999999999</v>
      </c>
      <c r="U93" s="39"/>
      <c r="V93" s="39"/>
      <c r="W93" s="39"/>
      <c r="X93" s="39"/>
      <c r="Y93" s="39"/>
      <c r="Z93" s="39"/>
      <c r="AA93" s="39"/>
      <c r="AB93" s="39"/>
      <c r="AC93" s="39"/>
      <c r="AD93" s="39"/>
      <c r="AE93" s="39"/>
      <c r="AR93" s="224" t="s">
        <v>135</v>
      </c>
      <c r="AT93" s="224" t="s">
        <v>130</v>
      </c>
      <c r="AU93" s="224" t="s">
        <v>82</v>
      </c>
      <c r="AY93" s="18" t="s">
        <v>128</v>
      </c>
      <c r="BE93" s="225">
        <f>IF(N93="základní",J93,0)</f>
        <v>0</v>
      </c>
      <c r="BF93" s="225">
        <f>IF(N93="snížená",J93,0)</f>
        <v>0</v>
      </c>
      <c r="BG93" s="225">
        <f>IF(N93="zákl. přenesená",J93,0)</f>
        <v>0</v>
      </c>
      <c r="BH93" s="225">
        <f>IF(N93="sníž. přenesená",J93,0)</f>
        <v>0</v>
      </c>
      <c r="BI93" s="225">
        <f>IF(N93="nulová",J93,0)</f>
        <v>0</v>
      </c>
      <c r="BJ93" s="18" t="s">
        <v>80</v>
      </c>
      <c r="BK93" s="225">
        <f>ROUND(I93*H93,2)</f>
        <v>0</v>
      </c>
      <c r="BL93" s="18" t="s">
        <v>135</v>
      </c>
      <c r="BM93" s="224" t="s">
        <v>144</v>
      </c>
    </row>
    <row r="94" s="2" customFormat="1">
      <c r="A94" s="39"/>
      <c r="B94" s="40"/>
      <c r="C94" s="41"/>
      <c r="D94" s="226" t="s">
        <v>137</v>
      </c>
      <c r="E94" s="41"/>
      <c r="F94" s="227" t="s">
        <v>138</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137</v>
      </c>
      <c r="AU94" s="18" t="s">
        <v>82</v>
      </c>
    </row>
    <row r="95" s="13" customFormat="1">
      <c r="A95" s="13"/>
      <c r="B95" s="231"/>
      <c r="C95" s="232"/>
      <c r="D95" s="226" t="s">
        <v>139</v>
      </c>
      <c r="E95" s="233" t="s">
        <v>19</v>
      </c>
      <c r="F95" s="234" t="s">
        <v>140</v>
      </c>
      <c r="G95" s="232"/>
      <c r="H95" s="233" t="s">
        <v>19</v>
      </c>
      <c r="I95" s="235"/>
      <c r="J95" s="232"/>
      <c r="K95" s="232"/>
      <c r="L95" s="236"/>
      <c r="M95" s="237"/>
      <c r="N95" s="238"/>
      <c r="O95" s="238"/>
      <c r="P95" s="238"/>
      <c r="Q95" s="238"/>
      <c r="R95" s="238"/>
      <c r="S95" s="238"/>
      <c r="T95" s="239"/>
      <c r="U95" s="13"/>
      <c r="V95" s="13"/>
      <c r="W95" s="13"/>
      <c r="X95" s="13"/>
      <c r="Y95" s="13"/>
      <c r="Z95" s="13"/>
      <c r="AA95" s="13"/>
      <c r="AB95" s="13"/>
      <c r="AC95" s="13"/>
      <c r="AD95" s="13"/>
      <c r="AE95" s="13"/>
      <c r="AT95" s="240" t="s">
        <v>139</v>
      </c>
      <c r="AU95" s="240" t="s">
        <v>82</v>
      </c>
      <c r="AV95" s="13" t="s">
        <v>80</v>
      </c>
      <c r="AW95" s="13" t="s">
        <v>33</v>
      </c>
      <c r="AX95" s="13" t="s">
        <v>72</v>
      </c>
      <c r="AY95" s="240" t="s">
        <v>128</v>
      </c>
    </row>
    <row r="96" s="14" customFormat="1">
      <c r="A96" s="14"/>
      <c r="B96" s="241"/>
      <c r="C96" s="242"/>
      <c r="D96" s="226" t="s">
        <v>139</v>
      </c>
      <c r="E96" s="243" t="s">
        <v>19</v>
      </c>
      <c r="F96" s="244" t="s">
        <v>145</v>
      </c>
      <c r="G96" s="242"/>
      <c r="H96" s="245">
        <v>17</v>
      </c>
      <c r="I96" s="246"/>
      <c r="J96" s="242"/>
      <c r="K96" s="242"/>
      <c r="L96" s="247"/>
      <c r="M96" s="248"/>
      <c r="N96" s="249"/>
      <c r="O96" s="249"/>
      <c r="P96" s="249"/>
      <c r="Q96" s="249"/>
      <c r="R96" s="249"/>
      <c r="S96" s="249"/>
      <c r="T96" s="250"/>
      <c r="U96" s="14"/>
      <c r="V96" s="14"/>
      <c r="W96" s="14"/>
      <c r="X96" s="14"/>
      <c r="Y96" s="14"/>
      <c r="Z96" s="14"/>
      <c r="AA96" s="14"/>
      <c r="AB96" s="14"/>
      <c r="AC96" s="14"/>
      <c r="AD96" s="14"/>
      <c r="AE96" s="14"/>
      <c r="AT96" s="251" t="s">
        <v>139</v>
      </c>
      <c r="AU96" s="251" t="s">
        <v>82</v>
      </c>
      <c r="AV96" s="14" t="s">
        <v>82</v>
      </c>
      <c r="AW96" s="14" t="s">
        <v>33</v>
      </c>
      <c r="AX96" s="14" t="s">
        <v>80</v>
      </c>
      <c r="AY96" s="251" t="s">
        <v>128</v>
      </c>
    </row>
    <row r="97" s="2" customFormat="1" ht="37.8" customHeight="1">
      <c r="A97" s="39"/>
      <c r="B97" s="40"/>
      <c r="C97" s="213" t="s">
        <v>146</v>
      </c>
      <c r="D97" s="213" t="s">
        <v>130</v>
      </c>
      <c r="E97" s="214" t="s">
        <v>147</v>
      </c>
      <c r="F97" s="215" t="s">
        <v>148</v>
      </c>
      <c r="G97" s="216" t="s">
        <v>133</v>
      </c>
      <c r="H97" s="217">
        <v>104</v>
      </c>
      <c r="I97" s="218"/>
      <c r="J97" s="219">
        <f>ROUND(I97*H97,2)</f>
        <v>0</v>
      </c>
      <c r="K97" s="215" t="s">
        <v>134</v>
      </c>
      <c r="L97" s="45"/>
      <c r="M97" s="220" t="s">
        <v>19</v>
      </c>
      <c r="N97" s="221" t="s">
        <v>43</v>
      </c>
      <c r="O97" s="85"/>
      <c r="P97" s="222">
        <f>O97*H97</f>
        <v>0</v>
      </c>
      <c r="Q97" s="222">
        <v>0</v>
      </c>
      <c r="R97" s="222">
        <f>Q97*H97</f>
        <v>0</v>
      </c>
      <c r="S97" s="222">
        <v>0.29499999999999998</v>
      </c>
      <c r="T97" s="223">
        <f>S97*H97</f>
        <v>30.68</v>
      </c>
      <c r="U97" s="39"/>
      <c r="V97" s="39"/>
      <c r="W97" s="39"/>
      <c r="X97" s="39"/>
      <c r="Y97" s="39"/>
      <c r="Z97" s="39"/>
      <c r="AA97" s="39"/>
      <c r="AB97" s="39"/>
      <c r="AC97" s="39"/>
      <c r="AD97" s="39"/>
      <c r="AE97" s="39"/>
      <c r="AR97" s="224" t="s">
        <v>135</v>
      </c>
      <c r="AT97" s="224" t="s">
        <v>130</v>
      </c>
      <c r="AU97" s="224" t="s">
        <v>82</v>
      </c>
      <c r="AY97" s="18" t="s">
        <v>128</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135</v>
      </c>
      <c r="BM97" s="224" t="s">
        <v>149</v>
      </c>
    </row>
    <row r="98" s="2" customFormat="1">
      <c r="A98" s="39"/>
      <c r="B98" s="40"/>
      <c r="C98" s="41"/>
      <c r="D98" s="226" t="s">
        <v>137</v>
      </c>
      <c r="E98" s="41"/>
      <c r="F98" s="227" t="s">
        <v>150</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137</v>
      </c>
      <c r="AU98" s="18" t="s">
        <v>82</v>
      </c>
    </row>
    <row r="99" s="13" customFormat="1">
      <c r="A99" s="13"/>
      <c r="B99" s="231"/>
      <c r="C99" s="232"/>
      <c r="D99" s="226" t="s">
        <v>139</v>
      </c>
      <c r="E99" s="233" t="s">
        <v>19</v>
      </c>
      <c r="F99" s="234" t="s">
        <v>140</v>
      </c>
      <c r="G99" s="232"/>
      <c r="H99" s="233" t="s">
        <v>19</v>
      </c>
      <c r="I99" s="235"/>
      <c r="J99" s="232"/>
      <c r="K99" s="232"/>
      <c r="L99" s="236"/>
      <c r="M99" s="237"/>
      <c r="N99" s="238"/>
      <c r="O99" s="238"/>
      <c r="P99" s="238"/>
      <c r="Q99" s="238"/>
      <c r="R99" s="238"/>
      <c r="S99" s="238"/>
      <c r="T99" s="239"/>
      <c r="U99" s="13"/>
      <c r="V99" s="13"/>
      <c r="W99" s="13"/>
      <c r="X99" s="13"/>
      <c r="Y99" s="13"/>
      <c r="Z99" s="13"/>
      <c r="AA99" s="13"/>
      <c r="AB99" s="13"/>
      <c r="AC99" s="13"/>
      <c r="AD99" s="13"/>
      <c r="AE99" s="13"/>
      <c r="AT99" s="240" t="s">
        <v>139</v>
      </c>
      <c r="AU99" s="240" t="s">
        <v>82</v>
      </c>
      <c r="AV99" s="13" t="s">
        <v>80</v>
      </c>
      <c r="AW99" s="13" t="s">
        <v>33</v>
      </c>
      <c r="AX99" s="13" t="s">
        <v>72</v>
      </c>
      <c r="AY99" s="240" t="s">
        <v>128</v>
      </c>
    </row>
    <row r="100" s="14" customFormat="1">
      <c r="A100" s="14"/>
      <c r="B100" s="241"/>
      <c r="C100" s="242"/>
      <c r="D100" s="226" t="s">
        <v>139</v>
      </c>
      <c r="E100" s="243" t="s">
        <v>19</v>
      </c>
      <c r="F100" s="244" t="s">
        <v>151</v>
      </c>
      <c r="G100" s="242"/>
      <c r="H100" s="245">
        <v>104</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139</v>
      </c>
      <c r="AU100" s="251" t="s">
        <v>82</v>
      </c>
      <c r="AV100" s="14" t="s">
        <v>82</v>
      </c>
      <c r="AW100" s="14" t="s">
        <v>33</v>
      </c>
      <c r="AX100" s="14" t="s">
        <v>80</v>
      </c>
      <c r="AY100" s="251" t="s">
        <v>128</v>
      </c>
    </row>
    <row r="101" s="2" customFormat="1" ht="37.8" customHeight="1">
      <c r="A101" s="39"/>
      <c r="B101" s="40"/>
      <c r="C101" s="213" t="s">
        <v>135</v>
      </c>
      <c r="D101" s="213" t="s">
        <v>130</v>
      </c>
      <c r="E101" s="214" t="s">
        <v>152</v>
      </c>
      <c r="F101" s="215" t="s">
        <v>153</v>
      </c>
      <c r="G101" s="216" t="s">
        <v>133</v>
      </c>
      <c r="H101" s="217">
        <v>112.5</v>
      </c>
      <c r="I101" s="218"/>
      <c r="J101" s="219">
        <f>ROUND(I101*H101,2)</f>
        <v>0</v>
      </c>
      <c r="K101" s="215" t="s">
        <v>134</v>
      </c>
      <c r="L101" s="45"/>
      <c r="M101" s="220" t="s">
        <v>19</v>
      </c>
      <c r="N101" s="221" t="s">
        <v>43</v>
      </c>
      <c r="O101" s="85"/>
      <c r="P101" s="222">
        <f>O101*H101</f>
        <v>0</v>
      </c>
      <c r="Q101" s="222">
        <v>0</v>
      </c>
      <c r="R101" s="222">
        <f>Q101*H101</f>
        <v>0</v>
      </c>
      <c r="S101" s="222">
        <v>0.23999999999999999</v>
      </c>
      <c r="T101" s="223">
        <f>S101*H101</f>
        <v>27</v>
      </c>
      <c r="U101" s="39"/>
      <c r="V101" s="39"/>
      <c r="W101" s="39"/>
      <c r="X101" s="39"/>
      <c r="Y101" s="39"/>
      <c r="Z101" s="39"/>
      <c r="AA101" s="39"/>
      <c r="AB101" s="39"/>
      <c r="AC101" s="39"/>
      <c r="AD101" s="39"/>
      <c r="AE101" s="39"/>
      <c r="AR101" s="224" t="s">
        <v>135</v>
      </c>
      <c r="AT101" s="224" t="s">
        <v>130</v>
      </c>
      <c r="AU101" s="224" t="s">
        <v>82</v>
      </c>
      <c r="AY101" s="18" t="s">
        <v>128</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135</v>
      </c>
      <c r="BM101" s="224" t="s">
        <v>154</v>
      </c>
    </row>
    <row r="102" s="2" customFormat="1">
      <c r="A102" s="39"/>
      <c r="B102" s="40"/>
      <c r="C102" s="41"/>
      <c r="D102" s="226" t="s">
        <v>137</v>
      </c>
      <c r="E102" s="41"/>
      <c r="F102" s="227" t="s">
        <v>155</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137</v>
      </c>
      <c r="AU102" s="18" t="s">
        <v>82</v>
      </c>
    </row>
    <row r="103" s="14" customFormat="1">
      <c r="A103" s="14"/>
      <c r="B103" s="241"/>
      <c r="C103" s="242"/>
      <c r="D103" s="226" t="s">
        <v>139</v>
      </c>
      <c r="E103" s="243" t="s">
        <v>19</v>
      </c>
      <c r="F103" s="244" t="s">
        <v>156</v>
      </c>
      <c r="G103" s="242"/>
      <c r="H103" s="245">
        <v>112.5</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139</v>
      </c>
      <c r="AU103" s="251" t="s">
        <v>82</v>
      </c>
      <c r="AV103" s="14" t="s">
        <v>82</v>
      </c>
      <c r="AW103" s="14" t="s">
        <v>33</v>
      </c>
      <c r="AX103" s="14" t="s">
        <v>80</v>
      </c>
      <c r="AY103" s="251" t="s">
        <v>128</v>
      </c>
    </row>
    <row r="104" s="2" customFormat="1" ht="37.8" customHeight="1">
      <c r="A104" s="39"/>
      <c r="B104" s="40"/>
      <c r="C104" s="213" t="s">
        <v>157</v>
      </c>
      <c r="D104" s="213" t="s">
        <v>130</v>
      </c>
      <c r="E104" s="214" t="s">
        <v>158</v>
      </c>
      <c r="F104" s="215" t="s">
        <v>159</v>
      </c>
      <c r="G104" s="216" t="s">
        <v>133</v>
      </c>
      <c r="H104" s="217">
        <v>112.5</v>
      </c>
      <c r="I104" s="218"/>
      <c r="J104" s="219">
        <f>ROUND(I104*H104,2)</f>
        <v>0</v>
      </c>
      <c r="K104" s="215" t="s">
        <v>134</v>
      </c>
      <c r="L104" s="45"/>
      <c r="M104" s="220" t="s">
        <v>19</v>
      </c>
      <c r="N104" s="221" t="s">
        <v>43</v>
      </c>
      <c r="O104" s="85"/>
      <c r="P104" s="222">
        <f>O104*H104</f>
        <v>0</v>
      </c>
      <c r="Q104" s="222">
        <v>0</v>
      </c>
      <c r="R104" s="222">
        <f>Q104*H104</f>
        <v>0</v>
      </c>
      <c r="S104" s="222">
        <v>0.22</v>
      </c>
      <c r="T104" s="223">
        <f>S104*H104</f>
        <v>24.75</v>
      </c>
      <c r="U104" s="39"/>
      <c r="V104" s="39"/>
      <c r="W104" s="39"/>
      <c r="X104" s="39"/>
      <c r="Y104" s="39"/>
      <c r="Z104" s="39"/>
      <c r="AA104" s="39"/>
      <c r="AB104" s="39"/>
      <c r="AC104" s="39"/>
      <c r="AD104" s="39"/>
      <c r="AE104" s="39"/>
      <c r="AR104" s="224" t="s">
        <v>135</v>
      </c>
      <c r="AT104" s="224" t="s">
        <v>130</v>
      </c>
      <c r="AU104" s="224" t="s">
        <v>82</v>
      </c>
      <c r="AY104" s="18" t="s">
        <v>128</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135</v>
      </c>
      <c r="BM104" s="224" t="s">
        <v>160</v>
      </c>
    </row>
    <row r="105" s="2" customFormat="1">
      <c r="A105" s="39"/>
      <c r="B105" s="40"/>
      <c r="C105" s="41"/>
      <c r="D105" s="226" t="s">
        <v>137</v>
      </c>
      <c r="E105" s="41"/>
      <c r="F105" s="227" t="s">
        <v>155</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137</v>
      </c>
      <c r="AU105" s="18" t="s">
        <v>82</v>
      </c>
    </row>
    <row r="106" s="14" customFormat="1">
      <c r="A106" s="14"/>
      <c r="B106" s="241"/>
      <c r="C106" s="242"/>
      <c r="D106" s="226" t="s">
        <v>139</v>
      </c>
      <c r="E106" s="243" t="s">
        <v>19</v>
      </c>
      <c r="F106" s="244" t="s">
        <v>161</v>
      </c>
      <c r="G106" s="242"/>
      <c r="H106" s="245">
        <v>112.5</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139</v>
      </c>
      <c r="AU106" s="251" t="s">
        <v>82</v>
      </c>
      <c r="AV106" s="14" t="s">
        <v>82</v>
      </c>
      <c r="AW106" s="14" t="s">
        <v>33</v>
      </c>
      <c r="AX106" s="14" t="s">
        <v>80</v>
      </c>
      <c r="AY106" s="251" t="s">
        <v>128</v>
      </c>
    </row>
    <row r="107" s="2" customFormat="1" ht="24.15" customHeight="1">
      <c r="A107" s="39"/>
      <c r="B107" s="40"/>
      <c r="C107" s="213" t="s">
        <v>162</v>
      </c>
      <c r="D107" s="213" t="s">
        <v>130</v>
      </c>
      <c r="E107" s="214" t="s">
        <v>163</v>
      </c>
      <c r="F107" s="215" t="s">
        <v>164</v>
      </c>
      <c r="G107" s="216" t="s">
        <v>133</v>
      </c>
      <c r="H107" s="217">
        <v>24.5</v>
      </c>
      <c r="I107" s="218"/>
      <c r="J107" s="219">
        <f>ROUND(I107*H107,2)</f>
        <v>0</v>
      </c>
      <c r="K107" s="215" t="s">
        <v>134</v>
      </c>
      <c r="L107" s="45"/>
      <c r="M107" s="220" t="s">
        <v>19</v>
      </c>
      <c r="N107" s="221" t="s">
        <v>43</v>
      </c>
      <c r="O107" s="85"/>
      <c r="P107" s="222">
        <f>O107*H107</f>
        <v>0</v>
      </c>
      <c r="Q107" s="222">
        <v>0</v>
      </c>
      <c r="R107" s="222">
        <f>Q107*H107</f>
        <v>0</v>
      </c>
      <c r="S107" s="222">
        <v>0.17999999999999999</v>
      </c>
      <c r="T107" s="223">
        <f>S107*H107</f>
        <v>4.4100000000000001</v>
      </c>
      <c r="U107" s="39"/>
      <c r="V107" s="39"/>
      <c r="W107" s="39"/>
      <c r="X107" s="39"/>
      <c r="Y107" s="39"/>
      <c r="Z107" s="39"/>
      <c r="AA107" s="39"/>
      <c r="AB107" s="39"/>
      <c r="AC107" s="39"/>
      <c r="AD107" s="39"/>
      <c r="AE107" s="39"/>
      <c r="AR107" s="224" t="s">
        <v>135</v>
      </c>
      <c r="AT107" s="224" t="s">
        <v>130</v>
      </c>
      <c r="AU107" s="224" t="s">
        <v>82</v>
      </c>
      <c r="AY107" s="18" t="s">
        <v>128</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135</v>
      </c>
      <c r="BM107" s="224" t="s">
        <v>165</v>
      </c>
    </row>
    <row r="108" s="2" customFormat="1">
      <c r="A108" s="39"/>
      <c r="B108" s="40"/>
      <c r="C108" s="41"/>
      <c r="D108" s="226" t="s">
        <v>137</v>
      </c>
      <c r="E108" s="41"/>
      <c r="F108" s="227" t="s">
        <v>155</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137</v>
      </c>
      <c r="AU108" s="18" t="s">
        <v>82</v>
      </c>
    </row>
    <row r="109" s="14" customFormat="1">
      <c r="A109" s="14"/>
      <c r="B109" s="241"/>
      <c r="C109" s="242"/>
      <c r="D109" s="226" t="s">
        <v>139</v>
      </c>
      <c r="E109" s="243" t="s">
        <v>19</v>
      </c>
      <c r="F109" s="244" t="s">
        <v>166</v>
      </c>
      <c r="G109" s="242"/>
      <c r="H109" s="245">
        <v>24.5</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139</v>
      </c>
      <c r="AU109" s="251" t="s">
        <v>82</v>
      </c>
      <c r="AV109" s="14" t="s">
        <v>82</v>
      </c>
      <c r="AW109" s="14" t="s">
        <v>33</v>
      </c>
      <c r="AX109" s="14" t="s">
        <v>80</v>
      </c>
      <c r="AY109" s="251" t="s">
        <v>128</v>
      </c>
    </row>
    <row r="110" s="2" customFormat="1" ht="24.15" customHeight="1">
      <c r="A110" s="39"/>
      <c r="B110" s="40"/>
      <c r="C110" s="213" t="s">
        <v>167</v>
      </c>
      <c r="D110" s="213" t="s">
        <v>130</v>
      </c>
      <c r="E110" s="214" t="s">
        <v>168</v>
      </c>
      <c r="F110" s="215" t="s">
        <v>169</v>
      </c>
      <c r="G110" s="216" t="s">
        <v>170</v>
      </c>
      <c r="H110" s="217">
        <v>221.5</v>
      </c>
      <c r="I110" s="218"/>
      <c r="J110" s="219">
        <f>ROUND(I110*H110,2)</f>
        <v>0</v>
      </c>
      <c r="K110" s="215" t="s">
        <v>134</v>
      </c>
      <c r="L110" s="45"/>
      <c r="M110" s="220" t="s">
        <v>19</v>
      </c>
      <c r="N110" s="221" t="s">
        <v>43</v>
      </c>
      <c r="O110" s="85"/>
      <c r="P110" s="222">
        <f>O110*H110</f>
        <v>0</v>
      </c>
      <c r="Q110" s="222">
        <v>0</v>
      </c>
      <c r="R110" s="222">
        <f>Q110*H110</f>
        <v>0</v>
      </c>
      <c r="S110" s="222">
        <v>0.23000000000000001</v>
      </c>
      <c r="T110" s="223">
        <f>S110*H110</f>
        <v>50.945</v>
      </c>
      <c r="U110" s="39"/>
      <c r="V110" s="39"/>
      <c r="W110" s="39"/>
      <c r="X110" s="39"/>
      <c r="Y110" s="39"/>
      <c r="Z110" s="39"/>
      <c r="AA110" s="39"/>
      <c r="AB110" s="39"/>
      <c r="AC110" s="39"/>
      <c r="AD110" s="39"/>
      <c r="AE110" s="39"/>
      <c r="AR110" s="224" t="s">
        <v>135</v>
      </c>
      <c r="AT110" s="224" t="s">
        <v>130</v>
      </c>
      <c r="AU110" s="224" t="s">
        <v>82</v>
      </c>
      <c r="AY110" s="18" t="s">
        <v>128</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135</v>
      </c>
      <c r="BM110" s="224" t="s">
        <v>171</v>
      </c>
    </row>
    <row r="111" s="2" customFormat="1">
      <c r="A111" s="39"/>
      <c r="B111" s="40"/>
      <c r="C111" s="41"/>
      <c r="D111" s="226" t="s">
        <v>137</v>
      </c>
      <c r="E111" s="41"/>
      <c r="F111" s="227" t="s">
        <v>172</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137</v>
      </c>
      <c r="AU111" s="18" t="s">
        <v>82</v>
      </c>
    </row>
    <row r="112" s="14" customFormat="1">
      <c r="A112" s="14"/>
      <c r="B112" s="241"/>
      <c r="C112" s="242"/>
      <c r="D112" s="226" t="s">
        <v>139</v>
      </c>
      <c r="E112" s="243" t="s">
        <v>19</v>
      </c>
      <c r="F112" s="244" t="s">
        <v>173</v>
      </c>
      <c r="G112" s="242"/>
      <c r="H112" s="245">
        <v>221.5</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139</v>
      </c>
      <c r="AU112" s="251" t="s">
        <v>82</v>
      </c>
      <c r="AV112" s="14" t="s">
        <v>82</v>
      </c>
      <c r="AW112" s="14" t="s">
        <v>33</v>
      </c>
      <c r="AX112" s="14" t="s">
        <v>80</v>
      </c>
      <c r="AY112" s="251" t="s">
        <v>128</v>
      </c>
    </row>
    <row r="113" s="2" customFormat="1" ht="24.15" customHeight="1">
      <c r="A113" s="39"/>
      <c r="B113" s="40"/>
      <c r="C113" s="213" t="s">
        <v>174</v>
      </c>
      <c r="D113" s="213" t="s">
        <v>130</v>
      </c>
      <c r="E113" s="214" t="s">
        <v>175</v>
      </c>
      <c r="F113" s="215" t="s">
        <v>176</v>
      </c>
      <c r="G113" s="216" t="s">
        <v>170</v>
      </c>
      <c r="H113" s="217">
        <v>72</v>
      </c>
      <c r="I113" s="218"/>
      <c r="J113" s="219">
        <f>ROUND(I113*H113,2)</f>
        <v>0</v>
      </c>
      <c r="K113" s="215" t="s">
        <v>134</v>
      </c>
      <c r="L113" s="45"/>
      <c r="M113" s="220" t="s">
        <v>19</v>
      </c>
      <c r="N113" s="221" t="s">
        <v>43</v>
      </c>
      <c r="O113" s="85"/>
      <c r="P113" s="222">
        <f>O113*H113</f>
        <v>0</v>
      </c>
      <c r="Q113" s="222">
        <v>0</v>
      </c>
      <c r="R113" s="222">
        <f>Q113*H113</f>
        <v>0</v>
      </c>
      <c r="S113" s="222">
        <v>0.28999999999999998</v>
      </c>
      <c r="T113" s="223">
        <f>S113*H113</f>
        <v>20.879999999999999</v>
      </c>
      <c r="U113" s="39"/>
      <c r="V113" s="39"/>
      <c r="W113" s="39"/>
      <c r="X113" s="39"/>
      <c r="Y113" s="39"/>
      <c r="Z113" s="39"/>
      <c r="AA113" s="39"/>
      <c r="AB113" s="39"/>
      <c r="AC113" s="39"/>
      <c r="AD113" s="39"/>
      <c r="AE113" s="39"/>
      <c r="AR113" s="224" t="s">
        <v>135</v>
      </c>
      <c r="AT113" s="224" t="s">
        <v>130</v>
      </c>
      <c r="AU113" s="224" t="s">
        <v>82</v>
      </c>
      <c r="AY113" s="18" t="s">
        <v>128</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135</v>
      </c>
      <c r="BM113" s="224" t="s">
        <v>177</v>
      </c>
    </row>
    <row r="114" s="2" customFormat="1">
      <c r="A114" s="39"/>
      <c r="B114" s="40"/>
      <c r="C114" s="41"/>
      <c r="D114" s="226" t="s">
        <v>137</v>
      </c>
      <c r="E114" s="41"/>
      <c r="F114" s="227" t="s">
        <v>172</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137</v>
      </c>
      <c r="AU114" s="18" t="s">
        <v>82</v>
      </c>
    </row>
    <row r="115" s="14" customFormat="1">
      <c r="A115" s="14"/>
      <c r="B115" s="241"/>
      <c r="C115" s="242"/>
      <c r="D115" s="226" t="s">
        <v>139</v>
      </c>
      <c r="E115" s="243" t="s">
        <v>19</v>
      </c>
      <c r="F115" s="244" t="s">
        <v>178</v>
      </c>
      <c r="G115" s="242"/>
      <c r="H115" s="245">
        <v>72</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139</v>
      </c>
      <c r="AU115" s="251" t="s">
        <v>82</v>
      </c>
      <c r="AV115" s="14" t="s">
        <v>82</v>
      </c>
      <c r="AW115" s="14" t="s">
        <v>33</v>
      </c>
      <c r="AX115" s="14" t="s">
        <v>80</v>
      </c>
      <c r="AY115" s="251" t="s">
        <v>128</v>
      </c>
    </row>
    <row r="116" s="2" customFormat="1" ht="14.4" customHeight="1">
      <c r="A116" s="39"/>
      <c r="B116" s="40"/>
      <c r="C116" s="213" t="s">
        <v>179</v>
      </c>
      <c r="D116" s="213" t="s">
        <v>130</v>
      </c>
      <c r="E116" s="214" t="s">
        <v>180</v>
      </c>
      <c r="F116" s="215" t="s">
        <v>181</v>
      </c>
      <c r="G116" s="216" t="s">
        <v>133</v>
      </c>
      <c r="H116" s="217">
        <v>262.5</v>
      </c>
      <c r="I116" s="218"/>
      <c r="J116" s="219">
        <f>ROUND(I116*H116,2)</f>
        <v>0</v>
      </c>
      <c r="K116" s="215" t="s">
        <v>134</v>
      </c>
      <c r="L116" s="45"/>
      <c r="M116" s="220" t="s">
        <v>19</v>
      </c>
      <c r="N116" s="221" t="s">
        <v>43</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135</v>
      </c>
      <c r="AT116" s="224" t="s">
        <v>130</v>
      </c>
      <c r="AU116" s="224" t="s">
        <v>82</v>
      </c>
      <c r="AY116" s="18" t="s">
        <v>128</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135</v>
      </c>
      <c r="BM116" s="224" t="s">
        <v>182</v>
      </c>
    </row>
    <row r="117" s="2" customFormat="1">
      <c r="A117" s="39"/>
      <c r="B117" s="40"/>
      <c r="C117" s="41"/>
      <c r="D117" s="226" t="s">
        <v>137</v>
      </c>
      <c r="E117" s="41"/>
      <c r="F117" s="227" t="s">
        <v>183</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137</v>
      </c>
      <c r="AU117" s="18" t="s">
        <v>82</v>
      </c>
    </row>
    <row r="118" s="13" customFormat="1">
      <c r="A118" s="13"/>
      <c r="B118" s="231"/>
      <c r="C118" s="232"/>
      <c r="D118" s="226" t="s">
        <v>139</v>
      </c>
      <c r="E118" s="233" t="s">
        <v>19</v>
      </c>
      <c r="F118" s="234" t="s">
        <v>184</v>
      </c>
      <c r="G118" s="232"/>
      <c r="H118" s="233" t="s">
        <v>19</v>
      </c>
      <c r="I118" s="235"/>
      <c r="J118" s="232"/>
      <c r="K118" s="232"/>
      <c r="L118" s="236"/>
      <c r="M118" s="237"/>
      <c r="N118" s="238"/>
      <c r="O118" s="238"/>
      <c r="P118" s="238"/>
      <c r="Q118" s="238"/>
      <c r="R118" s="238"/>
      <c r="S118" s="238"/>
      <c r="T118" s="239"/>
      <c r="U118" s="13"/>
      <c r="V118" s="13"/>
      <c r="W118" s="13"/>
      <c r="X118" s="13"/>
      <c r="Y118" s="13"/>
      <c r="Z118" s="13"/>
      <c r="AA118" s="13"/>
      <c r="AB118" s="13"/>
      <c r="AC118" s="13"/>
      <c r="AD118" s="13"/>
      <c r="AE118" s="13"/>
      <c r="AT118" s="240" t="s">
        <v>139</v>
      </c>
      <c r="AU118" s="240" t="s">
        <v>82</v>
      </c>
      <c r="AV118" s="13" t="s">
        <v>80</v>
      </c>
      <c r="AW118" s="13" t="s">
        <v>33</v>
      </c>
      <c r="AX118" s="13" t="s">
        <v>72</v>
      </c>
      <c r="AY118" s="240" t="s">
        <v>128</v>
      </c>
    </row>
    <row r="119" s="14" customFormat="1">
      <c r="A119" s="14"/>
      <c r="B119" s="241"/>
      <c r="C119" s="242"/>
      <c r="D119" s="226" t="s">
        <v>139</v>
      </c>
      <c r="E119" s="243" t="s">
        <v>19</v>
      </c>
      <c r="F119" s="244" t="s">
        <v>185</v>
      </c>
      <c r="G119" s="242"/>
      <c r="H119" s="245">
        <v>262.5</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139</v>
      </c>
      <c r="AU119" s="251" t="s">
        <v>82</v>
      </c>
      <c r="AV119" s="14" t="s">
        <v>82</v>
      </c>
      <c r="AW119" s="14" t="s">
        <v>33</v>
      </c>
      <c r="AX119" s="14" t="s">
        <v>80</v>
      </c>
      <c r="AY119" s="251" t="s">
        <v>128</v>
      </c>
    </row>
    <row r="120" s="2" customFormat="1" ht="14.4" customHeight="1">
      <c r="A120" s="39"/>
      <c r="B120" s="40"/>
      <c r="C120" s="213" t="s">
        <v>186</v>
      </c>
      <c r="D120" s="213" t="s">
        <v>130</v>
      </c>
      <c r="E120" s="214" t="s">
        <v>187</v>
      </c>
      <c r="F120" s="215" t="s">
        <v>188</v>
      </c>
      <c r="G120" s="216" t="s">
        <v>189</v>
      </c>
      <c r="H120" s="217">
        <v>365.88999999999999</v>
      </c>
      <c r="I120" s="218"/>
      <c r="J120" s="219">
        <f>ROUND(I120*H120,2)</f>
        <v>0</v>
      </c>
      <c r="K120" s="215" t="s">
        <v>134</v>
      </c>
      <c r="L120" s="45"/>
      <c r="M120" s="220" t="s">
        <v>19</v>
      </c>
      <c r="N120" s="221"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135</v>
      </c>
      <c r="AT120" s="224" t="s">
        <v>130</v>
      </c>
      <c r="AU120" s="224" t="s">
        <v>82</v>
      </c>
      <c r="AY120" s="18" t="s">
        <v>128</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135</v>
      </c>
      <c r="BM120" s="224" t="s">
        <v>190</v>
      </c>
    </row>
    <row r="121" s="2" customFormat="1">
      <c r="A121" s="39"/>
      <c r="B121" s="40"/>
      <c r="C121" s="41"/>
      <c r="D121" s="226" t="s">
        <v>137</v>
      </c>
      <c r="E121" s="41"/>
      <c r="F121" s="227" t="s">
        <v>191</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137</v>
      </c>
      <c r="AU121" s="18" t="s">
        <v>82</v>
      </c>
    </row>
    <row r="122" s="13" customFormat="1">
      <c r="A122" s="13"/>
      <c r="B122" s="231"/>
      <c r="C122" s="232"/>
      <c r="D122" s="226" t="s">
        <v>139</v>
      </c>
      <c r="E122" s="233" t="s">
        <v>19</v>
      </c>
      <c r="F122" s="234" t="s">
        <v>192</v>
      </c>
      <c r="G122" s="232"/>
      <c r="H122" s="233" t="s">
        <v>19</v>
      </c>
      <c r="I122" s="235"/>
      <c r="J122" s="232"/>
      <c r="K122" s="232"/>
      <c r="L122" s="236"/>
      <c r="M122" s="237"/>
      <c r="N122" s="238"/>
      <c r="O122" s="238"/>
      <c r="P122" s="238"/>
      <c r="Q122" s="238"/>
      <c r="R122" s="238"/>
      <c r="S122" s="238"/>
      <c r="T122" s="239"/>
      <c r="U122" s="13"/>
      <c r="V122" s="13"/>
      <c r="W122" s="13"/>
      <c r="X122" s="13"/>
      <c r="Y122" s="13"/>
      <c r="Z122" s="13"/>
      <c r="AA122" s="13"/>
      <c r="AB122" s="13"/>
      <c r="AC122" s="13"/>
      <c r="AD122" s="13"/>
      <c r="AE122" s="13"/>
      <c r="AT122" s="240" t="s">
        <v>139</v>
      </c>
      <c r="AU122" s="240" t="s">
        <v>82</v>
      </c>
      <c r="AV122" s="13" t="s">
        <v>80</v>
      </c>
      <c r="AW122" s="13" t="s">
        <v>33</v>
      </c>
      <c r="AX122" s="13" t="s">
        <v>72</v>
      </c>
      <c r="AY122" s="240" t="s">
        <v>128</v>
      </c>
    </row>
    <row r="123" s="14" customFormat="1">
      <c r="A123" s="14"/>
      <c r="B123" s="241"/>
      <c r="C123" s="242"/>
      <c r="D123" s="226" t="s">
        <v>139</v>
      </c>
      <c r="E123" s="243" t="s">
        <v>19</v>
      </c>
      <c r="F123" s="244" t="s">
        <v>193</v>
      </c>
      <c r="G123" s="242"/>
      <c r="H123" s="245">
        <v>365.88999999999999</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139</v>
      </c>
      <c r="AU123" s="251" t="s">
        <v>82</v>
      </c>
      <c r="AV123" s="14" t="s">
        <v>82</v>
      </c>
      <c r="AW123" s="14" t="s">
        <v>33</v>
      </c>
      <c r="AX123" s="14" t="s">
        <v>80</v>
      </c>
      <c r="AY123" s="251" t="s">
        <v>128</v>
      </c>
    </row>
    <row r="124" s="2" customFormat="1" ht="37.8" customHeight="1">
      <c r="A124" s="39"/>
      <c r="B124" s="40"/>
      <c r="C124" s="213" t="s">
        <v>194</v>
      </c>
      <c r="D124" s="213" t="s">
        <v>130</v>
      </c>
      <c r="E124" s="214" t="s">
        <v>195</v>
      </c>
      <c r="F124" s="215" t="s">
        <v>196</v>
      </c>
      <c r="G124" s="216" t="s">
        <v>189</v>
      </c>
      <c r="H124" s="217">
        <v>392.13999999999999</v>
      </c>
      <c r="I124" s="218"/>
      <c r="J124" s="219">
        <f>ROUND(I124*H124,2)</f>
        <v>0</v>
      </c>
      <c r="K124" s="215" t="s">
        <v>134</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135</v>
      </c>
      <c r="AT124" s="224" t="s">
        <v>130</v>
      </c>
      <c r="AU124" s="224" t="s">
        <v>82</v>
      </c>
      <c r="AY124" s="18" t="s">
        <v>128</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135</v>
      </c>
      <c r="BM124" s="224" t="s">
        <v>197</v>
      </c>
    </row>
    <row r="125" s="2" customFormat="1">
      <c r="A125" s="39"/>
      <c r="B125" s="40"/>
      <c r="C125" s="41"/>
      <c r="D125" s="226" t="s">
        <v>137</v>
      </c>
      <c r="E125" s="41"/>
      <c r="F125" s="227" t="s">
        <v>198</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137</v>
      </c>
      <c r="AU125" s="18" t="s">
        <v>82</v>
      </c>
    </row>
    <row r="126" s="13" customFormat="1">
      <c r="A126" s="13"/>
      <c r="B126" s="231"/>
      <c r="C126" s="232"/>
      <c r="D126" s="226" t="s">
        <v>139</v>
      </c>
      <c r="E126" s="233" t="s">
        <v>19</v>
      </c>
      <c r="F126" s="234" t="s">
        <v>199</v>
      </c>
      <c r="G126" s="232"/>
      <c r="H126" s="233" t="s">
        <v>19</v>
      </c>
      <c r="I126" s="235"/>
      <c r="J126" s="232"/>
      <c r="K126" s="232"/>
      <c r="L126" s="236"/>
      <c r="M126" s="237"/>
      <c r="N126" s="238"/>
      <c r="O126" s="238"/>
      <c r="P126" s="238"/>
      <c r="Q126" s="238"/>
      <c r="R126" s="238"/>
      <c r="S126" s="238"/>
      <c r="T126" s="239"/>
      <c r="U126" s="13"/>
      <c r="V126" s="13"/>
      <c r="W126" s="13"/>
      <c r="X126" s="13"/>
      <c r="Y126" s="13"/>
      <c r="Z126" s="13"/>
      <c r="AA126" s="13"/>
      <c r="AB126" s="13"/>
      <c r="AC126" s="13"/>
      <c r="AD126" s="13"/>
      <c r="AE126" s="13"/>
      <c r="AT126" s="240" t="s">
        <v>139</v>
      </c>
      <c r="AU126" s="240" t="s">
        <v>82</v>
      </c>
      <c r="AV126" s="13" t="s">
        <v>80</v>
      </c>
      <c r="AW126" s="13" t="s">
        <v>33</v>
      </c>
      <c r="AX126" s="13" t="s">
        <v>72</v>
      </c>
      <c r="AY126" s="240" t="s">
        <v>128</v>
      </c>
    </row>
    <row r="127" s="14" customFormat="1">
      <c r="A127" s="14"/>
      <c r="B127" s="241"/>
      <c r="C127" s="242"/>
      <c r="D127" s="226" t="s">
        <v>139</v>
      </c>
      <c r="E127" s="243" t="s">
        <v>19</v>
      </c>
      <c r="F127" s="244" t="s">
        <v>200</v>
      </c>
      <c r="G127" s="242"/>
      <c r="H127" s="245">
        <v>26.25</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139</v>
      </c>
      <c r="AU127" s="251" t="s">
        <v>82</v>
      </c>
      <c r="AV127" s="14" t="s">
        <v>82</v>
      </c>
      <c r="AW127" s="14" t="s">
        <v>33</v>
      </c>
      <c r="AX127" s="14" t="s">
        <v>72</v>
      </c>
      <c r="AY127" s="251" t="s">
        <v>128</v>
      </c>
    </row>
    <row r="128" s="14" customFormat="1">
      <c r="A128" s="14"/>
      <c r="B128" s="241"/>
      <c r="C128" s="242"/>
      <c r="D128" s="226" t="s">
        <v>139</v>
      </c>
      <c r="E128" s="243" t="s">
        <v>19</v>
      </c>
      <c r="F128" s="244" t="s">
        <v>201</v>
      </c>
      <c r="G128" s="242"/>
      <c r="H128" s="245">
        <v>365.88999999999999</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139</v>
      </c>
      <c r="AU128" s="251" t="s">
        <v>82</v>
      </c>
      <c r="AV128" s="14" t="s">
        <v>82</v>
      </c>
      <c r="AW128" s="14" t="s">
        <v>33</v>
      </c>
      <c r="AX128" s="14" t="s">
        <v>72</v>
      </c>
      <c r="AY128" s="251" t="s">
        <v>128</v>
      </c>
    </row>
    <row r="129" s="15" customFormat="1">
      <c r="A129" s="15"/>
      <c r="B129" s="252"/>
      <c r="C129" s="253"/>
      <c r="D129" s="226" t="s">
        <v>139</v>
      </c>
      <c r="E129" s="254" t="s">
        <v>19</v>
      </c>
      <c r="F129" s="255" t="s">
        <v>202</v>
      </c>
      <c r="G129" s="253"/>
      <c r="H129" s="256">
        <v>392.13999999999999</v>
      </c>
      <c r="I129" s="257"/>
      <c r="J129" s="253"/>
      <c r="K129" s="253"/>
      <c r="L129" s="258"/>
      <c r="M129" s="259"/>
      <c r="N129" s="260"/>
      <c r="O129" s="260"/>
      <c r="P129" s="260"/>
      <c r="Q129" s="260"/>
      <c r="R129" s="260"/>
      <c r="S129" s="260"/>
      <c r="T129" s="261"/>
      <c r="U129" s="15"/>
      <c r="V129" s="15"/>
      <c r="W129" s="15"/>
      <c r="X129" s="15"/>
      <c r="Y129" s="15"/>
      <c r="Z129" s="15"/>
      <c r="AA129" s="15"/>
      <c r="AB129" s="15"/>
      <c r="AC129" s="15"/>
      <c r="AD129" s="15"/>
      <c r="AE129" s="15"/>
      <c r="AT129" s="262" t="s">
        <v>139</v>
      </c>
      <c r="AU129" s="262" t="s">
        <v>82</v>
      </c>
      <c r="AV129" s="15" t="s">
        <v>135</v>
      </c>
      <c r="AW129" s="15" t="s">
        <v>33</v>
      </c>
      <c r="AX129" s="15" t="s">
        <v>80</v>
      </c>
      <c r="AY129" s="262" t="s">
        <v>128</v>
      </c>
    </row>
    <row r="130" s="2" customFormat="1" ht="24.15" customHeight="1">
      <c r="A130" s="39"/>
      <c r="B130" s="40"/>
      <c r="C130" s="213" t="s">
        <v>203</v>
      </c>
      <c r="D130" s="213" t="s">
        <v>130</v>
      </c>
      <c r="E130" s="214" t="s">
        <v>204</v>
      </c>
      <c r="F130" s="215" t="s">
        <v>205</v>
      </c>
      <c r="G130" s="216" t="s">
        <v>189</v>
      </c>
      <c r="H130" s="217">
        <v>392.13999999999999</v>
      </c>
      <c r="I130" s="218"/>
      <c r="J130" s="219">
        <f>ROUND(I130*H130,2)</f>
        <v>0</v>
      </c>
      <c r="K130" s="215" t="s">
        <v>134</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135</v>
      </c>
      <c r="AT130" s="224" t="s">
        <v>130</v>
      </c>
      <c r="AU130" s="224" t="s">
        <v>82</v>
      </c>
      <c r="AY130" s="18" t="s">
        <v>128</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135</v>
      </c>
      <c r="BM130" s="224" t="s">
        <v>206</v>
      </c>
    </row>
    <row r="131" s="2" customFormat="1">
      <c r="A131" s="39"/>
      <c r="B131" s="40"/>
      <c r="C131" s="41"/>
      <c r="D131" s="226" t="s">
        <v>137</v>
      </c>
      <c r="E131" s="41"/>
      <c r="F131" s="227" t="s">
        <v>207</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137</v>
      </c>
      <c r="AU131" s="18" t="s">
        <v>82</v>
      </c>
    </row>
    <row r="132" s="13" customFormat="1">
      <c r="A132" s="13"/>
      <c r="B132" s="231"/>
      <c r="C132" s="232"/>
      <c r="D132" s="226" t="s">
        <v>139</v>
      </c>
      <c r="E132" s="233" t="s">
        <v>19</v>
      </c>
      <c r="F132" s="234" t="s">
        <v>208</v>
      </c>
      <c r="G132" s="232"/>
      <c r="H132" s="233" t="s">
        <v>19</v>
      </c>
      <c r="I132" s="235"/>
      <c r="J132" s="232"/>
      <c r="K132" s="232"/>
      <c r="L132" s="236"/>
      <c r="M132" s="237"/>
      <c r="N132" s="238"/>
      <c r="O132" s="238"/>
      <c r="P132" s="238"/>
      <c r="Q132" s="238"/>
      <c r="R132" s="238"/>
      <c r="S132" s="238"/>
      <c r="T132" s="239"/>
      <c r="U132" s="13"/>
      <c r="V132" s="13"/>
      <c r="W132" s="13"/>
      <c r="X132" s="13"/>
      <c r="Y132" s="13"/>
      <c r="Z132" s="13"/>
      <c r="AA132" s="13"/>
      <c r="AB132" s="13"/>
      <c r="AC132" s="13"/>
      <c r="AD132" s="13"/>
      <c r="AE132" s="13"/>
      <c r="AT132" s="240" t="s">
        <v>139</v>
      </c>
      <c r="AU132" s="240" t="s">
        <v>82</v>
      </c>
      <c r="AV132" s="13" t="s">
        <v>80</v>
      </c>
      <c r="AW132" s="13" t="s">
        <v>33</v>
      </c>
      <c r="AX132" s="13" t="s">
        <v>72</v>
      </c>
      <c r="AY132" s="240" t="s">
        <v>128</v>
      </c>
    </row>
    <row r="133" s="14" customFormat="1">
      <c r="A133" s="14"/>
      <c r="B133" s="241"/>
      <c r="C133" s="242"/>
      <c r="D133" s="226" t="s">
        <v>139</v>
      </c>
      <c r="E133" s="243" t="s">
        <v>19</v>
      </c>
      <c r="F133" s="244" t="s">
        <v>200</v>
      </c>
      <c r="G133" s="242"/>
      <c r="H133" s="245">
        <v>26.25</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139</v>
      </c>
      <c r="AU133" s="251" t="s">
        <v>82</v>
      </c>
      <c r="AV133" s="14" t="s">
        <v>82</v>
      </c>
      <c r="AW133" s="14" t="s">
        <v>33</v>
      </c>
      <c r="AX133" s="14" t="s">
        <v>72</v>
      </c>
      <c r="AY133" s="251" t="s">
        <v>128</v>
      </c>
    </row>
    <row r="134" s="14" customFormat="1">
      <c r="A134" s="14"/>
      <c r="B134" s="241"/>
      <c r="C134" s="242"/>
      <c r="D134" s="226" t="s">
        <v>139</v>
      </c>
      <c r="E134" s="243" t="s">
        <v>19</v>
      </c>
      <c r="F134" s="244" t="s">
        <v>201</v>
      </c>
      <c r="G134" s="242"/>
      <c r="H134" s="245">
        <v>365.88999999999999</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139</v>
      </c>
      <c r="AU134" s="251" t="s">
        <v>82</v>
      </c>
      <c r="AV134" s="14" t="s">
        <v>82</v>
      </c>
      <c r="AW134" s="14" t="s">
        <v>33</v>
      </c>
      <c r="AX134" s="14" t="s">
        <v>72</v>
      </c>
      <c r="AY134" s="251" t="s">
        <v>128</v>
      </c>
    </row>
    <row r="135" s="15" customFormat="1">
      <c r="A135" s="15"/>
      <c r="B135" s="252"/>
      <c r="C135" s="253"/>
      <c r="D135" s="226" t="s">
        <v>139</v>
      </c>
      <c r="E135" s="254" t="s">
        <v>19</v>
      </c>
      <c r="F135" s="255" t="s">
        <v>202</v>
      </c>
      <c r="G135" s="253"/>
      <c r="H135" s="256">
        <v>392.13999999999999</v>
      </c>
      <c r="I135" s="257"/>
      <c r="J135" s="253"/>
      <c r="K135" s="253"/>
      <c r="L135" s="258"/>
      <c r="M135" s="259"/>
      <c r="N135" s="260"/>
      <c r="O135" s="260"/>
      <c r="P135" s="260"/>
      <c r="Q135" s="260"/>
      <c r="R135" s="260"/>
      <c r="S135" s="260"/>
      <c r="T135" s="261"/>
      <c r="U135" s="15"/>
      <c r="V135" s="15"/>
      <c r="W135" s="15"/>
      <c r="X135" s="15"/>
      <c r="Y135" s="15"/>
      <c r="Z135" s="15"/>
      <c r="AA135" s="15"/>
      <c r="AB135" s="15"/>
      <c r="AC135" s="15"/>
      <c r="AD135" s="15"/>
      <c r="AE135" s="15"/>
      <c r="AT135" s="262" t="s">
        <v>139</v>
      </c>
      <c r="AU135" s="262" t="s">
        <v>82</v>
      </c>
      <c r="AV135" s="15" t="s">
        <v>135</v>
      </c>
      <c r="AW135" s="15" t="s">
        <v>33</v>
      </c>
      <c r="AX135" s="15" t="s">
        <v>80</v>
      </c>
      <c r="AY135" s="262" t="s">
        <v>128</v>
      </c>
    </row>
    <row r="136" s="12" customFormat="1" ht="22.8" customHeight="1">
      <c r="A136" s="12"/>
      <c r="B136" s="197"/>
      <c r="C136" s="198"/>
      <c r="D136" s="199" t="s">
        <v>71</v>
      </c>
      <c r="E136" s="211" t="s">
        <v>174</v>
      </c>
      <c r="F136" s="211" t="s">
        <v>209</v>
      </c>
      <c r="G136" s="198"/>
      <c r="H136" s="198"/>
      <c r="I136" s="201"/>
      <c r="J136" s="212">
        <f>BK136</f>
        <v>0</v>
      </c>
      <c r="K136" s="198"/>
      <c r="L136" s="203"/>
      <c r="M136" s="204"/>
      <c r="N136" s="205"/>
      <c r="O136" s="205"/>
      <c r="P136" s="206">
        <f>SUM(P137:P141)</f>
        <v>0</v>
      </c>
      <c r="Q136" s="205"/>
      <c r="R136" s="206">
        <f>SUM(R137:R141)</f>
        <v>0</v>
      </c>
      <c r="S136" s="205"/>
      <c r="T136" s="207">
        <f>SUM(T137:T141)</f>
        <v>5.2799999999999994</v>
      </c>
      <c r="U136" s="12"/>
      <c r="V136" s="12"/>
      <c r="W136" s="12"/>
      <c r="X136" s="12"/>
      <c r="Y136" s="12"/>
      <c r="Z136" s="12"/>
      <c r="AA136" s="12"/>
      <c r="AB136" s="12"/>
      <c r="AC136" s="12"/>
      <c r="AD136" s="12"/>
      <c r="AE136" s="12"/>
      <c r="AR136" s="208" t="s">
        <v>80</v>
      </c>
      <c r="AT136" s="209" t="s">
        <v>71</v>
      </c>
      <c r="AU136" s="209" t="s">
        <v>80</v>
      </c>
      <c r="AY136" s="208" t="s">
        <v>128</v>
      </c>
      <c r="BK136" s="210">
        <f>SUM(BK137:BK141)</f>
        <v>0</v>
      </c>
    </row>
    <row r="137" s="2" customFormat="1" ht="14.4" customHeight="1">
      <c r="A137" s="39"/>
      <c r="B137" s="40"/>
      <c r="C137" s="213" t="s">
        <v>210</v>
      </c>
      <c r="D137" s="213" t="s">
        <v>130</v>
      </c>
      <c r="E137" s="214" t="s">
        <v>211</v>
      </c>
      <c r="F137" s="215" t="s">
        <v>212</v>
      </c>
      <c r="G137" s="216" t="s">
        <v>170</v>
      </c>
      <c r="H137" s="217">
        <v>60</v>
      </c>
      <c r="I137" s="218"/>
      <c r="J137" s="219">
        <f>ROUND(I137*H137,2)</f>
        <v>0</v>
      </c>
      <c r="K137" s="215" t="s">
        <v>134</v>
      </c>
      <c r="L137" s="45"/>
      <c r="M137" s="220" t="s">
        <v>19</v>
      </c>
      <c r="N137" s="221" t="s">
        <v>43</v>
      </c>
      <c r="O137" s="85"/>
      <c r="P137" s="222">
        <f>O137*H137</f>
        <v>0</v>
      </c>
      <c r="Q137" s="222">
        <v>0</v>
      </c>
      <c r="R137" s="222">
        <f>Q137*H137</f>
        <v>0</v>
      </c>
      <c r="S137" s="222">
        <v>0.014999999999999999</v>
      </c>
      <c r="T137" s="223">
        <f>S137*H137</f>
        <v>0.89999999999999991</v>
      </c>
      <c r="U137" s="39"/>
      <c r="V137" s="39"/>
      <c r="W137" s="39"/>
      <c r="X137" s="39"/>
      <c r="Y137" s="39"/>
      <c r="Z137" s="39"/>
      <c r="AA137" s="39"/>
      <c r="AB137" s="39"/>
      <c r="AC137" s="39"/>
      <c r="AD137" s="39"/>
      <c r="AE137" s="39"/>
      <c r="AR137" s="224" t="s">
        <v>135</v>
      </c>
      <c r="AT137" s="224" t="s">
        <v>130</v>
      </c>
      <c r="AU137" s="224" t="s">
        <v>82</v>
      </c>
      <c r="AY137" s="18" t="s">
        <v>128</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135</v>
      </c>
      <c r="BM137" s="224" t="s">
        <v>213</v>
      </c>
    </row>
    <row r="138" s="2" customFormat="1">
      <c r="A138" s="39"/>
      <c r="B138" s="40"/>
      <c r="C138" s="41"/>
      <c r="D138" s="226" t="s">
        <v>137</v>
      </c>
      <c r="E138" s="41"/>
      <c r="F138" s="227" t="s">
        <v>214</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137</v>
      </c>
      <c r="AU138" s="18" t="s">
        <v>82</v>
      </c>
    </row>
    <row r="139" s="14" customFormat="1">
      <c r="A139" s="14"/>
      <c r="B139" s="241"/>
      <c r="C139" s="242"/>
      <c r="D139" s="226" t="s">
        <v>139</v>
      </c>
      <c r="E139" s="243" t="s">
        <v>19</v>
      </c>
      <c r="F139" s="244" t="s">
        <v>215</v>
      </c>
      <c r="G139" s="242"/>
      <c r="H139" s="245">
        <v>60</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139</v>
      </c>
      <c r="AU139" s="251" t="s">
        <v>82</v>
      </c>
      <c r="AV139" s="14" t="s">
        <v>82</v>
      </c>
      <c r="AW139" s="14" t="s">
        <v>33</v>
      </c>
      <c r="AX139" s="14" t="s">
        <v>80</v>
      </c>
      <c r="AY139" s="251" t="s">
        <v>128</v>
      </c>
    </row>
    <row r="140" s="2" customFormat="1" ht="14.4" customHeight="1">
      <c r="A140" s="39"/>
      <c r="B140" s="40"/>
      <c r="C140" s="213" t="s">
        <v>216</v>
      </c>
      <c r="D140" s="213" t="s">
        <v>130</v>
      </c>
      <c r="E140" s="214" t="s">
        <v>217</v>
      </c>
      <c r="F140" s="215" t="s">
        <v>218</v>
      </c>
      <c r="G140" s="216" t="s">
        <v>219</v>
      </c>
      <c r="H140" s="217">
        <v>6</v>
      </c>
      <c r="I140" s="218"/>
      <c r="J140" s="219">
        <f>ROUND(I140*H140,2)</f>
        <v>0</v>
      </c>
      <c r="K140" s="215" t="s">
        <v>19</v>
      </c>
      <c r="L140" s="45"/>
      <c r="M140" s="220" t="s">
        <v>19</v>
      </c>
      <c r="N140" s="221" t="s">
        <v>43</v>
      </c>
      <c r="O140" s="85"/>
      <c r="P140" s="222">
        <f>O140*H140</f>
        <v>0</v>
      </c>
      <c r="Q140" s="222">
        <v>0</v>
      </c>
      <c r="R140" s="222">
        <f>Q140*H140</f>
        <v>0</v>
      </c>
      <c r="S140" s="222">
        <v>0.57999999999999996</v>
      </c>
      <c r="T140" s="223">
        <f>S140*H140</f>
        <v>3.4799999999999995</v>
      </c>
      <c r="U140" s="39"/>
      <c r="V140" s="39"/>
      <c r="W140" s="39"/>
      <c r="X140" s="39"/>
      <c r="Y140" s="39"/>
      <c r="Z140" s="39"/>
      <c r="AA140" s="39"/>
      <c r="AB140" s="39"/>
      <c r="AC140" s="39"/>
      <c r="AD140" s="39"/>
      <c r="AE140" s="39"/>
      <c r="AR140" s="224" t="s">
        <v>135</v>
      </c>
      <c r="AT140" s="224" t="s">
        <v>130</v>
      </c>
      <c r="AU140" s="224" t="s">
        <v>82</v>
      </c>
      <c r="AY140" s="18" t="s">
        <v>128</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135</v>
      </c>
      <c r="BM140" s="224" t="s">
        <v>220</v>
      </c>
    </row>
    <row r="141" s="2" customFormat="1" ht="14.4" customHeight="1">
      <c r="A141" s="39"/>
      <c r="B141" s="40"/>
      <c r="C141" s="213" t="s">
        <v>8</v>
      </c>
      <c r="D141" s="213" t="s">
        <v>130</v>
      </c>
      <c r="E141" s="214" t="s">
        <v>221</v>
      </c>
      <c r="F141" s="215" t="s">
        <v>222</v>
      </c>
      <c r="G141" s="216" t="s">
        <v>219</v>
      </c>
      <c r="H141" s="217">
        <v>6</v>
      </c>
      <c r="I141" s="218"/>
      <c r="J141" s="219">
        <f>ROUND(I141*H141,2)</f>
        <v>0</v>
      </c>
      <c r="K141" s="215" t="s">
        <v>134</v>
      </c>
      <c r="L141" s="45"/>
      <c r="M141" s="220" t="s">
        <v>19</v>
      </c>
      <c r="N141" s="221" t="s">
        <v>43</v>
      </c>
      <c r="O141" s="85"/>
      <c r="P141" s="222">
        <f>O141*H141</f>
        <v>0</v>
      </c>
      <c r="Q141" s="222">
        <v>0</v>
      </c>
      <c r="R141" s="222">
        <f>Q141*H141</f>
        <v>0</v>
      </c>
      <c r="S141" s="222">
        <v>0.14999999999999999</v>
      </c>
      <c r="T141" s="223">
        <f>S141*H141</f>
        <v>0.89999999999999991</v>
      </c>
      <c r="U141" s="39"/>
      <c r="V141" s="39"/>
      <c r="W141" s="39"/>
      <c r="X141" s="39"/>
      <c r="Y141" s="39"/>
      <c r="Z141" s="39"/>
      <c r="AA141" s="39"/>
      <c r="AB141" s="39"/>
      <c r="AC141" s="39"/>
      <c r="AD141" s="39"/>
      <c r="AE141" s="39"/>
      <c r="AR141" s="224" t="s">
        <v>135</v>
      </c>
      <c r="AT141" s="224" t="s">
        <v>130</v>
      </c>
      <c r="AU141" s="224" t="s">
        <v>82</v>
      </c>
      <c r="AY141" s="18" t="s">
        <v>128</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135</v>
      </c>
      <c r="BM141" s="224" t="s">
        <v>223</v>
      </c>
    </row>
    <row r="142" s="12" customFormat="1" ht="22.8" customHeight="1">
      <c r="A142" s="12"/>
      <c r="B142" s="197"/>
      <c r="C142" s="198"/>
      <c r="D142" s="199" t="s">
        <v>71</v>
      </c>
      <c r="E142" s="211" t="s">
        <v>179</v>
      </c>
      <c r="F142" s="211" t="s">
        <v>224</v>
      </c>
      <c r="G142" s="198"/>
      <c r="H142" s="198"/>
      <c r="I142" s="201"/>
      <c r="J142" s="212">
        <f>BK142</f>
        <v>0</v>
      </c>
      <c r="K142" s="198"/>
      <c r="L142" s="203"/>
      <c r="M142" s="204"/>
      <c r="N142" s="205"/>
      <c r="O142" s="205"/>
      <c r="P142" s="206">
        <f>SUM(P143:P159)</f>
        <v>0</v>
      </c>
      <c r="Q142" s="205"/>
      <c r="R142" s="206">
        <f>SUM(R143:R159)</f>
        <v>0</v>
      </c>
      <c r="S142" s="205"/>
      <c r="T142" s="207">
        <f>SUM(T143:T159)</f>
        <v>1043.3756800000001</v>
      </c>
      <c r="U142" s="12"/>
      <c r="V142" s="12"/>
      <c r="W142" s="12"/>
      <c r="X142" s="12"/>
      <c r="Y142" s="12"/>
      <c r="Z142" s="12"/>
      <c r="AA142" s="12"/>
      <c r="AB142" s="12"/>
      <c r="AC142" s="12"/>
      <c r="AD142" s="12"/>
      <c r="AE142" s="12"/>
      <c r="AR142" s="208" t="s">
        <v>80</v>
      </c>
      <c r="AT142" s="209" t="s">
        <v>71</v>
      </c>
      <c r="AU142" s="209" t="s">
        <v>80</v>
      </c>
      <c r="AY142" s="208" t="s">
        <v>128</v>
      </c>
      <c r="BK142" s="210">
        <f>SUM(BK143:BK159)</f>
        <v>0</v>
      </c>
    </row>
    <row r="143" s="2" customFormat="1" ht="14.4" customHeight="1">
      <c r="A143" s="39"/>
      <c r="B143" s="40"/>
      <c r="C143" s="213" t="s">
        <v>225</v>
      </c>
      <c r="D143" s="213" t="s">
        <v>130</v>
      </c>
      <c r="E143" s="214" t="s">
        <v>226</v>
      </c>
      <c r="F143" s="215" t="s">
        <v>227</v>
      </c>
      <c r="G143" s="216" t="s">
        <v>170</v>
      </c>
      <c r="H143" s="217">
        <v>155</v>
      </c>
      <c r="I143" s="218"/>
      <c r="J143" s="219">
        <f>ROUND(I143*H143,2)</f>
        <v>0</v>
      </c>
      <c r="K143" s="215" t="s">
        <v>134</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135</v>
      </c>
      <c r="AT143" s="224" t="s">
        <v>130</v>
      </c>
      <c r="AU143" s="224" t="s">
        <v>82</v>
      </c>
      <c r="AY143" s="18" t="s">
        <v>128</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135</v>
      </c>
      <c r="BM143" s="224" t="s">
        <v>228</v>
      </c>
    </row>
    <row r="144" s="2" customFormat="1">
      <c r="A144" s="39"/>
      <c r="B144" s="40"/>
      <c r="C144" s="41"/>
      <c r="D144" s="226" t="s">
        <v>137</v>
      </c>
      <c r="E144" s="41"/>
      <c r="F144" s="227" t="s">
        <v>229</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137</v>
      </c>
      <c r="AU144" s="18" t="s">
        <v>82</v>
      </c>
    </row>
    <row r="145" s="14" customFormat="1">
      <c r="A145" s="14"/>
      <c r="B145" s="241"/>
      <c r="C145" s="242"/>
      <c r="D145" s="226" t="s">
        <v>139</v>
      </c>
      <c r="E145" s="243" t="s">
        <v>19</v>
      </c>
      <c r="F145" s="244" t="s">
        <v>230</v>
      </c>
      <c r="G145" s="242"/>
      <c r="H145" s="245">
        <v>155</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139</v>
      </c>
      <c r="AU145" s="251" t="s">
        <v>82</v>
      </c>
      <c r="AV145" s="14" t="s">
        <v>82</v>
      </c>
      <c r="AW145" s="14" t="s">
        <v>33</v>
      </c>
      <c r="AX145" s="14" t="s">
        <v>80</v>
      </c>
      <c r="AY145" s="251" t="s">
        <v>128</v>
      </c>
    </row>
    <row r="146" s="2" customFormat="1" ht="14.4" customHeight="1">
      <c r="A146" s="39"/>
      <c r="B146" s="40"/>
      <c r="C146" s="213" t="s">
        <v>231</v>
      </c>
      <c r="D146" s="213" t="s">
        <v>130</v>
      </c>
      <c r="E146" s="214" t="s">
        <v>232</v>
      </c>
      <c r="F146" s="215" t="s">
        <v>233</v>
      </c>
      <c r="G146" s="216" t="s">
        <v>189</v>
      </c>
      <c r="H146" s="217">
        <v>277.69900000000001</v>
      </c>
      <c r="I146" s="218"/>
      <c r="J146" s="219">
        <f>ROUND(I146*H146,2)</f>
        <v>0</v>
      </c>
      <c r="K146" s="215" t="s">
        <v>134</v>
      </c>
      <c r="L146" s="45"/>
      <c r="M146" s="220" t="s">
        <v>19</v>
      </c>
      <c r="N146" s="221" t="s">
        <v>43</v>
      </c>
      <c r="O146" s="85"/>
      <c r="P146" s="222">
        <f>O146*H146</f>
        <v>0</v>
      </c>
      <c r="Q146" s="222">
        <v>0</v>
      </c>
      <c r="R146" s="222">
        <f>Q146*H146</f>
        <v>0</v>
      </c>
      <c r="S146" s="222">
        <v>2.3999999999999999</v>
      </c>
      <c r="T146" s="223">
        <f>S146*H146</f>
        <v>666.47760000000005</v>
      </c>
      <c r="U146" s="39"/>
      <c r="V146" s="39"/>
      <c r="W146" s="39"/>
      <c r="X146" s="39"/>
      <c r="Y146" s="39"/>
      <c r="Z146" s="39"/>
      <c r="AA146" s="39"/>
      <c r="AB146" s="39"/>
      <c r="AC146" s="39"/>
      <c r="AD146" s="39"/>
      <c r="AE146" s="39"/>
      <c r="AR146" s="224" t="s">
        <v>135</v>
      </c>
      <c r="AT146" s="224" t="s">
        <v>130</v>
      </c>
      <c r="AU146" s="224" t="s">
        <v>82</v>
      </c>
      <c r="AY146" s="18" t="s">
        <v>128</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135</v>
      </c>
      <c r="BM146" s="224" t="s">
        <v>234</v>
      </c>
    </row>
    <row r="147" s="14" customFormat="1">
      <c r="A147" s="14"/>
      <c r="B147" s="241"/>
      <c r="C147" s="242"/>
      <c r="D147" s="226" t="s">
        <v>139</v>
      </c>
      <c r="E147" s="243" t="s">
        <v>19</v>
      </c>
      <c r="F147" s="244" t="s">
        <v>235</v>
      </c>
      <c r="G147" s="242"/>
      <c r="H147" s="245">
        <v>277.69900000000001</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139</v>
      </c>
      <c r="AU147" s="251" t="s">
        <v>82</v>
      </c>
      <c r="AV147" s="14" t="s">
        <v>82</v>
      </c>
      <c r="AW147" s="14" t="s">
        <v>33</v>
      </c>
      <c r="AX147" s="14" t="s">
        <v>80</v>
      </c>
      <c r="AY147" s="251" t="s">
        <v>128</v>
      </c>
    </row>
    <row r="148" s="2" customFormat="1" ht="14.4" customHeight="1">
      <c r="A148" s="39"/>
      <c r="B148" s="40"/>
      <c r="C148" s="213" t="s">
        <v>236</v>
      </c>
      <c r="D148" s="213" t="s">
        <v>130</v>
      </c>
      <c r="E148" s="214" t="s">
        <v>237</v>
      </c>
      <c r="F148" s="215" t="s">
        <v>238</v>
      </c>
      <c r="G148" s="216" t="s">
        <v>189</v>
      </c>
      <c r="H148" s="217">
        <v>156.55500000000001</v>
      </c>
      <c r="I148" s="218"/>
      <c r="J148" s="219">
        <f>ROUND(I148*H148,2)</f>
        <v>0</v>
      </c>
      <c r="K148" s="215" t="s">
        <v>134</v>
      </c>
      <c r="L148" s="45"/>
      <c r="M148" s="220" t="s">
        <v>19</v>
      </c>
      <c r="N148" s="221" t="s">
        <v>43</v>
      </c>
      <c r="O148" s="85"/>
      <c r="P148" s="222">
        <f>O148*H148</f>
        <v>0</v>
      </c>
      <c r="Q148" s="222">
        <v>0</v>
      </c>
      <c r="R148" s="222">
        <f>Q148*H148</f>
        <v>0</v>
      </c>
      <c r="S148" s="222">
        <v>2.3999999999999999</v>
      </c>
      <c r="T148" s="223">
        <f>S148*H148</f>
        <v>375.73200000000003</v>
      </c>
      <c r="U148" s="39"/>
      <c r="V148" s="39"/>
      <c r="W148" s="39"/>
      <c r="X148" s="39"/>
      <c r="Y148" s="39"/>
      <c r="Z148" s="39"/>
      <c r="AA148" s="39"/>
      <c r="AB148" s="39"/>
      <c r="AC148" s="39"/>
      <c r="AD148" s="39"/>
      <c r="AE148" s="39"/>
      <c r="AR148" s="224" t="s">
        <v>135</v>
      </c>
      <c r="AT148" s="224" t="s">
        <v>130</v>
      </c>
      <c r="AU148" s="224" t="s">
        <v>82</v>
      </c>
      <c r="AY148" s="18" t="s">
        <v>128</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135</v>
      </c>
      <c r="BM148" s="224" t="s">
        <v>239</v>
      </c>
    </row>
    <row r="149" s="2" customFormat="1">
      <c r="A149" s="39"/>
      <c r="B149" s="40"/>
      <c r="C149" s="41"/>
      <c r="D149" s="226" t="s">
        <v>137</v>
      </c>
      <c r="E149" s="41"/>
      <c r="F149" s="227" t="s">
        <v>240</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137</v>
      </c>
      <c r="AU149" s="18" t="s">
        <v>82</v>
      </c>
    </row>
    <row r="150" s="14" customFormat="1">
      <c r="A150" s="14"/>
      <c r="B150" s="241"/>
      <c r="C150" s="242"/>
      <c r="D150" s="226" t="s">
        <v>139</v>
      </c>
      <c r="E150" s="243" t="s">
        <v>19</v>
      </c>
      <c r="F150" s="244" t="s">
        <v>241</v>
      </c>
      <c r="G150" s="242"/>
      <c r="H150" s="245">
        <v>156.55500000000001</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139</v>
      </c>
      <c r="AU150" s="251" t="s">
        <v>82</v>
      </c>
      <c r="AV150" s="14" t="s">
        <v>82</v>
      </c>
      <c r="AW150" s="14" t="s">
        <v>33</v>
      </c>
      <c r="AX150" s="14" t="s">
        <v>80</v>
      </c>
      <c r="AY150" s="251" t="s">
        <v>128</v>
      </c>
    </row>
    <row r="151" s="2" customFormat="1" ht="14.4" customHeight="1">
      <c r="A151" s="39"/>
      <c r="B151" s="40"/>
      <c r="C151" s="213" t="s">
        <v>242</v>
      </c>
      <c r="D151" s="213" t="s">
        <v>130</v>
      </c>
      <c r="E151" s="214" t="s">
        <v>243</v>
      </c>
      <c r="F151" s="215" t="s">
        <v>244</v>
      </c>
      <c r="G151" s="216" t="s">
        <v>219</v>
      </c>
      <c r="H151" s="217">
        <v>4</v>
      </c>
      <c r="I151" s="218"/>
      <c r="J151" s="219">
        <f>ROUND(I151*H151,2)</f>
        <v>0</v>
      </c>
      <c r="K151" s="215" t="s">
        <v>19</v>
      </c>
      <c r="L151" s="45"/>
      <c r="M151" s="220" t="s">
        <v>19</v>
      </c>
      <c r="N151" s="221" t="s">
        <v>43</v>
      </c>
      <c r="O151" s="85"/>
      <c r="P151" s="222">
        <f>O151*H151</f>
        <v>0</v>
      </c>
      <c r="Q151" s="222">
        <v>0</v>
      </c>
      <c r="R151" s="222">
        <f>Q151*H151</f>
        <v>0</v>
      </c>
      <c r="S151" s="222">
        <v>0.082000000000000003</v>
      </c>
      <c r="T151" s="223">
        <f>S151*H151</f>
        <v>0.32800000000000001</v>
      </c>
      <c r="U151" s="39"/>
      <c r="V151" s="39"/>
      <c r="W151" s="39"/>
      <c r="X151" s="39"/>
      <c r="Y151" s="39"/>
      <c r="Z151" s="39"/>
      <c r="AA151" s="39"/>
      <c r="AB151" s="39"/>
      <c r="AC151" s="39"/>
      <c r="AD151" s="39"/>
      <c r="AE151" s="39"/>
      <c r="AR151" s="224" t="s">
        <v>135</v>
      </c>
      <c r="AT151" s="224" t="s">
        <v>130</v>
      </c>
      <c r="AU151" s="224" t="s">
        <v>82</v>
      </c>
      <c r="AY151" s="18" t="s">
        <v>128</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135</v>
      </c>
      <c r="BM151" s="224" t="s">
        <v>245</v>
      </c>
    </row>
    <row r="152" s="13" customFormat="1">
      <c r="A152" s="13"/>
      <c r="B152" s="231"/>
      <c r="C152" s="232"/>
      <c r="D152" s="226" t="s">
        <v>139</v>
      </c>
      <c r="E152" s="233" t="s">
        <v>19</v>
      </c>
      <c r="F152" s="234" t="s">
        <v>246</v>
      </c>
      <c r="G152" s="232"/>
      <c r="H152" s="233" t="s">
        <v>19</v>
      </c>
      <c r="I152" s="235"/>
      <c r="J152" s="232"/>
      <c r="K152" s="232"/>
      <c r="L152" s="236"/>
      <c r="M152" s="237"/>
      <c r="N152" s="238"/>
      <c r="O152" s="238"/>
      <c r="P152" s="238"/>
      <c r="Q152" s="238"/>
      <c r="R152" s="238"/>
      <c r="S152" s="238"/>
      <c r="T152" s="239"/>
      <c r="U152" s="13"/>
      <c r="V152" s="13"/>
      <c r="W152" s="13"/>
      <c r="X152" s="13"/>
      <c r="Y152" s="13"/>
      <c r="Z152" s="13"/>
      <c r="AA152" s="13"/>
      <c r="AB152" s="13"/>
      <c r="AC152" s="13"/>
      <c r="AD152" s="13"/>
      <c r="AE152" s="13"/>
      <c r="AT152" s="240" t="s">
        <v>139</v>
      </c>
      <c r="AU152" s="240" t="s">
        <v>82</v>
      </c>
      <c r="AV152" s="13" t="s">
        <v>80</v>
      </c>
      <c r="AW152" s="13" t="s">
        <v>33</v>
      </c>
      <c r="AX152" s="13" t="s">
        <v>72</v>
      </c>
      <c r="AY152" s="240" t="s">
        <v>128</v>
      </c>
    </row>
    <row r="153" s="14" customFormat="1">
      <c r="A153" s="14"/>
      <c r="B153" s="241"/>
      <c r="C153" s="242"/>
      <c r="D153" s="226" t="s">
        <v>139</v>
      </c>
      <c r="E153" s="243" t="s">
        <v>19</v>
      </c>
      <c r="F153" s="244" t="s">
        <v>247</v>
      </c>
      <c r="G153" s="242"/>
      <c r="H153" s="245">
        <v>4</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139</v>
      </c>
      <c r="AU153" s="251" t="s">
        <v>82</v>
      </c>
      <c r="AV153" s="14" t="s">
        <v>82</v>
      </c>
      <c r="AW153" s="14" t="s">
        <v>33</v>
      </c>
      <c r="AX153" s="14" t="s">
        <v>80</v>
      </c>
      <c r="AY153" s="251" t="s">
        <v>128</v>
      </c>
    </row>
    <row r="154" s="2" customFormat="1" ht="14.4" customHeight="1">
      <c r="A154" s="39"/>
      <c r="B154" s="40"/>
      <c r="C154" s="213" t="s">
        <v>248</v>
      </c>
      <c r="D154" s="213" t="s">
        <v>130</v>
      </c>
      <c r="E154" s="214" t="s">
        <v>249</v>
      </c>
      <c r="F154" s="215" t="s">
        <v>250</v>
      </c>
      <c r="G154" s="216" t="s">
        <v>189</v>
      </c>
      <c r="H154" s="217">
        <v>0.28799999999999998</v>
      </c>
      <c r="I154" s="218"/>
      <c r="J154" s="219">
        <f>ROUND(I154*H154,2)</f>
        <v>0</v>
      </c>
      <c r="K154" s="215" t="s">
        <v>134</v>
      </c>
      <c r="L154" s="45"/>
      <c r="M154" s="220" t="s">
        <v>19</v>
      </c>
      <c r="N154" s="221" t="s">
        <v>43</v>
      </c>
      <c r="O154" s="85"/>
      <c r="P154" s="222">
        <f>O154*H154</f>
        <v>0</v>
      </c>
      <c r="Q154" s="222">
        <v>0</v>
      </c>
      <c r="R154" s="222">
        <f>Q154*H154</f>
        <v>0</v>
      </c>
      <c r="S154" s="222">
        <v>2.6000000000000001</v>
      </c>
      <c r="T154" s="223">
        <f>S154*H154</f>
        <v>0.74880000000000002</v>
      </c>
      <c r="U154" s="39"/>
      <c r="V154" s="39"/>
      <c r="W154" s="39"/>
      <c r="X154" s="39"/>
      <c r="Y154" s="39"/>
      <c r="Z154" s="39"/>
      <c r="AA154" s="39"/>
      <c r="AB154" s="39"/>
      <c r="AC154" s="39"/>
      <c r="AD154" s="39"/>
      <c r="AE154" s="39"/>
      <c r="AR154" s="224" t="s">
        <v>135</v>
      </c>
      <c r="AT154" s="224" t="s">
        <v>130</v>
      </c>
      <c r="AU154" s="224" t="s">
        <v>82</v>
      </c>
      <c r="AY154" s="18" t="s">
        <v>128</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135</v>
      </c>
      <c r="BM154" s="224" t="s">
        <v>251</v>
      </c>
    </row>
    <row r="155" s="2" customFormat="1">
      <c r="A155" s="39"/>
      <c r="B155" s="40"/>
      <c r="C155" s="41"/>
      <c r="D155" s="226" t="s">
        <v>137</v>
      </c>
      <c r="E155" s="41"/>
      <c r="F155" s="227" t="s">
        <v>252</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137</v>
      </c>
      <c r="AU155" s="18" t="s">
        <v>82</v>
      </c>
    </row>
    <row r="156" s="14" customFormat="1">
      <c r="A156" s="14"/>
      <c r="B156" s="241"/>
      <c r="C156" s="242"/>
      <c r="D156" s="226" t="s">
        <v>139</v>
      </c>
      <c r="E156" s="243" t="s">
        <v>19</v>
      </c>
      <c r="F156" s="244" t="s">
        <v>253</v>
      </c>
      <c r="G156" s="242"/>
      <c r="H156" s="245">
        <v>0.28799999999999998</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139</v>
      </c>
      <c r="AU156" s="251" t="s">
        <v>82</v>
      </c>
      <c r="AV156" s="14" t="s">
        <v>82</v>
      </c>
      <c r="AW156" s="14" t="s">
        <v>33</v>
      </c>
      <c r="AX156" s="14" t="s">
        <v>80</v>
      </c>
      <c r="AY156" s="251" t="s">
        <v>128</v>
      </c>
    </row>
    <row r="157" s="2" customFormat="1" ht="14.4" customHeight="1">
      <c r="A157" s="39"/>
      <c r="B157" s="40"/>
      <c r="C157" s="213" t="s">
        <v>7</v>
      </c>
      <c r="D157" s="213" t="s">
        <v>130</v>
      </c>
      <c r="E157" s="214" t="s">
        <v>254</v>
      </c>
      <c r="F157" s="215" t="s">
        <v>255</v>
      </c>
      <c r="G157" s="216" t="s">
        <v>170</v>
      </c>
      <c r="H157" s="217">
        <v>36</v>
      </c>
      <c r="I157" s="218"/>
      <c r="J157" s="219">
        <f>ROUND(I157*H157,2)</f>
        <v>0</v>
      </c>
      <c r="K157" s="215" t="s">
        <v>134</v>
      </c>
      <c r="L157" s="45"/>
      <c r="M157" s="220" t="s">
        <v>19</v>
      </c>
      <c r="N157" s="221" t="s">
        <v>43</v>
      </c>
      <c r="O157" s="85"/>
      <c r="P157" s="222">
        <f>O157*H157</f>
        <v>0</v>
      </c>
      <c r="Q157" s="222">
        <v>0</v>
      </c>
      <c r="R157" s="222">
        <f>Q157*H157</f>
        <v>0</v>
      </c>
      <c r="S157" s="222">
        <v>0.00248</v>
      </c>
      <c r="T157" s="223">
        <f>S157*H157</f>
        <v>0.089279999999999998</v>
      </c>
      <c r="U157" s="39"/>
      <c r="V157" s="39"/>
      <c r="W157" s="39"/>
      <c r="X157" s="39"/>
      <c r="Y157" s="39"/>
      <c r="Z157" s="39"/>
      <c r="AA157" s="39"/>
      <c r="AB157" s="39"/>
      <c r="AC157" s="39"/>
      <c r="AD157" s="39"/>
      <c r="AE157" s="39"/>
      <c r="AR157" s="224" t="s">
        <v>135</v>
      </c>
      <c r="AT157" s="224" t="s">
        <v>130</v>
      </c>
      <c r="AU157" s="224" t="s">
        <v>82</v>
      </c>
      <c r="AY157" s="18" t="s">
        <v>128</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135</v>
      </c>
      <c r="BM157" s="224" t="s">
        <v>256</v>
      </c>
    </row>
    <row r="158" s="2" customFormat="1">
      <c r="A158" s="39"/>
      <c r="B158" s="40"/>
      <c r="C158" s="41"/>
      <c r="D158" s="226" t="s">
        <v>137</v>
      </c>
      <c r="E158" s="41"/>
      <c r="F158" s="227" t="s">
        <v>257</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137</v>
      </c>
      <c r="AU158" s="18" t="s">
        <v>82</v>
      </c>
    </row>
    <row r="159" s="14" customFormat="1">
      <c r="A159" s="14"/>
      <c r="B159" s="241"/>
      <c r="C159" s="242"/>
      <c r="D159" s="226" t="s">
        <v>139</v>
      </c>
      <c r="E159" s="243" t="s">
        <v>19</v>
      </c>
      <c r="F159" s="244" t="s">
        <v>258</v>
      </c>
      <c r="G159" s="242"/>
      <c r="H159" s="245">
        <v>36</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139</v>
      </c>
      <c r="AU159" s="251" t="s">
        <v>82</v>
      </c>
      <c r="AV159" s="14" t="s">
        <v>82</v>
      </c>
      <c r="AW159" s="14" t="s">
        <v>33</v>
      </c>
      <c r="AX159" s="14" t="s">
        <v>80</v>
      </c>
      <c r="AY159" s="251" t="s">
        <v>128</v>
      </c>
    </row>
    <row r="160" s="12" customFormat="1" ht="22.8" customHeight="1">
      <c r="A160" s="12"/>
      <c r="B160" s="197"/>
      <c r="C160" s="198"/>
      <c r="D160" s="199" t="s">
        <v>71</v>
      </c>
      <c r="E160" s="211" t="s">
        <v>259</v>
      </c>
      <c r="F160" s="211" t="s">
        <v>260</v>
      </c>
      <c r="G160" s="198"/>
      <c r="H160" s="198"/>
      <c r="I160" s="201"/>
      <c r="J160" s="212">
        <f>BK160</f>
        <v>0</v>
      </c>
      <c r="K160" s="198"/>
      <c r="L160" s="203"/>
      <c r="M160" s="204"/>
      <c r="N160" s="205"/>
      <c r="O160" s="205"/>
      <c r="P160" s="206">
        <f>SUM(P161:P230)</f>
        <v>0</v>
      </c>
      <c r="Q160" s="205"/>
      <c r="R160" s="206">
        <f>SUM(R161:R230)</f>
        <v>0</v>
      </c>
      <c r="S160" s="205"/>
      <c r="T160" s="207">
        <f>SUM(T161:T230)</f>
        <v>0</v>
      </c>
      <c r="U160" s="12"/>
      <c r="V160" s="12"/>
      <c r="W160" s="12"/>
      <c r="X160" s="12"/>
      <c r="Y160" s="12"/>
      <c r="Z160" s="12"/>
      <c r="AA160" s="12"/>
      <c r="AB160" s="12"/>
      <c r="AC160" s="12"/>
      <c r="AD160" s="12"/>
      <c r="AE160" s="12"/>
      <c r="AR160" s="208" t="s">
        <v>80</v>
      </c>
      <c r="AT160" s="209" t="s">
        <v>71</v>
      </c>
      <c r="AU160" s="209" t="s">
        <v>80</v>
      </c>
      <c r="AY160" s="208" t="s">
        <v>128</v>
      </c>
      <c r="BK160" s="210">
        <f>SUM(BK161:BK230)</f>
        <v>0</v>
      </c>
    </row>
    <row r="161" s="2" customFormat="1" ht="24.15" customHeight="1">
      <c r="A161" s="39"/>
      <c r="B161" s="40"/>
      <c r="C161" s="213" t="s">
        <v>261</v>
      </c>
      <c r="D161" s="213" t="s">
        <v>130</v>
      </c>
      <c r="E161" s="214" t="s">
        <v>262</v>
      </c>
      <c r="F161" s="215" t="s">
        <v>263</v>
      </c>
      <c r="G161" s="216" t="s">
        <v>264</v>
      </c>
      <c r="H161" s="217">
        <v>4.4100000000000001</v>
      </c>
      <c r="I161" s="218"/>
      <c r="J161" s="219">
        <f>ROUND(I161*H161,2)</f>
        <v>0</v>
      </c>
      <c r="K161" s="215" t="s">
        <v>134</v>
      </c>
      <c r="L161" s="45"/>
      <c r="M161" s="220" t="s">
        <v>19</v>
      </c>
      <c r="N161" s="221" t="s">
        <v>43</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135</v>
      </c>
      <c r="AT161" s="224" t="s">
        <v>130</v>
      </c>
      <c r="AU161" s="224" t="s">
        <v>82</v>
      </c>
      <c r="AY161" s="18" t="s">
        <v>128</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135</v>
      </c>
      <c r="BM161" s="224" t="s">
        <v>265</v>
      </c>
    </row>
    <row r="162" s="2" customFormat="1">
      <c r="A162" s="39"/>
      <c r="B162" s="40"/>
      <c r="C162" s="41"/>
      <c r="D162" s="226" t="s">
        <v>137</v>
      </c>
      <c r="E162" s="41"/>
      <c r="F162" s="227" t="s">
        <v>266</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137</v>
      </c>
      <c r="AU162" s="18" t="s">
        <v>82</v>
      </c>
    </row>
    <row r="163" s="14" customFormat="1">
      <c r="A163" s="14"/>
      <c r="B163" s="241"/>
      <c r="C163" s="242"/>
      <c r="D163" s="226" t="s">
        <v>139</v>
      </c>
      <c r="E163" s="243" t="s">
        <v>19</v>
      </c>
      <c r="F163" s="244" t="s">
        <v>267</v>
      </c>
      <c r="G163" s="242"/>
      <c r="H163" s="245">
        <v>4.4100000000000001</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139</v>
      </c>
      <c r="AU163" s="251" t="s">
        <v>82</v>
      </c>
      <c r="AV163" s="14" t="s">
        <v>82</v>
      </c>
      <c r="AW163" s="14" t="s">
        <v>33</v>
      </c>
      <c r="AX163" s="14" t="s">
        <v>80</v>
      </c>
      <c r="AY163" s="251" t="s">
        <v>128</v>
      </c>
    </row>
    <row r="164" s="2" customFormat="1" ht="24.15" customHeight="1">
      <c r="A164" s="39"/>
      <c r="B164" s="40"/>
      <c r="C164" s="213" t="s">
        <v>268</v>
      </c>
      <c r="D164" s="213" t="s">
        <v>130</v>
      </c>
      <c r="E164" s="214" t="s">
        <v>269</v>
      </c>
      <c r="F164" s="215" t="s">
        <v>270</v>
      </c>
      <c r="G164" s="216" t="s">
        <v>264</v>
      </c>
      <c r="H164" s="217">
        <v>30.870000000000001</v>
      </c>
      <c r="I164" s="218"/>
      <c r="J164" s="219">
        <f>ROUND(I164*H164,2)</f>
        <v>0</v>
      </c>
      <c r="K164" s="215" t="s">
        <v>134</v>
      </c>
      <c r="L164" s="45"/>
      <c r="M164" s="220" t="s">
        <v>19</v>
      </c>
      <c r="N164" s="221"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135</v>
      </c>
      <c r="AT164" s="224" t="s">
        <v>130</v>
      </c>
      <c r="AU164" s="224" t="s">
        <v>82</v>
      </c>
      <c r="AY164" s="18" t="s">
        <v>128</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135</v>
      </c>
      <c r="BM164" s="224" t="s">
        <v>271</v>
      </c>
    </row>
    <row r="165" s="2" customFormat="1">
      <c r="A165" s="39"/>
      <c r="B165" s="40"/>
      <c r="C165" s="41"/>
      <c r="D165" s="226" t="s">
        <v>137</v>
      </c>
      <c r="E165" s="41"/>
      <c r="F165" s="227" t="s">
        <v>266</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137</v>
      </c>
      <c r="AU165" s="18" t="s">
        <v>82</v>
      </c>
    </row>
    <row r="166" s="14" customFormat="1">
      <c r="A166" s="14"/>
      <c r="B166" s="241"/>
      <c r="C166" s="242"/>
      <c r="D166" s="226" t="s">
        <v>139</v>
      </c>
      <c r="E166" s="243" t="s">
        <v>19</v>
      </c>
      <c r="F166" s="244" t="s">
        <v>267</v>
      </c>
      <c r="G166" s="242"/>
      <c r="H166" s="245">
        <v>4.4100000000000001</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139</v>
      </c>
      <c r="AU166" s="251" t="s">
        <v>82</v>
      </c>
      <c r="AV166" s="14" t="s">
        <v>82</v>
      </c>
      <c r="AW166" s="14" t="s">
        <v>33</v>
      </c>
      <c r="AX166" s="14" t="s">
        <v>80</v>
      </c>
      <c r="AY166" s="251" t="s">
        <v>128</v>
      </c>
    </row>
    <row r="167" s="14" customFormat="1">
      <c r="A167" s="14"/>
      <c r="B167" s="241"/>
      <c r="C167" s="242"/>
      <c r="D167" s="226" t="s">
        <v>139</v>
      </c>
      <c r="E167" s="242"/>
      <c r="F167" s="244" t="s">
        <v>272</v>
      </c>
      <c r="G167" s="242"/>
      <c r="H167" s="245">
        <v>30.870000000000001</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139</v>
      </c>
      <c r="AU167" s="251" t="s">
        <v>82</v>
      </c>
      <c r="AV167" s="14" t="s">
        <v>82</v>
      </c>
      <c r="AW167" s="14" t="s">
        <v>4</v>
      </c>
      <c r="AX167" s="14" t="s">
        <v>80</v>
      </c>
      <c r="AY167" s="251" t="s">
        <v>128</v>
      </c>
    </row>
    <row r="168" s="2" customFormat="1" ht="24.15" customHeight="1">
      <c r="A168" s="39"/>
      <c r="B168" s="40"/>
      <c r="C168" s="213" t="s">
        <v>273</v>
      </c>
      <c r="D168" s="213" t="s">
        <v>130</v>
      </c>
      <c r="E168" s="214" t="s">
        <v>274</v>
      </c>
      <c r="F168" s="215" t="s">
        <v>275</v>
      </c>
      <c r="G168" s="216" t="s">
        <v>264</v>
      </c>
      <c r="H168" s="217">
        <v>171.125</v>
      </c>
      <c r="I168" s="218"/>
      <c r="J168" s="219">
        <f>ROUND(I168*H168,2)</f>
        <v>0</v>
      </c>
      <c r="K168" s="215" t="s">
        <v>134</v>
      </c>
      <c r="L168" s="45"/>
      <c r="M168" s="220" t="s">
        <v>19</v>
      </c>
      <c r="N168" s="221" t="s">
        <v>43</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135</v>
      </c>
      <c r="AT168" s="224" t="s">
        <v>130</v>
      </c>
      <c r="AU168" s="224" t="s">
        <v>82</v>
      </c>
      <c r="AY168" s="18" t="s">
        <v>128</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135</v>
      </c>
      <c r="BM168" s="224" t="s">
        <v>276</v>
      </c>
    </row>
    <row r="169" s="2" customFormat="1">
      <c r="A169" s="39"/>
      <c r="B169" s="40"/>
      <c r="C169" s="41"/>
      <c r="D169" s="226" t="s">
        <v>137</v>
      </c>
      <c r="E169" s="41"/>
      <c r="F169" s="227" t="s">
        <v>266</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137</v>
      </c>
      <c r="AU169" s="18" t="s">
        <v>82</v>
      </c>
    </row>
    <row r="170" s="13" customFormat="1">
      <c r="A170" s="13"/>
      <c r="B170" s="231"/>
      <c r="C170" s="232"/>
      <c r="D170" s="226" t="s">
        <v>139</v>
      </c>
      <c r="E170" s="233" t="s">
        <v>19</v>
      </c>
      <c r="F170" s="234" t="s">
        <v>199</v>
      </c>
      <c r="G170" s="232"/>
      <c r="H170" s="233" t="s">
        <v>19</v>
      </c>
      <c r="I170" s="235"/>
      <c r="J170" s="232"/>
      <c r="K170" s="232"/>
      <c r="L170" s="236"/>
      <c r="M170" s="237"/>
      <c r="N170" s="238"/>
      <c r="O170" s="238"/>
      <c r="P170" s="238"/>
      <c r="Q170" s="238"/>
      <c r="R170" s="238"/>
      <c r="S170" s="238"/>
      <c r="T170" s="239"/>
      <c r="U170" s="13"/>
      <c r="V170" s="13"/>
      <c r="W170" s="13"/>
      <c r="X170" s="13"/>
      <c r="Y170" s="13"/>
      <c r="Z170" s="13"/>
      <c r="AA170" s="13"/>
      <c r="AB170" s="13"/>
      <c r="AC170" s="13"/>
      <c r="AD170" s="13"/>
      <c r="AE170" s="13"/>
      <c r="AT170" s="240" t="s">
        <v>139</v>
      </c>
      <c r="AU170" s="240" t="s">
        <v>82</v>
      </c>
      <c r="AV170" s="13" t="s">
        <v>80</v>
      </c>
      <c r="AW170" s="13" t="s">
        <v>33</v>
      </c>
      <c r="AX170" s="13" t="s">
        <v>72</v>
      </c>
      <c r="AY170" s="240" t="s">
        <v>128</v>
      </c>
    </row>
    <row r="171" s="14" customFormat="1">
      <c r="A171" s="14"/>
      <c r="B171" s="241"/>
      <c r="C171" s="242"/>
      <c r="D171" s="226" t="s">
        <v>139</v>
      </c>
      <c r="E171" s="243" t="s">
        <v>19</v>
      </c>
      <c r="F171" s="244" t="s">
        <v>277</v>
      </c>
      <c r="G171" s="242"/>
      <c r="H171" s="245">
        <v>4.8029999999999999</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139</v>
      </c>
      <c r="AU171" s="251" t="s">
        <v>82</v>
      </c>
      <c r="AV171" s="14" t="s">
        <v>82</v>
      </c>
      <c r="AW171" s="14" t="s">
        <v>33</v>
      </c>
      <c r="AX171" s="14" t="s">
        <v>72</v>
      </c>
      <c r="AY171" s="251" t="s">
        <v>128</v>
      </c>
    </row>
    <row r="172" s="14" customFormat="1">
      <c r="A172" s="14"/>
      <c r="B172" s="241"/>
      <c r="C172" s="242"/>
      <c r="D172" s="226" t="s">
        <v>139</v>
      </c>
      <c r="E172" s="243" t="s">
        <v>19</v>
      </c>
      <c r="F172" s="244" t="s">
        <v>278</v>
      </c>
      <c r="G172" s="242"/>
      <c r="H172" s="245">
        <v>3.536</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139</v>
      </c>
      <c r="AU172" s="251" t="s">
        <v>82</v>
      </c>
      <c r="AV172" s="14" t="s">
        <v>82</v>
      </c>
      <c r="AW172" s="14" t="s">
        <v>33</v>
      </c>
      <c r="AX172" s="14" t="s">
        <v>72</v>
      </c>
      <c r="AY172" s="251" t="s">
        <v>128</v>
      </c>
    </row>
    <row r="173" s="14" customFormat="1">
      <c r="A173" s="14"/>
      <c r="B173" s="241"/>
      <c r="C173" s="242"/>
      <c r="D173" s="226" t="s">
        <v>139</v>
      </c>
      <c r="E173" s="243" t="s">
        <v>19</v>
      </c>
      <c r="F173" s="244" t="s">
        <v>279</v>
      </c>
      <c r="G173" s="242"/>
      <c r="H173" s="245">
        <v>24.544</v>
      </c>
      <c r="I173" s="246"/>
      <c r="J173" s="242"/>
      <c r="K173" s="242"/>
      <c r="L173" s="247"/>
      <c r="M173" s="248"/>
      <c r="N173" s="249"/>
      <c r="O173" s="249"/>
      <c r="P173" s="249"/>
      <c r="Q173" s="249"/>
      <c r="R173" s="249"/>
      <c r="S173" s="249"/>
      <c r="T173" s="250"/>
      <c r="U173" s="14"/>
      <c r="V173" s="14"/>
      <c r="W173" s="14"/>
      <c r="X173" s="14"/>
      <c r="Y173" s="14"/>
      <c r="Z173" s="14"/>
      <c r="AA173" s="14"/>
      <c r="AB173" s="14"/>
      <c r="AC173" s="14"/>
      <c r="AD173" s="14"/>
      <c r="AE173" s="14"/>
      <c r="AT173" s="251" t="s">
        <v>139</v>
      </c>
      <c r="AU173" s="251" t="s">
        <v>82</v>
      </c>
      <c r="AV173" s="14" t="s">
        <v>82</v>
      </c>
      <c r="AW173" s="14" t="s">
        <v>33</v>
      </c>
      <c r="AX173" s="14" t="s">
        <v>72</v>
      </c>
      <c r="AY173" s="251" t="s">
        <v>128</v>
      </c>
    </row>
    <row r="174" s="14" customFormat="1">
      <c r="A174" s="14"/>
      <c r="B174" s="241"/>
      <c r="C174" s="242"/>
      <c r="D174" s="226" t="s">
        <v>139</v>
      </c>
      <c r="E174" s="243" t="s">
        <v>19</v>
      </c>
      <c r="F174" s="244" t="s">
        <v>280</v>
      </c>
      <c r="G174" s="242"/>
      <c r="H174" s="245">
        <v>0.32800000000000001</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139</v>
      </c>
      <c r="AU174" s="251" t="s">
        <v>82</v>
      </c>
      <c r="AV174" s="14" t="s">
        <v>82</v>
      </c>
      <c r="AW174" s="14" t="s">
        <v>33</v>
      </c>
      <c r="AX174" s="14" t="s">
        <v>72</v>
      </c>
      <c r="AY174" s="251" t="s">
        <v>128</v>
      </c>
    </row>
    <row r="175" s="13" customFormat="1">
      <c r="A175" s="13"/>
      <c r="B175" s="231"/>
      <c r="C175" s="232"/>
      <c r="D175" s="226" t="s">
        <v>139</v>
      </c>
      <c r="E175" s="233" t="s">
        <v>19</v>
      </c>
      <c r="F175" s="234" t="s">
        <v>281</v>
      </c>
      <c r="G175" s="232"/>
      <c r="H175" s="233" t="s">
        <v>19</v>
      </c>
      <c r="I175" s="235"/>
      <c r="J175" s="232"/>
      <c r="K175" s="232"/>
      <c r="L175" s="236"/>
      <c r="M175" s="237"/>
      <c r="N175" s="238"/>
      <c r="O175" s="238"/>
      <c r="P175" s="238"/>
      <c r="Q175" s="238"/>
      <c r="R175" s="238"/>
      <c r="S175" s="238"/>
      <c r="T175" s="239"/>
      <c r="U175" s="13"/>
      <c r="V175" s="13"/>
      <c r="W175" s="13"/>
      <c r="X175" s="13"/>
      <c r="Y175" s="13"/>
      <c r="Z175" s="13"/>
      <c r="AA175" s="13"/>
      <c r="AB175" s="13"/>
      <c r="AC175" s="13"/>
      <c r="AD175" s="13"/>
      <c r="AE175" s="13"/>
      <c r="AT175" s="240" t="s">
        <v>139</v>
      </c>
      <c r="AU175" s="240" t="s">
        <v>82</v>
      </c>
      <c r="AV175" s="13" t="s">
        <v>80</v>
      </c>
      <c r="AW175" s="13" t="s">
        <v>33</v>
      </c>
      <c r="AX175" s="13" t="s">
        <v>72</v>
      </c>
      <c r="AY175" s="240" t="s">
        <v>128</v>
      </c>
    </row>
    <row r="176" s="14" customFormat="1">
      <c r="A176" s="14"/>
      <c r="B176" s="241"/>
      <c r="C176" s="242"/>
      <c r="D176" s="226" t="s">
        <v>139</v>
      </c>
      <c r="E176" s="243" t="s">
        <v>19</v>
      </c>
      <c r="F176" s="244" t="s">
        <v>282</v>
      </c>
      <c r="G176" s="242"/>
      <c r="H176" s="245">
        <v>1.2010000000000001</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139</v>
      </c>
      <c r="AU176" s="251" t="s">
        <v>82</v>
      </c>
      <c r="AV176" s="14" t="s">
        <v>82</v>
      </c>
      <c r="AW176" s="14" t="s">
        <v>33</v>
      </c>
      <c r="AX176" s="14" t="s">
        <v>72</v>
      </c>
      <c r="AY176" s="251" t="s">
        <v>128</v>
      </c>
    </row>
    <row r="177" s="14" customFormat="1">
      <c r="A177" s="14"/>
      <c r="B177" s="241"/>
      <c r="C177" s="242"/>
      <c r="D177" s="226" t="s">
        <v>139</v>
      </c>
      <c r="E177" s="243" t="s">
        <v>19</v>
      </c>
      <c r="F177" s="244" t="s">
        <v>283</v>
      </c>
      <c r="G177" s="242"/>
      <c r="H177" s="245">
        <v>0.88400000000000001</v>
      </c>
      <c r="I177" s="246"/>
      <c r="J177" s="242"/>
      <c r="K177" s="242"/>
      <c r="L177" s="247"/>
      <c r="M177" s="248"/>
      <c r="N177" s="249"/>
      <c r="O177" s="249"/>
      <c r="P177" s="249"/>
      <c r="Q177" s="249"/>
      <c r="R177" s="249"/>
      <c r="S177" s="249"/>
      <c r="T177" s="250"/>
      <c r="U177" s="14"/>
      <c r="V177" s="14"/>
      <c r="W177" s="14"/>
      <c r="X177" s="14"/>
      <c r="Y177" s="14"/>
      <c r="Z177" s="14"/>
      <c r="AA177" s="14"/>
      <c r="AB177" s="14"/>
      <c r="AC177" s="14"/>
      <c r="AD177" s="14"/>
      <c r="AE177" s="14"/>
      <c r="AT177" s="251" t="s">
        <v>139</v>
      </c>
      <c r="AU177" s="251" t="s">
        <v>82</v>
      </c>
      <c r="AV177" s="14" t="s">
        <v>82</v>
      </c>
      <c r="AW177" s="14" t="s">
        <v>33</v>
      </c>
      <c r="AX177" s="14" t="s">
        <v>72</v>
      </c>
      <c r="AY177" s="251" t="s">
        <v>128</v>
      </c>
    </row>
    <row r="178" s="14" customFormat="1">
      <c r="A178" s="14"/>
      <c r="B178" s="241"/>
      <c r="C178" s="242"/>
      <c r="D178" s="226" t="s">
        <v>139</v>
      </c>
      <c r="E178" s="243" t="s">
        <v>19</v>
      </c>
      <c r="F178" s="244" t="s">
        <v>284</v>
      </c>
      <c r="G178" s="242"/>
      <c r="H178" s="245">
        <v>6.1360000000000001</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139</v>
      </c>
      <c r="AU178" s="251" t="s">
        <v>82</v>
      </c>
      <c r="AV178" s="14" t="s">
        <v>82</v>
      </c>
      <c r="AW178" s="14" t="s">
        <v>33</v>
      </c>
      <c r="AX178" s="14" t="s">
        <v>72</v>
      </c>
      <c r="AY178" s="251" t="s">
        <v>128</v>
      </c>
    </row>
    <row r="179" s="14" customFormat="1">
      <c r="A179" s="14"/>
      <c r="B179" s="241"/>
      <c r="C179" s="242"/>
      <c r="D179" s="226" t="s">
        <v>139</v>
      </c>
      <c r="E179" s="243" t="s">
        <v>19</v>
      </c>
      <c r="F179" s="244" t="s">
        <v>285</v>
      </c>
      <c r="G179" s="242"/>
      <c r="H179" s="245">
        <v>30.48</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139</v>
      </c>
      <c r="AU179" s="251" t="s">
        <v>82</v>
      </c>
      <c r="AV179" s="14" t="s">
        <v>82</v>
      </c>
      <c r="AW179" s="14" t="s">
        <v>33</v>
      </c>
      <c r="AX179" s="14" t="s">
        <v>72</v>
      </c>
      <c r="AY179" s="251" t="s">
        <v>128</v>
      </c>
    </row>
    <row r="180" s="14" customFormat="1">
      <c r="A180" s="14"/>
      <c r="B180" s="241"/>
      <c r="C180" s="242"/>
      <c r="D180" s="226" t="s">
        <v>139</v>
      </c>
      <c r="E180" s="243" t="s">
        <v>19</v>
      </c>
      <c r="F180" s="244" t="s">
        <v>286</v>
      </c>
      <c r="G180" s="242"/>
      <c r="H180" s="245">
        <v>24.75</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139</v>
      </c>
      <c r="AU180" s="251" t="s">
        <v>82</v>
      </c>
      <c r="AV180" s="14" t="s">
        <v>82</v>
      </c>
      <c r="AW180" s="14" t="s">
        <v>33</v>
      </c>
      <c r="AX180" s="14" t="s">
        <v>72</v>
      </c>
      <c r="AY180" s="251" t="s">
        <v>128</v>
      </c>
    </row>
    <row r="181" s="14" customFormat="1">
      <c r="A181" s="14"/>
      <c r="B181" s="241"/>
      <c r="C181" s="242"/>
      <c r="D181" s="226" t="s">
        <v>139</v>
      </c>
      <c r="E181" s="243" t="s">
        <v>19</v>
      </c>
      <c r="F181" s="244" t="s">
        <v>287</v>
      </c>
      <c r="G181" s="242"/>
      <c r="H181" s="245">
        <v>71.825000000000003</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139</v>
      </c>
      <c r="AU181" s="251" t="s">
        <v>82</v>
      </c>
      <c r="AV181" s="14" t="s">
        <v>82</v>
      </c>
      <c r="AW181" s="14" t="s">
        <v>33</v>
      </c>
      <c r="AX181" s="14" t="s">
        <v>72</v>
      </c>
      <c r="AY181" s="251" t="s">
        <v>128</v>
      </c>
    </row>
    <row r="182" s="14" customFormat="1">
      <c r="A182" s="14"/>
      <c r="B182" s="241"/>
      <c r="C182" s="242"/>
      <c r="D182" s="226" t="s">
        <v>139</v>
      </c>
      <c r="E182" s="243" t="s">
        <v>19</v>
      </c>
      <c r="F182" s="244" t="s">
        <v>288</v>
      </c>
      <c r="G182" s="242"/>
      <c r="H182" s="245">
        <v>0.90000000000000002</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139</v>
      </c>
      <c r="AU182" s="251" t="s">
        <v>82</v>
      </c>
      <c r="AV182" s="14" t="s">
        <v>82</v>
      </c>
      <c r="AW182" s="14" t="s">
        <v>33</v>
      </c>
      <c r="AX182" s="14" t="s">
        <v>72</v>
      </c>
      <c r="AY182" s="251" t="s">
        <v>128</v>
      </c>
    </row>
    <row r="183" s="14" customFormat="1">
      <c r="A183" s="14"/>
      <c r="B183" s="241"/>
      <c r="C183" s="242"/>
      <c r="D183" s="226" t="s">
        <v>139</v>
      </c>
      <c r="E183" s="243" t="s">
        <v>19</v>
      </c>
      <c r="F183" s="244" t="s">
        <v>289</v>
      </c>
      <c r="G183" s="242"/>
      <c r="H183" s="245">
        <v>0.90000000000000002</v>
      </c>
      <c r="I183" s="246"/>
      <c r="J183" s="242"/>
      <c r="K183" s="242"/>
      <c r="L183" s="247"/>
      <c r="M183" s="248"/>
      <c r="N183" s="249"/>
      <c r="O183" s="249"/>
      <c r="P183" s="249"/>
      <c r="Q183" s="249"/>
      <c r="R183" s="249"/>
      <c r="S183" s="249"/>
      <c r="T183" s="250"/>
      <c r="U183" s="14"/>
      <c r="V183" s="14"/>
      <c r="W183" s="14"/>
      <c r="X183" s="14"/>
      <c r="Y183" s="14"/>
      <c r="Z183" s="14"/>
      <c r="AA183" s="14"/>
      <c r="AB183" s="14"/>
      <c r="AC183" s="14"/>
      <c r="AD183" s="14"/>
      <c r="AE183" s="14"/>
      <c r="AT183" s="251" t="s">
        <v>139</v>
      </c>
      <c r="AU183" s="251" t="s">
        <v>82</v>
      </c>
      <c r="AV183" s="14" t="s">
        <v>82</v>
      </c>
      <c r="AW183" s="14" t="s">
        <v>33</v>
      </c>
      <c r="AX183" s="14" t="s">
        <v>72</v>
      </c>
      <c r="AY183" s="251" t="s">
        <v>128</v>
      </c>
    </row>
    <row r="184" s="14" customFormat="1">
      <c r="A184" s="14"/>
      <c r="B184" s="241"/>
      <c r="C184" s="242"/>
      <c r="D184" s="226" t="s">
        <v>139</v>
      </c>
      <c r="E184" s="243" t="s">
        <v>19</v>
      </c>
      <c r="F184" s="244" t="s">
        <v>290</v>
      </c>
      <c r="G184" s="242"/>
      <c r="H184" s="245">
        <v>0.749</v>
      </c>
      <c r="I184" s="246"/>
      <c r="J184" s="242"/>
      <c r="K184" s="242"/>
      <c r="L184" s="247"/>
      <c r="M184" s="248"/>
      <c r="N184" s="249"/>
      <c r="O184" s="249"/>
      <c r="P184" s="249"/>
      <c r="Q184" s="249"/>
      <c r="R184" s="249"/>
      <c r="S184" s="249"/>
      <c r="T184" s="250"/>
      <c r="U184" s="14"/>
      <c r="V184" s="14"/>
      <c r="W184" s="14"/>
      <c r="X184" s="14"/>
      <c r="Y184" s="14"/>
      <c r="Z184" s="14"/>
      <c r="AA184" s="14"/>
      <c r="AB184" s="14"/>
      <c r="AC184" s="14"/>
      <c r="AD184" s="14"/>
      <c r="AE184" s="14"/>
      <c r="AT184" s="251" t="s">
        <v>139</v>
      </c>
      <c r="AU184" s="251" t="s">
        <v>82</v>
      </c>
      <c r="AV184" s="14" t="s">
        <v>82</v>
      </c>
      <c r="AW184" s="14" t="s">
        <v>33</v>
      </c>
      <c r="AX184" s="14" t="s">
        <v>72</v>
      </c>
      <c r="AY184" s="251" t="s">
        <v>128</v>
      </c>
    </row>
    <row r="185" s="14" customFormat="1">
      <c r="A185" s="14"/>
      <c r="B185" s="241"/>
      <c r="C185" s="242"/>
      <c r="D185" s="226" t="s">
        <v>139</v>
      </c>
      <c r="E185" s="243" t="s">
        <v>19</v>
      </c>
      <c r="F185" s="244" t="s">
        <v>291</v>
      </c>
      <c r="G185" s="242"/>
      <c r="H185" s="245">
        <v>0.088999999999999996</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139</v>
      </c>
      <c r="AU185" s="251" t="s">
        <v>82</v>
      </c>
      <c r="AV185" s="14" t="s">
        <v>82</v>
      </c>
      <c r="AW185" s="14" t="s">
        <v>33</v>
      </c>
      <c r="AX185" s="14" t="s">
        <v>72</v>
      </c>
      <c r="AY185" s="251" t="s">
        <v>128</v>
      </c>
    </row>
    <row r="186" s="15" customFormat="1">
      <c r="A186" s="15"/>
      <c r="B186" s="252"/>
      <c r="C186" s="253"/>
      <c r="D186" s="226" t="s">
        <v>139</v>
      </c>
      <c r="E186" s="254" t="s">
        <v>19</v>
      </c>
      <c r="F186" s="255" t="s">
        <v>202</v>
      </c>
      <c r="G186" s="253"/>
      <c r="H186" s="256">
        <v>171.125</v>
      </c>
      <c r="I186" s="257"/>
      <c r="J186" s="253"/>
      <c r="K186" s="253"/>
      <c r="L186" s="258"/>
      <c r="M186" s="259"/>
      <c r="N186" s="260"/>
      <c r="O186" s="260"/>
      <c r="P186" s="260"/>
      <c r="Q186" s="260"/>
      <c r="R186" s="260"/>
      <c r="S186" s="260"/>
      <c r="T186" s="261"/>
      <c r="U186" s="15"/>
      <c r="V186" s="15"/>
      <c r="W186" s="15"/>
      <c r="X186" s="15"/>
      <c r="Y186" s="15"/>
      <c r="Z186" s="15"/>
      <c r="AA186" s="15"/>
      <c r="AB186" s="15"/>
      <c r="AC186" s="15"/>
      <c r="AD186" s="15"/>
      <c r="AE186" s="15"/>
      <c r="AT186" s="262" t="s">
        <v>139</v>
      </c>
      <c r="AU186" s="262" t="s">
        <v>82</v>
      </c>
      <c r="AV186" s="15" t="s">
        <v>135</v>
      </c>
      <c r="AW186" s="15" t="s">
        <v>33</v>
      </c>
      <c r="AX186" s="15" t="s">
        <v>80</v>
      </c>
      <c r="AY186" s="262" t="s">
        <v>128</v>
      </c>
    </row>
    <row r="187" s="2" customFormat="1" ht="24.15" customHeight="1">
      <c r="A187" s="39"/>
      <c r="B187" s="40"/>
      <c r="C187" s="213" t="s">
        <v>292</v>
      </c>
      <c r="D187" s="213" t="s">
        <v>130</v>
      </c>
      <c r="E187" s="214" t="s">
        <v>293</v>
      </c>
      <c r="F187" s="215" t="s">
        <v>270</v>
      </c>
      <c r="G187" s="216" t="s">
        <v>264</v>
      </c>
      <c r="H187" s="217">
        <v>965.39800000000002</v>
      </c>
      <c r="I187" s="218"/>
      <c r="J187" s="219">
        <f>ROUND(I187*H187,2)</f>
        <v>0</v>
      </c>
      <c r="K187" s="215" t="s">
        <v>134</v>
      </c>
      <c r="L187" s="45"/>
      <c r="M187" s="220" t="s">
        <v>19</v>
      </c>
      <c r="N187" s="221" t="s">
        <v>43</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135</v>
      </c>
      <c r="AT187" s="224" t="s">
        <v>130</v>
      </c>
      <c r="AU187" s="224" t="s">
        <v>82</v>
      </c>
      <c r="AY187" s="18" t="s">
        <v>128</v>
      </c>
      <c r="BE187" s="225">
        <f>IF(N187="základní",J187,0)</f>
        <v>0</v>
      </c>
      <c r="BF187" s="225">
        <f>IF(N187="snížená",J187,0)</f>
        <v>0</v>
      </c>
      <c r="BG187" s="225">
        <f>IF(N187="zákl. přenesená",J187,0)</f>
        <v>0</v>
      </c>
      <c r="BH187" s="225">
        <f>IF(N187="sníž. přenesená",J187,0)</f>
        <v>0</v>
      </c>
      <c r="BI187" s="225">
        <f>IF(N187="nulová",J187,0)</f>
        <v>0</v>
      </c>
      <c r="BJ187" s="18" t="s">
        <v>80</v>
      </c>
      <c r="BK187" s="225">
        <f>ROUND(I187*H187,2)</f>
        <v>0</v>
      </c>
      <c r="BL187" s="18" t="s">
        <v>135</v>
      </c>
      <c r="BM187" s="224" t="s">
        <v>294</v>
      </c>
    </row>
    <row r="188" s="2" customFormat="1">
      <c r="A188" s="39"/>
      <c r="B188" s="40"/>
      <c r="C188" s="41"/>
      <c r="D188" s="226" t="s">
        <v>137</v>
      </c>
      <c r="E188" s="41"/>
      <c r="F188" s="227" t="s">
        <v>266</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137</v>
      </c>
      <c r="AU188" s="18" t="s">
        <v>82</v>
      </c>
    </row>
    <row r="189" s="13" customFormat="1">
      <c r="A189" s="13"/>
      <c r="B189" s="231"/>
      <c r="C189" s="232"/>
      <c r="D189" s="226" t="s">
        <v>139</v>
      </c>
      <c r="E189" s="233" t="s">
        <v>19</v>
      </c>
      <c r="F189" s="234" t="s">
        <v>281</v>
      </c>
      <c r="G189" s="232"/>
      <c r="H189" s="233" t="s">
        <v>19</v>
      </c>
      <c r="I189" s="235"/>
      <c r="J189" s="232"/>
      <c r="K189" s="232"/>
      <c r="L189" s="236"/>
      <c r="M189" s="237"/>
      <c r="N189" s="238"/>
      <c r="O189" s="238"/>
      <c r="P189" s="238"/>
      <c r="Q189" s="238"/>
      <c r="R189" s="238"/>
      <c r="S189" s="238"/>
      <c r="T189" s="239"/>
      <c r="U189" s="13"/>
      <c r="V189" s="13"/>
      <c r="W189" s="13"/>
      <c r="X189" s="13"/>
      <c r="Y189" s="13"/>
      <c r="Z189" s="13"/>
      <c r="AA189" s="13"/>
      <c r="AB189" s="13"/>
      <c r="AC189" s="13"/>
      <c r="AD189" s="13"/>
      <c r="AE189" s="13"/>
      <c r="AT189" s="240" t="s">
        <v>139</v>
      </c>
      <c r="AU189" s="240" t="s">
        <v>82</v>
      </c>
      <c r="AV189" s="13" t="s">
        <v>80</v>
      </c>
      <c r="AW189" s="13" t="s">
        <v>33</v>
      </c>
      <c r="AX189" s="13" t="s">
        <v>72</v>
      </c>
      <c r="AY189" s="240" t="s">
        <v>128</v>
      </c>
    </row>
    <row r="190" s="14" customFormat="1">
      <c r="A190" s="14"/>
      <c r="B190" s="241"/>
      <c r="C190" s="242"/>
      <c r="D190" s="226" t="s">
        <v>139</v>
      </c>
      <c r="E190" s="243" t="s">
        <v>19</v>
      </c>
      <c r="F190" s="244" t="s">
        <v>282</v>
      </c>
      <c r="G190" s="242"/>
      <c r="H190" s="245">
        <v>1.2010000000000001</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139</v>
      </c>
      <c r="AU190" s="251" t="s">
        <v>82</v>
      </c>
      <c r="AV190" s="14" t="s">
        <v>82</v>
      </c>
      <c r="AW190" s="14" t="s">
        <v>33</v>
      </c>
      <c r="AX190" s="14" t="s">
        <v>72</v>
      </c>
      <c r="AY190" s="251" t="s">
        <v>128</v>
      </c>
    </row>
    <row r="191" s="14" customFormat="1">
      <c r="A191" s="14"/>
      <c r="B191" s="241"/>
      <c r="C191" s="242"/>
      <c r="D191" s="226" t="s">
        <v>139</v>
      </c>
      <c r="E191" s="243" t="s">
        <v>19</v>
      </c>
      <c r="F191" s="244" t="s">
        <v>283</v>
      </c>
      <c r="G191" s="242"/>
      <c r="H191" s="245">
        <v>0.88400000000000001</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139</v>
      </c>
      <c r="AU191" s="251" t="s">
        <v>82</v>
      </c>
      <c r="AV191" s="14" t="s">
        <v>82</v>
      </c>
      <c r="AW191" s="14" t="s">
        <v>33</v>
      </c>
      <c r="AX191" s="14" t="s">
        <v>72</v>
      </c>
      <c r="AY191" s="251" t="s">
        <v>128</v>
      </c>
    </row>
    <row r="192" s="14" customFormat="1">
      <c r="A192" s="14"/>
      <c r="B192" s="241"/>
      <c r="C192" s="242"/>
      <c r="D192" s="226" t="s">
        <v>139</v>
      </c>
      <c r="E192" s="243" t="s">
        <v>19</v>
      </c>
      <c r="F192" s="244" t="s">
        <v>284</v>
      </c>
      <c r="G192" s="242"/>
      <c r="H192" s="245">
        <v>6.1360000000000001</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139</v>
      </c>
      <c r="AU192" s="251" t="s">
        <v>82</v>
      </c>
      <c r="AV192" s="14" t="s">
        <v>82</v>
      </c>
      <c r="AW192" s="14" t="s">
        <v>33</v>
      </c>
      <c r="AX192" s="14" t="s">
        <v>72</v>
      </c>
      <c r="AY192" s="251" t="s">
        <v>128</v>
      </c>
    </row>
    <row r="193" s="14" customFormat="1">
      <c r="A193" s="14"/>
      <c r="B193" s="241"/>
      <c r="C193" s="242"/>
      <c r="D193" s="226" t="s">
        <v>139</v>
      </c>
      <c r="E193" s="243" t="s">
        <v>19</v>
      </c>
      <c r="F193" s="244" t="s">
        <v>285</v>
      </c>
      <c r="G193" s="242"/>
      <c r="H193" s="245">
        <v>30.48</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139</v>
      </c>
      <c r="AU193" s="251" t="s">
        <v>82</v>
      </c>
      <c r="AV193" s="14" t="s">
        <v>82</v>
      </c>
      <c r="AW193" s="14" t="s">
        <v>33</v>
      </c>
      <c r="AX193" s="14" t="s">
        <v>72</v>
      </c>
      <c r="AY193" s="251" t="s">
        <v>128</v>
      </c>
    </row>
    <row r="194" s="14" customFormat="1">
      <c r="A194" s="14"/>
      <c r="B194" s="241"/>
      <c r="C194" s="242"/>
      <c r="D194" s="226" t="s">
        <v>139</v>
      </c>
      <c r="E194" s="243" t="s">
        <v>19</v>
      </c>
      <c r="F194" s="244" t="s">
        <v>286</v>
      </c>
      <c r="G194" s="242"/>
      <c r="H194" s="245">
        <v>24.75</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139</v>
      </c>
      <c r="AU194" s="251" t="s">
        <v>82</v>
      </c>
      <c r="AV194" s="14" t="s">
        <v>82</v>
      </c>
      <c r="AW194" s="14" t="s">
        <v>33</v>
      </c>
      <c r="AX194" s="14" t="s">
        <v>72</v>
      </c>
      <c r="AY194" s="251" t="s">
        <v>128</v>
      </c>
    </row>
    <row r="195" s="14" customFormat="1">
      <c r="A195" s="14"/>
      <c r="B195" s="241"/>
      <c r="C195" s="242"/>
      <c r="D195" s="226" t="s">
        <v>139</v>
      </c>
      <c r="E195" s="243" t="s">
        <v>19</v>
      </c>
      <c r="F195" s="244" t="s">
        <v>287</v>
      </c>
      <c r="G195" s="242"/>
      <c r="H195" s="245">
        <v>71.825000000000003</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139</v>
      </c>
      <c r="AU195" s="251" t="s">
        <v>82</v>
      </c>
      <c r="AV195" s="14" t="s">
        <v>82</v>
      </c>
      <c r="AW195" s="14" t="s">
        <v>33</v>
      </c>
      <c r="AX195" s="14" t="s">
        <v>72</v>
      </c>
      <c r="AY195" s="251" t="s">
        <v>128</v>
      </c>
    </row>
    <row r="196" s="14" customFormat="1">
      <c r="A196" s="14"/>
      <c r="B196" s="241"/>
      <c r="C196" s="242"/>
      <c r="D196" s="226" t="s">
        <v>139</v>
      </c>
      <c r="E196" s="243" t="s">
        <v>19</v>
      </c>
      <c r="F196" s="244" t="s">
        <v>288</v>
      </c>
      <c r="G196" s="242"/>
      <c r="H196" s="245">
        <v>0.90000000000000002</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139</v>
      </c>
      <c r="AU196" s="251" t="s">
        <v>82</v>
      </c>
      <c r="AV196" s="14" t="s">
        <v>82</v>
      </c>
      <c r="AW196" s="14" t="s">
        <v>33</v>
      </c>
      <c r="AX196" s="14" t="s">
        <v>72</v>
      </c>
      <c r="AY196" s="251" t="s">
        <v>128</v>
      </c>
    </row>
    <row r="197" s="14" customFormat="1">
      <c r="A197" s="14"/>
      <c r="B197" s="241"/>
      <c r="C197" s="242"/>
      <c r="D197" s="226" t="s">
        <v>139</v>
      </c>
      <c r="E197" s="243" t="s">
        <v>19</v>
      </c>
      <c r="F197" s="244" t="s">
        <v>289</v>
      </c>
      <c r="G197" s="242"/>
      <c r="H197" s="245">
        <v>0.90000000000000002</v>
      </c>
      <c r="I197" s="246"/>
      <c r="J197" s="242"/>
      <c r="K197" s="242"/>
      <c r="L197" s="247"/>
      <c r="M197" s="248"/>
      <c r="N197" s="249"/>
      <c r="O197" s="249"/>
      <c r="P197" s="249"/>
      <c r="Q197" s="249"/>
      <c r="R197" s="249"/>
      <c r="S197" s="249"/>
      <c r="T197" s="250"/>
      <c r="U197" s="14"/>
      <c r="V197" s="14"/>
      <c r="W197" s="14"/>
      <c r="X197" s="14"/>
      <c r="Y197" s="14"/>
      <c r="Z197" s="14"/>
      <c r="AA197" s="14"/>
      <c r="AB197" s="14"/>
      <c r="AC197" s="14"/>
      <c r="AD197" s="14"/>
      <c r="AE197" s="14"/>
      <c r="AT197" s="251" t="s">
        <v>139</v>
      </c>
      <c r="AU197" s="251" t="s">
        <v>82</v>
      </c>
      <c r="AV197" s="14" t="s">
        <v>82</v>
      </c>
      <c r="AW197" s="14" t="s">
        <v>33</v>
      </c>
      <c r="AX197" s="14" t="s">
        <v>72</v>
      </c>
      <c r="AY197" s="251" t="s">
        <v>128</v>
      </c>
    </row>
    <row r="198" s="14" customFormat="1">
      <c r="A198" s="14"/>
      <c r="B198" s="241"/>
      <c r="C198" s="242"/>
      <c r="D198" s="226" t="s">
        <v>139</v>
      </c>
      <c r="E198" s="243" t="s">
        <v>19</v>
      </c>
      <c r="F198" s="244" t="s">
        <v>290</v>
      </c>
      <c r="G198" s="242"/>
      <c r="H198" s="245">
        <v>0.749</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139</v>
      </c>
      <c r="AU198" s="251" t="s">
        <v>82</v>
      </c>
      <c r="AV198" s="14" t="s">
        <v>82</v>
      </c>
      <c r="AW198" s="14" t="s">
        <v>33</v>
      </c>
      <c r="AX198" s="14" t="s">
        <v>72</v>
      </c>
      <c r="AY198" s="251" t="s">
        <v>128</v>
      </c>
    </row>
    <row r="199" s="14" customFormat="1">
      <c r="A199" s="14"/>
      <c r="B199" s="241"/>
      <c r="C199" s="242"/>
      <c r="D199" s="226" t="s">
        <v>139</v>
      </c>
      <c r="E199" s="243" t="s">
        <v>19</v>
      </c>
      <c r="F199" s="244" t="s">
        <v>291</v>
      </c>
      <c r="G199" s="242"/>
      <c r="H199" s="245">
        <v>0.088999999999999996</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139</v>
      </c>
      <c r="AU199" s="251" t="s">
        <v>82</v>
      </c>
      <c r="AV199" s="14" t="s">
        <v>82</v>
      </c>
      <c r="AW199" s="14" t="s">
        <v>33</v>
      </c>
      <c r="AX199" s="14" t="s">
        <v>72</v>
      </c>
      <c r="AY199" s="251" t="s">
        <v>128</v>
      </c>
    </row>
    <row r="200" s="15" customFormat="1">
      <c r="A200" s="15"/>
      <c r="B200" s="252"/>
      <c r="C200" s="253"/>
      <c r="D200" s="226" t="s">
        <v>139</v>
      </c>
      <c r="E200" s="254" t="s">
        <v>19</v>
      </c>
      <c r="F200" s="255" t="s">
        <v>202</v>
      </c>
      <c r="G200" s="253"/>
      <c r="H200" s="256">
        <v>137.91399999999999</v>
      </c>
      <c r="I200" s="257"/>
      <c r="J200" s="253"/>
      <c r="K200" s="253"/>
      <c r="L200" s="258"/>
      <c r="M200" s="259"/>
      <c r="N200" s="260"/>
      <c r="O200" s="260"/>
      <c r="P200" s="260"/>
      <c r="Q200" s="260"/>
      <c r="R200" s="260"/>
      <c r="S200" s="260"/>
      <c r="T200" s="261"/>
      <c r="U200" s="15"/>
      <c r="V200" s="15"/>
      <c r="W200" s="15"/>
      <c r="X200" s="15"/>
      <c r="Y200" s="15"/>
      <c r="Z200" s="15"/>
      <c r="AA200" s="15"/>
      <c r="AB200" s="15"/>
      <c r="AC200" s="15"/>
      <c r="AD200" s="15"/>
      <c r="AE200" s="15"/>
      <c r="AT200" s="262" t="s">
        <v>139</v>
      </c>
      <c r="AU200" s="262" t="s">
        <v>82</v>
      </c>
      <c r="AV200" s="15" t="s">
        <v>135</v>
      </c>
      <c r="AW200" s="15" t="s">
        <v>33</v>
      </c>
      <c r="AX200" s="15" t="s">
        <v>80</v>
      </c>
      <c r="AY200" s="262" t="s">
        <v>128</v>
      </c>
    </row>
    <row r="201" s="14" customFormat="1">
      <c r="A201" s="14"/>
      <c r="B201" s="241"/>
      <c r="C201" s="242"/>
      <c r="D201" s="226" t="s">
        <v>139</v>
      </c>
      <c r="E201" s="242"/>
      <c r="F201" s="244" t="s">
        <v>295</v>
      </c>
      <c r="G201" s="242"/>
      <c r="H201" s="245">
        <v>965.39800000000002</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139</v>
      </c>
      <c r="AU201" s="251" t="s">
        <v>82</v>
      </c>
      <c r="AV201" s="14" t="s">
        <v>82</v>
      </c>
      <c r="AW201" s="14" t="s">
        <v>4</v>
      </c>
      <c r="AX201" s="14" t="s">
        <v>80</v>
      </c>
      <c r="AY201" s="251" t="s">
        <v>128</v>
      </c>
    </row>
    <row r="202" s="2" customFormat="1" ht="24.15" customHeight="1">
      <c r="A202" s="39"/>
      <c r="B202" s="40"/>
      <c r="C202" s="213" t="s">
        <v>296</v>
      </c>
      <c r="D202" s="213" t="s">
        <v>130</v>
      </c>
      <c r="E202" s="214" t="s">
        <v>297</v>
      </c>
      <c r="F202" s="215" t="s">
        <v>298</v>
      </c>
      <c r="G202" s="216" t="s">
        <v>264</v>
      </c>
      <c r="H202" s="217">
        <v>1042.21</v>
      </c>
      <c r="I202" s="218"/>
      <c r="J202" s="219">
        <f>ROUND(I202*H202,2)</f>
        <v>0</v>
      </c>
      <c r="K202" s="215" t="s">
        <v>134</v>
      </c>
      <c r="L202" s="45"/>
      <c r="M202" s="220" t="s">
        <v>19</v>
      </c>
      <c r="N202" s="221" t="s">
        <v>43</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135</v>
      </c>
      <c r="AT202" s="224" t="s">
        <v>130</v>
      </c>
      <c r="AU202" s="224" t="s">
        <v>82</v>
      </c>
      <c r="AY202" s="18" t="s">
        <v>128</v>
      </c>
      <c r="BE202" s="225">
        <f>IF(N202="základní",J202,0)</f>
        <v>0</v>
      </c>
      <c r="BF202" s="225">
        <f>IF(N202="snížená",J202,0)</f>
        <v>0</v>
      </c>
      <c r="BG202" s="225">
        <f>IF(N202="zákl. přenesená",J202,0)</f>
        <v>0</v>
      </c>
      <c r="BH202" s="225">
        <f>IF(N202="sníž. přenesená",J202,0)</f>
        <v>0</v>
      </c>
      <c r="BI202" s="225">
        <f>IF(N202="nulová",J202,0)</f>
        <v>0</v>
      </c>
      <c r="BJ202" s="18" t="s">
        <v>80</v>
      </c>
      <c r="BK202" s="225">
        <f>ROUND(I202*H202,2)</f>
        <v>0</v>
      </c>
      <c r="BL202" s="18" t="s">
        <v>135</v>
      </c>
      <c r="BM202" s="224" t="s">
        <v>299</v>
      </c>
    </row>
    <row r="203" s="2" customFormat="1">
      <c r="A203" s="39"/>
      <c r="B203" s="40"/>
      <c r="C203" s="41"/>
      <c r="D203" s="226" t="s">
        <v>137</v>
      </c>
      <c r="E203" s="41"/>
      <c r="F203" s="227" t="s">
        <v>300</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137</v>
      </c>
      <c r="AU203" s="18" t="s">
        <v>82</v>
      </c>
    </row>
    <row r="204" s="14" customFormat="1">
      <c r="A204" s="14"/>
      <c r="B204" s="241"/>
      <c r="C204" s="242"/>
      <c r="D204" s="226" t="s">
        <v>139</v>
      </c>
      <c r="E204" s="243" t="s">
        <v>19</v>
      </c>
      <c r="F204" s="244" t="s">
        <v>301</v>
      </c>
      <c r="G204" s="242"/>
      <c r="H204" s="245">
        <v>1042.21</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139</v>
      </c>
      <c r="AU204" s="251" t="s">
        <v>82</v>
      </c>
      <c r="AV204" s="14" t="s">
        <v>82</v>
      </c>
      <c r="AW204" s="14" t="s">
        <v>33</v>
      </c>
      <c r="AX204" s="14" t="s">
        <v>80</v>
      </c>
      <c r="AY204" s="251" t="s">
        <v>128</v>
      </c>
    </row>
    <row r="205" s="2" customFormat="1" ht="24.15" customHeight="1">
      <c r="A205" s="39"/>
      <c r="B205" s="40"/>
      <c r="C205" s="213" t="s">
        <v>302</v>
      </c>
      <c r="D205" s="213" t="s">
        <v>130</v>
      </c>
      <c r="E205" s="214" t="s">
        <v>303</v>
      </c>
      <c r="F205" s="215" t="s">
        <v>304</v>
      </c>
      <c r="G205" s="216" t="s">
        <v>264</v>
      </c>
      <c r="H205" s="217">
        <v>7295.4700000000003</v>
      </c>
      <c r="I205" s="218"/>
      <c r="J205" s="219">
        <f>ROUND(I205*H205,2)</f>
        <v>0</v>
      </c>
      <c r="K205" s="215" t="s">
        <v>134</v>
      </c>
      <c r="L205" s="45"/>
      <c r="M205" s="220" t="s">
        <v>19</v>
      </c>
      <c r="N205" s="221" t="s">
        <v>43</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135</v>
      </c>
      <c r="AT205" s="224" t="s">
        <v>130</v>
      </c>
      <c r="AU205" s="224" t="s">
        <v>82</v>
      </c>
      <c r="AY205" s="18" t="s">
        <v>128</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135</v>
      </c>
      <c r="BM205" s="224" t="s">
        <v>305</v>
      </c>
    </row>
    <row r="206" s="2" customFormat="1">
      <c r="A206" s="39"/>
      <c r="B206" s="40"/>
      <c r="C206" s="41"/>
      <c r="D206" s="226" t="s">
        <v>137</v>
      </c>
      <c r="E206" s="41"/>
      <c r="F206" s="227" t="s">
        <v>300</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137</v>
      </c>
      <c r="AU206" s="18" t="s">
        <v>82</v>
      </c>
    </row>
    <row r="207" s="14" customFormat="1">
      <c r="A207" s="14"/>
      <c r="B207" s="241"/>
      <c r="C207" s="242"/>
      <c r="D207" s="226" t="s">
        <v>139</v>
      </c>
      <c r="E207" s="243" t="s">
        <v>19</v>
      </c>
      <c r="F207" s="244" t="s">
        <v>301</v>
      </c>
      <c r="G207" s="242"/>
      <c r="H207" s="245">
        <v>1042.21</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139</v>
      </c>
      <c r="AU207" s="251" t="s">
        <v>82</v>
      </c>
      <c r="AV207" s="14" t="s">
        <v>82</v>
      </c>
      <c r="AW207" s="14" t="s">
        <v>33</v>
      </c>
      <c r="AX207" s="14" t="s">
        <v>80</v>
      </c>
      <c r="AY207" s="251" t="s">
        <v>128</v>
      </c>
    </row>
    <row r="208" s="14" customFormat="1">
      <c r="A208" s="14"/>
      <c r="B208" s="241"/>
      <c r="C208" s="242"/>
      <c r="D208" s="226" t="s">
        <v>139</v>
      </c>
      <c r="E208" s="242"/>
      <c r="F208" s="244" t="s">
        <v>306</v>
      </c>
      <c r="G208" s="242"/>
      <c r="H208" s="245">
        <v>7295.4700000000003</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139</v>
      </c>
      <c r="AU208" s="251" t="s">
        <v>82</v>
      </c>
      <c r="AV208" s="14" t="s">
        <v>82</v>
      </c>
      <c r="AW208" s="14" t="s">
        <v>4</v>
      </c>
      <c r="AX208" s="14" t="s">
        <v>80</v>
      </c>
      <c r="AY208" s="251" t="s">
        <v>128</v>
      </c>
    </row>
    <row r="209" s="2" customFormat="1" ht="24.15" customHeight="1">
      <c r="A209" s="39"/>
      <c r="B209" s="40"/>
      <c r="C209" s="213" t="s">
        <v>307</v>
      </c>
      <c r="D209" s="213" t="s">
        <v>130</v>
      </c>
      <c r="E209" s="214" t="s">
        <v>308</v>
      </c>
      <c r="F209" s="215" t="s">
        <v>309</v>
      </c>
      <c r="G209" s="216" t="s">
        <v>264</v>
      </c>
      <c r="H209" s="217">
        <v>0.90000000000000002</v>
      </c>
      <c r="I209" s="218"/>
      <c r="J209" s="219">
        <f>ROUND(I209*H209,2)</f>
        <v>0</v>
      </c>
      <c r="K209" s="215" t="s">
        <v>134</v>
      </c>
      <c r="L209" s="45"/>
      <c r="M209" s="220" t="s">
        <v>19</v>
      </c>
      <c r="N209" s="221" t="s">
        <v>43</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135</v>
      </c>
      <c r="AT209" s="224" t="s">
        <v>130</v>
      </c>
      <c r="AU209" s="224" t="s">
        <v>82</v>
      </c>
      <c r="AY209" s="18" t="s">
        <v>128</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135</v>
      </c>
      <c r="BM209" s="224" t="s">
        <v>310</v>
      </c>
    </row>
    <row r="210" s="2" customFormat="1">
      <c r="A210" s="39"/>
      <c r="B210" s="40"/>
      <c r="C210" s="41"/>
      <c r="D210" s="226" t="s">
        <v>137</v>
      </c>
      <c r="E210" s="41"/>
      <c r="F210" s="227" t="s">
        <v>311</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137</v>
      </c>
      <c r="AU210" s="18" t="s">
        <v>82</v>
      </c>
    </row>
    <row r="211" s="14" customFormat="1">
      <c r="A211" s="14"/>
      <c r="B211" s="241"/>
      <c r="C211" s="242"/>
      <c r="D211" s="226" t="s">
        <v>139</v>
      </c>
      <c r="E211" s="243" t="s">
        <v>19</v>
      </c>
      <c r="F211" s="244" t="s">
        <v>312</v>
      </c>
      <c r="G211" s="242"/>
      <c r="H211" s="245">
        <v>0.90000000000000002</v>
      </c>
      <c r="I211" s="246"/>
      <c r="J211" s="242"/>
      <c r="K211" s="242"/>
      <c r="L211" s="247"/>
      <c r="M211" s="248"/>
      <c r="N211" s="249"/>
      <c r="O211" s="249"/>
      <c r="P211" s="249"/>
      <c r="Q211" s="249"/>
      <c r="R211" s="249"/>
      <c r="S211" s="249"/>
      <c r="T211" s="250"/>
      <c r="U211" s="14"/>
      <c r="V211" s="14"/>
      <c r="W211" s="14"/>
      <c r="X211" s="14"/>
      <c r="Y211" s="14"/>
      <c r="Z211" s="14"/>
      <c r="AA211" s="14"/>
      <c r="AB211" s="14"/>
      <c r="AC211" s="14"/>
      <c r="AD211" s="14"/>
      <c r="AE211" s="14"/>
      <c r="AT211" s="251" t="s">
        <v>139</v>
      </c>
      <c r="AU211" s="251" t="s">
        <v>82</v>
      </c>
      <c r="AV211" s="14" t="s">
        <v>82</v>
      </c>
      <c r="AW211" s="14" t="s">
        <v>33</v>
      </c>
      <c r="AX211" s="14" t="s">
        <v>72</v>
      </c>
      <c r="AY211" s="251" t="s">
        <v>128</v>
      </c>
    </row>
    <row r="212" s="15" customFormat="1">
      <c r="A212" s="15"/>
      <c r="B212" s="252"/>
      <c r="C212" s="253"/>
      <c r="D212" s="226" t="s">
        <v>139</v>
      </c>
      <c r="E212" s="254" t="s">
        <v>19</v>
      </c>
      <c r="F212" s="255" t="s">
        <v>202</v>
      </c>
      <c r="G212" s="253"/>
      <c r="H212" s="256">
        <v>0.90000000000000002</v>
      </c>
      <c r="I212" s="257"/>
      <c r="J212" s="253"/>
      <c r="K212" s="253"/>
      <c r="L212" s="258"/>
      <c r="M212" s="259"/>
      <c r="N212" s="260"/>
      <c r="O212" s="260"/>
      <c r="P212" s="260"/>
      <c r="Q212" s="260"/>
      <c r="R212" s="260"/>
      <c r="S212" s="260"/>
      <c r="T212" s="261"/>
      <c r="U212" s="15"/>
      <c r="V212" s="15"/>
      <c r="W212" s="15"/>
      <c r="X212" s="15"/>
      <c r="Y212" s="15"/>
      <c r="Z212" s="15"/>
      <c r="AA212" s="15"/>
      <c r="AB212" s="15"/>
      <c r="AC212" s="15"/>
      <c r="AD212" s="15"/>
      <c r="AE212" s="15"/>
      <c r="AT212" s="262" t="s">
        <v>139</v>
      </c>
      <c r="AU212" s="262" t="s">
        <v>82</v>
      </c>
      <c r="AV212" s="15" t="s">
        <v>135</v>
      </c>
      <c r="AW212" s="15" t="s">
        <v>33</v>
      </c>
      <c r="AX212" s="15" t="s">
        <v>80</v>
      </c>
      <c r="AY212" s="262" t="s">
        <v>128</v>
      </c>
    </row>
    <row r="213" s="2" customFormat="1" ht="24.15" customHeight="1">
      <c r="A213" s="39"/>
      <c r="B213" s="40"/>
      <c r="C213" s="213" t="s">
        <v>313</v>
      </c>
      <c r="D213" s="213" t="s">
        <v>130</v>
      </c>
      <c r="E213" s="214" t="s">
        <v>314</v>
      </c>
      <c r="F213" s="215" t="s">
        <v>315</v>
      </c>
      <c r="G213" s="216" t="s">
        <v>264</v>
      </c>
      <c r="H213" s="217">
        <v>111.27500000000001</v>
      </c>
      <c r="I213" s="218"/>
      <c r="J213" s="219">
        <f>ROUND(I213*H213,2)</f>
        <v>0</v>
      </c>
      <c r="K213" s="215" t="s">
        <v>19</v>
      </c>
      <c r="L213" s="45"/>
      <c r="M213" s="220" t="s">
        <v>19</v>
      </c>
      <c r="N213" s="221" t="s">
        <v>43</v>
      </c>
      <c r="O213" s="85"/>
      <c r="P213" s="222">
        <f>O213*H213</f>
        <v>0</v>
      </c>
      <c r="Q213" s="222">
        <v>0</v>
      </c>
      <c r="R213" s="222">
        <f>Q213*H213</f>
        <v>0</v>
      </c>
      <c r="S213" s="222">
        <v>0</v>
      </c>
      <c r="T213" s="223">
        <f>S213*H213</f>
        <v>0</v>
      </c>
      <c r="U213" s="39"/>
      <c r="V213" s="39"/>
      <c r="W213" s="39"/>
      <c r="X213" s="39"/>
      <c r="Y213" s="39"/>
      <c r="Z213" s="39"/>
      <c r="AA213" s="39"/>
      <c r="AB213" s="39"/>
      <c r="AC213" s="39"/>
      <c r="AD213" s="39"/>
      <c r="AE213" s="39"/>
      <c r="AR213" s="224" t="s">
        <v>135</v>
      </c>
      <c r="AT213" s="224" t="s">
        <v>130</v>
      </c>
      <c r="AU213" s="224" t="s">
        <v>82</v>
      </c>
      <c r="AY213" s="18" t="s">
        <v>128</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135</v>
      </c>
      <c r="BM213" s="224" t="s">
        <v>316</v>
      </c>
    </row>
    <row r="214" s="2" customFormat="1">
      <c r="A214" s="39"/>
      <c r="B214" s="40"/>
      <c r="C214" s="41"/>
      <c r="D214" s="226" t="s">
        <v>137</v>
      </c>
      <c r="E214" s="41"/>
      <c r="F214" s="227" t="s">
        <v>317</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137</v>
      </c>
      <c r="AU214" s="18" t="s">
        <v>82</v>
      </c>
    </row>
    <row r="215" s="14" customFormat="1">
      <c r="A215" s="14"/>
      <c r="B215" s="241"/>
      <c r="C215" s="242"/>
      <c r="D215" s="226" t="s">
        <v>139</v>
      </c>
      <c r="E215" s="243" t="s">
        <v>19</v>
      </c>
      <c r="F215" s="244" t="s">
        <v>282</v>
      </c>
      <c r="G215" s="242"/>
      <c r="H215" s="245">
        <v>1.2010000000000001</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139</v>
      </c>
      <c r="AU215" s="251" t="s">
        <v>82</v>
      </c>
      <c r="AV215" s="14" t="s">
        <v>82</v>
      </c>
      <c r="AW215" s="14" t="s">
        <v>33</v>
      </c>
      <c r="AX215" s="14" t="s">
        <v>72</v>
      </c>
      <c r="AY215" s="251" t="s">
        <v>128</v>
      </c>
    </row>
    <row r="216" s="14" customFormat="1">
      <c r="A216" s="14"/>
      <c r="B216" s="241"/>
      <c r="C216" s="242"/>
      <c r="D216" s="226" t="s">
        <v>139</v>
      </c>
      <c r="E216" s="243" t="s">
        <v>19</v>
      </c>
      <c r="F216" s="244" t="s">
        <v>283</v>
      </c>
      <c r="G216" s="242"/>
      <c r="H216" s="245">
        <v>0.88400000000000001</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139</v>
      </c>
      <c r="AU216" s="251" t="s">
        <v>82</v>
      </c>
      <c r="AV216" s="14" t="s">
        <v>82</v>
      </c>
      <c r="AW216" s="14" t="s">
        <v>33</v>
      </c>
      <c r="AX216" s="14" t="s">
        <v>72</v>
      </c>
      <c r="AY216" s="251" t="s">
        <v>128</v>
      </c>
    </row>
    <row r="217" s="14" customFormat="1">
      <c r="A217" s="14"/>
      <c r="B217" s="241"/>
      <c r="C217" s="242"/>
      <c r="D217" s="226" t="s">
        <v>139</v>
      </c>
      <c r="E217" s="243" t="s">
        <v>19</v>
      </c>
      <c r="F217" s="244" t="s">
        <v>284</v>
      </c>
      <c r="G217" s="242"/>
      <c r="H217" s="245">
        <v>6.1360000000000001</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139</v>
      </c>
      <c r="AU217" s="251" t="s">
        <v>82</v>
      </c>
      <c r="AV217" s="14" t="s">
        <v>82</v>
      </c>
      <c r="AW217" s="14" t="s">
        <v>33</v>
      </c>
      <c r="AX217" s="14" t="s">
        <v>72</v>
      </c>
      <c r="AY217" s="251" t="s">
        <v>128</v>
      </c>
    </row>
    <row r="218" s="14" customFormat="1">
      <c r="A218" s="14"/>
      <c r="B218" s="241"/>
      <c r="C218" s="242"/>
      <c r="D218" s="226" t="s">
        <v>139</v>
      </c>
      <c r="E218" s="243" t="s">
        <v>19</v>
      </c>
      <c r="F218" s="244" t="s">
        <v>285</v>
      </c>
      <c r="G218" s="242"/>
      <c r="H218" s="245">
        <v>30.48</v>
      </c>
      <c r="I218" s="246"/>
      <c r="J218" s="242"/>
      <c r="K218" s="242"/>
      <c r="L218" s="247"/>
      <c r="M218" s="248"/>
      <c r="N218" s="249"/>
      <c r="O218" s="249"/>
      <c r="P218" s="249"/>
      <c r="Q218" s="249"/>
      <c r="R218" s="249"/>
      <c r="S218" s="249"/>
      <c r="T218" s="250"/>
      <c r="U218" s="14"/>
      <c r="V218" s="14"/>
      <c r="W218" s="14"/>
      <c r="X218" s="14"/>
      <c r="Y218" s="14"/>
      <c r="Z218" s="14"/>
      <c r="AA218" s="14"/>
      <c r="AB218" s="14"/>
      <c r="AC218" s="14"/>
      <c r="AD218" s="14"/>
      <c r="AE218" s="14"/>
      <c r="AT218" s="251" t="s">
        <v>139</v>
      </c>
      <c r="AU218" s="251" t="s">
        <v>82</v>
      </c>
      <c r="AV218" s="14" t="s">
        <v>82</v>
      </c>
      <c r="AW218" s="14" t="s">
        <v>33</v>
      </c>
      <c r="AX218" s="14" t="s">
        <v>72</v>
      </c>
      <c r="AY218" s="251" t="s">
        <v>128</v>
      </c>
    </row>
    <row r="219" s="14" customFormat="1">
      <c r="A219" s="14"/>
      <c r="B219" s="241"/>
      <c r="C219" s="242"/>
      <c r="D219" s="226" t="s">
        <v>139</v>
      </c>
      <c r="E219" s="243" t="s">
        <v>19</v>
      </c>
      <c r="F219" s="244" t="s">
        <v>287</v>
      </c>
      <c r="G219" s="242"/>
      <c r="H219" s="245">
        <v>71.825000000000003</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139</v>
      </c>
      <c r="AU219" s="251" t="s">
        <v>82</v>
      </c>
      <c r="AV219" s="14" t="s">
        <v>82</v>
      </c>
      <c r="AW219" s="14" t="s">
        <v>33</v>
      </c>
      <c r="AX219" s="14" t="s">
        <v>72</v>
      </c>
      <c r="AY219" s="251" t="s">
        <v>128</v>
      </c>
    </row>
    <row r="220" s="14" customFormat="1">
      <c r="A220" s="14"/>
      <c r="B220" s="241"/>
      <c r="C220" s="242"/>
      <c r="D220" s="226" t="s">
        <v>139</v>
      </c>
      <c r="E220" s="243" t="s">
        <v>19</v>
      </c>
      <c r="F220" s="244" t="s">
        <v>290</v>
      </c>
      <c r="G220" s="242"/>
      <c r="H220" s="245">
        <v>0.749</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139</v>
      </c>
      <c r="AU220" s="251" t="s">
        <v>82</v>
      </c>
      <c r="AV220" s="14" t="s">
        <v>82</v>
      </c>
      <c r="AW220" s="14" t="s">
        <v>33</v>
      </c>
      <c r="AX220" s="14" t="s">
        <v>72</v>
      </c>
      <c r="AY220" s="251" t="s">
        <v>128</v>
      </c>
    </row>
    <row r="221" s="15" customFormat="1">
      <c r="A221" s="15"/>
      <c r="B221" s="252"/>
      <c r="C221" s="253"/>
      <c r="D221" s="226" t="s">
        <v>139</v>
      </c>
      <c r="E221" s="254" t="s">
        <v>19</v>
      </c>
      <c r="F221" s="255" t="s">
        <v>202</v>
      </c>
      <c r="G221" s="253"/>
      <c r="H221" s="256">
        <v>111.27500000000001</v>
      </c>
      <c r="I221" s="257"/>
      <c r="J221" s="253"/>
      <c r="K221" s="253"/>
      <c r="L221" s="258"/>
      <c r="M221" s="259"/>
      <c r="N221" s="260"/>
      <c r="O221" s="260"/>
      <c r="P221" s="260"/>
      <c r="Q221" s="260"/>
      <c r="R221" s="260"/>
      <c r="S221" s="260"/>
      <c r="T221" s="261"/>
      <c r="U221" s="15"/>
      <c r="V221" s="15"/>
      <c r="W221" s="15"/>
      <c r="X221" s="15"/>
      <c r="Y221" s="15"/>
      <c r="Z221" s="15"/>
      <c r="AA221" s="15"/>
      <c r="AB221" s="15"/>
      <c r="AC221" s="15"/>
      <c r="AD221" s="15"/>
      <c r="AE221" s="15"/>
      <c r="AT221" s="262" t="s">
        <v>139</v>
      </c>
      <c r="AU221" s="262" t="s">
        <v>82</v>
      </c>
      <c r="AV221" s="15" t="s">
        <v>135</v>
      </c>
      <c r="AW221" s="15" t="s">
        <v>33</v>
      </c>
      <c r="AX221" s="15" t="s">
        <v>80</v>
      </c>
      <c r="AY221" s="262" t="s">
        <v>128</v>
      </c>
    </row>
    <row r="222" s="2" customFormat="1" ht="24.15" customHeight="1">
      <c r="A222" s="39"/>
      <c r="B222" s="40"/>
      <c r="C222" s="213" t="s">
        <v>318</v>
      </c>
      <c r="D222" s="213" t="s">
        <v>130</v>
      </c>
      <c r="E222" s="214" t="s">
        <v>319</v>
      </c>
      <c r="F222" s="215" t="s">
        <v>320</v>
      </c>
      <c r="G222" s="216" t="s">
        <v>264</v>
      </c>
      <c r="H222" s="217">
        <v>1042.21</v>
      </c>
      <c r="I222" s="218"/>
      <c r="J222" s="219">
        <f>ROUND(I222*H222,2)</f>
        <v>0</v>
      </c>
      <c r="K222" s="215" t="s">
        <v>19</v>
      </c>
      <c r="L222" s="45"/>
      <c r="M222" s="220" t="s">
        <v>19</v>
      </c>
      <c r="N222" s="221" t="s">
        <v>43</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135</v>
      </c>
      <c r="AT222" s="224" t="s">
        <v>130</v>
      </c>
      <c r="AU222" s="224" t="s">
        <v>82</v>
      </c>
      <c r="AY222" s="18" t="s">
        <v>128</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135</v>
      </c>
      <c r="BM222" s="224" t="s">
        <v>321</v>
      </c>
    </row>
    <row r="223" s="2" customFormat="1">
      <c r="A223" s="39"/>
      <c r="B223" s="40"/>
      <c r="C223" s="41"/>
      <c r="D223" s="226" t="s">
        <v>137</v>
      </c>
      <c r="E223" s="41"/>
      <c r="F223" s="227" t="s">
        <v>317</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137</v>
      </c>
      <c r="AU223" s="18" t="s">
        <v>82</v>
      </c>
    </row>
    <row r="224" s="14" customFormat="1">
      <c r="A224" s="14"/>
      <c r="B224" s="241"/>
      <c r="C224" s="242"/>
      <c r="D224" s="226" t="s">
        <v>139</v>
      </c>
      <c r="E224" s="243" t="s">
        <v>19</v>
      </c>
      <c r="F224" s="244" t="s">
        <v>301</v>
      </c>
      <c r="G224" s="242"/>
      <c r="H224" s="245">
        <v>1042.21</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139</v>
      </c>
      <c r="AU224" s="251" t="s">
        <v>82</v>
      </c>
      <c r="AV224" s="14" t="s">
        <v>82</v>
      </c>
      <c r="AW224" s="14" t="s">
        <v>33</v>
      </c>
      <c r="AX224" s="14" t="s">
        <v>80</v>
      </c>
      <c r="AY224" s="251" t="s">
        <v>128</v>
      </c>
    </row>
    <row r="225" s="2" customFormat="1" ht="24.15" customHeight="1">
      <c r="A225" s="39"/>
      <c r="B225" s="40"/>
      <c r="C225" s="213" t="s">
        <v>322</v>
      </c>
      <c r="D225" s="213" t="s">
        <v>130</v>
      </c>
      <c r="E225" s="214" t="s">
        <v>323</v>
      </c>
      <c r="F225" s="215" t="s">
        <v>324</v>
      </c>
      <c r="G225" s="216" t="s">
        <v>264</v>
      </c>
      <c r="H225" s="217">
        <v>24.75</v>
      </c>
      <c r="I225" s="218"/>
      <c r="J225" s="219">
        <f>ROUND(I225*H225,2)</f>
        <v>0</v>
      </c>
      <c r="K225" s="215" t="s">
        <v>19</v>
      </c>
      <c r="L225" s="45"/>
      <c r="M225" s="220" t="s">
        <v>19</v>
      </c>
      <c r="N225" s="221" t="s">
        <v>43</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135</v>
      </c>
      <c r="AT225" s="224" t="s">
        <v>130</v>
      </c>
      <c r="AU225" s="224" t="s">
        <v>82</v>
      </c>
      <c r="AY225" s="18" t="s">
        <v>128</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135</v>
      </c>
      <c r="BM225" s="224" t="s">
        <v>325</v>
      </c>
    </row>
    <row r="226" s="2" customFormat="1">
      <c r="A226" s="39"/>
      <c r="B226" s="40"/>
      <c r="C226" s="41"/>
      <c r="D226" s="226" t="s">
        <v>137</v>
      </c>
      <c r="E226" s="41"/>
      <c r="F226" s="227" t="s">
        <v>317</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137</v>
      </c>
      <c r="AU226" s="18" t="s">
        <v>82</v>
      </c>
    </row>
    <row r="227" s="14" customFormat="1">
      <c r="A227" s="14"/>
      <c r="B227" s="241"/>
      <c r="C227" s="242"/>
      <c r="D227" s="226" t="s">
        <v>139</v>
      </c>
      <c r="E227" s="243" t="s">
        <v>19</v>
      </c>
      <c r="F227" s="244" t="s">
        <v>286</v>
      </c>
      <c r="G227" s="242"/>
      <c r="H227" s="245">
        <v>24.75</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139</v>
      </c>
      <c r="AU227" s="251" t="s">
        <v>82</v>
      </c>
      <c r="AV227" s="14" t="s">
        <v>82</v>
      </c>
      <c r="AW227" s="14" t="s">
        <v>33</v>
      </c>
      <c r="AX227" s="14" t="s">
        <v>80</v>
      </c>
      <c r="AY227" s="251" t="s">
        <v>128</v>
      </c>
    </row>
    <row r="228" s="2" customFormat="1" ht="24.15" customHeight="1">
      <c r="A228" s="39"/>
      <c r="B228" s="40"/>
      <c r="C228" s="213" t="s">
        <v>326</v>
      </c>
      <c r="D228" s="213" t="s">
        <v>130</v>
      </c>
      <c r="E228" s="214" t="s">
        <v>327</v>
      </c>
      <c r="F228" s="215" t="s">
        <v>328</v>
      </c>
      <c r="G228" s="216" t="s">
        <v>264</v>
      </c>
      <c r="H228" s="217">
        <v>4.4100000000000001</v>
      </c>
      <c r="I228" s="218"/>
      <c r="J228" s="219">
        <f>ROUND(I228*H228,2)</f>
        <v>0</v>
      </c>
      <c r="K228" s="215" t="s">
        <v>19</v>
      </c>
      <c r="L228" s="45"/>
      <c r="M228" s="220" t="s">
        <v>19</v>
      </c>
      <c r="N228" s="221" t="s">
        <v>43</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135</v>
      </c>
      <c r="AT228" s="224" t="s">
        <v>130</v>
      </c>
      <c r="AU228" s="224" t="s">
        <v>82</v>
      </c>
      <c r="AY228" s="18" t="s">
        <v>128</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135</v>
      </c>
      <c r="BM228" s="224" t="s">
        <v>329</v>
      </c>
    </row>
    <row r="229" s="2" customFormat="1">
      <c r="A229" s="39"/>
      <c r="B229" s="40"/>
      <c r="C229" s="41"/>
      <c r="D229" s="226" t="s">
        <v>137</v>
      </c>
      <c r="E229" s="41"/>
      <c r="F229" s="227" t="s">
        <v>317</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137</v>
      </c>
      <c r="AU229" s="18" t="s">
        <v>82</v>
      </c>
    </row>
    <row r="230" s="14" customFormat="1">
      <c r="A230" s="14"/>
      <c r="B230" s="241"/>
      <c r="C230" s="242"/>
      <c r="D230" s="226" t="s">
        <v>139</v>
      </c>
      <c r="E230" s="243" t="s">
        <v>19</v>
      </c>
      <c r="F230" s="244" t="s">
        <v>267</v>
      </c>
      <c r="G230" s="242"/>
      <c r="H230" s="245">
        <v>4.4100000000000001</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139</v>
      </c>
      <c r="AU230" s="251" t="s">
        <v>82</v>
      </c>
      <c r="AV230" s="14" t="s">
        <v>82</v>
      </c>
      <c r="AW230" s="14" t="s">
        <v>33</v>
      </c>
      <c r="AX230" s="14" t="s">
        <v>80</v>
      </c>
      <c r="AY230" s="251" t="s">
        <v>128</v>
      </c>
    </row>
    <row r="231" s="12" customFormat="1" ht="25.92" customHeight="1">
      <c r="A231" s="12"/>
      <c r="B231" s="197"/>
      <c r="C231" s="198"/>
      <c r="D231" s="199" t="s">
        <v>71</v>
      </c>
      <c r="E231" s="200" t="s">
        <v>330</v>
      </c>
      <c r="F231" s="200" t="s">
        <v>331</v>
      </c>
      <c r="G231" s="198"/>
      <c r="H231" s="198"/>
      <c r="I231" s="201"/>
      <c r="J231" s="202">
        <f>BK231</f>
        <v>0</v>
      </c>
      <c r="K231" s="198"/>
      <c r="L231" s="203"/>
      <c r="M231" s="204"/>
      <c r="N231" s="205"/>
      <c r="O231" s="205"/>
      <c r="P231" s="206">
        <f>P232</f>
        <v>0</v>
      </c>
      <c r="Q231" s="205"/>
      <c r="R231" s="206">
        <f>R232</f>
        <v>0</v>
      </c>
      <c r="S231" s="205"/>
      <c r="T231" s="207">
        <f>T232</f>
        <v>0.16800000000000001</v>
      </c>
      <c r="U231" s="12"/>
      <c r="V231" s="12"/>
      <c r="W231" s="12"/>
      <c r="X231" s="12"/>
      <c r="Y231" s="12"/>
      <c r="Z231" s="12"/>
      <c r="AA231" s="12"/>
      <c r="AB231" s="12"/>
      <c r="AC231" s="12"/>
      <c r="AD231" s="12"/>
      <c r="AE231" s="12"/>
      <c r="AR231" s="208" t="s">
        <v>82</v>
      </c>
      <c r="AT231" s="209" t="s">
        <v>71</v>
      </c>
      <c r="AU231" s="209" t="s">
        <v>72</v>
      </c>
      <c r="AY231" s="208" t="s">
        <v>128</v>
      </c>
      <c r="BK231" s="210">
        <f>BK232</f>
        <v>0</v>
      </c>
    </row>
    <row r="232" s="12" customFormat="1" ht="22.8" customHeight="1">
      <c r="A232" s="12"/>
      <c r="B232" s="197"/>
      <c r="C232" s="198"/>
      <c r="D232" s="199" t="s">
        <v>71</v>
      </c>
      <c r="E232" s="211" t="s">
        <v>332</v>
      </c>
      <c r="F232" s="211" t="s">
        <v>333</v>
      </c>
      <c r="G232" s="198"/>
      <c r="H232" s="198"/>
      <c r="I232" s="201"/>
      <c r="J232" s="212">
        <f>BK232</f>
        <v>0</v>
      </c>
      <c r="K232" s="198"/>
      <c r="L232" s="203"/>
      <c r="M232" s="204"/>
      <c r="N232" s="205"/>
      <c r="O232" s="205"/>
      <c r="P232" s="206">
        <f>SUM(P233:P235)</f>
        <v>0</v>
      </c>
      <c r="Q232" s="205"/>
      <c r="R232" s="206">
        <f>SUM(R233:R235)</f>
        <v>0</v>
      </c>
      <c r="S232" s="205"/>
      <c r="T232" s="207">
        <f>SUM(T233:T235)</f>
        <v>0.16800000000000001</v>
      </c>
      <c r="U232" s="12"/>
      <c r="V232" s="12"/>
      <c r="W232" s="12"/>
      <c r="X232" s="12"/>
      <c r="Y232" s="12"/>
      <c r="Z232" s="12"/>
      <c r="AA232" s="12"/>
      <c r="AB232" s="12"/>
      <c r="AC232" s="12"/>
      <c r="AD232" s="12"/>
      <c r="AE232" s="12"/>
      <c r="AR232" s="208" t="s">
        <v>82</v>
      </c>
      <c r="AT232" s="209" t="s">
        <v>71</v>
      </c>
      <c r="AU232" s="209" t="s">
        <v>80</v>
      </c>
      <c r="AY232" s="208" t="s">
        <v>128</v>
      </c>
      <c r="BK232" s="210">
        <f>SUM(BK233:BK235)</f>
        <v>0</v>
      </c>
    </row>
    <row r="233" s="2" customFormat="1" ht="14.4" customHeight="1">
      <c r="A233" s="39"/>
      <c r="B233" s="40"/>
      <c r="C233" s="213" t="s">
        <v>334</v>
      </c>
      <c r="D233" s="213" t="s">
        <v>130</v>
      </c>
      <c r="E233" s="214" t="s">
        <v>335</v>
      </c>
      <c r="F233" s="215" t="s">
        <v>336</v>
      </c>
      <c r="G233" s="216" t="s">
        <v>337</v>
      </c>
      <c r="H233" s="217">
        <v>168</v>
      </c>
      <c r="I233" s="218"/>
      <c r="J233" s="219">
        <f>ROUND(I233*H233,2)</f>
        <v>0</v>
      </c>
      <c r="K233" s="215" t="s">
        <v>134</v>
      </c>
      <c r="L233" s="45"/>
      <c r="M233" s="220" t="s">
        <v>19</v>
      </c>
      <c r="N233" s="221" t="s">
        <v>43</v>
      </c>
      <c r="O233" s="85"/>
      <c r="P233" s="222">
        <f>O233*H233</f>
        <v>0</v>
      </c>
      <c r="Q233" s="222">
        <v>0</v>
      </c>
      <c r="R233" s="222">
        <f>Q233*H233</f>
        <v>0</v>
      </c>
      <c r="S233" s="222">
        <v>0.001</v>
      </c>
      <c r="T233" s="223">
        <f>S233*H233</f>
        <v>0.16800000000000001</v>
      </c>
      <c r="U233" s="39"/>
      <c r="V233" s="39"/>
      <c r="W233" s="39"/>
      <c r="X233" s="39"/>
      <c r="Y233" s="39"/>
      <c r="Z233" s="39"/>
      <c r="AA233" s="39"/>
      <c r="AB233" s="39"/>
      <c r="AC233" s="39"/>
      <c r="AD233" s="39"/>
      <c r="AE233" s="39"/>
      <c r="AR233" s="224" t="s">
        <v>225</v>
      </c>
      <c r="AT233" s="224" t="s">
        <v>130</v>
      </c>
      <c r="AU233" s="224" t="s">
        <v>82</v>
      </c>
      <c r="AY233" s="18" t="s">
        <v>128</v>
      </c>
      <c r="BE233" s="225">
        <f>IF(N233="základní",J233,0)</f>
        <v>0</v>
      </c>
      <c r="BF233" s="225">
        <f>IF(N233="snížená",J233,0)</f>
        <v>0</v>
      </c>
      <c r="BG233" s="225">
        <f>IF(N233="zákl. přenesená",J233,0)</f>
        <v>0</v>
      </c>
      <c r="BH233" s="225">
        <f>IF(N233="sníž. přenesená",J233,0)</f>
        <v>0</v>
      </c>
      <c r="BI233" s="225">
        <f>IF(N233="nulová",J233,0)</f>
        <v>0</v>
      </c>
      <c r="BJ233" s="18" t="s">
        <v>80</v>
      </c>
      <c r="BK233" s="225">
        <f>ROUND(I233*H233,2)</f>
        <v>0</v>
      </c>
      <c r="BL233" s="18" t="s">
        <v>225</v>
      </c>
      <c r="BM233" s="224" t="s">
        <v>338</v>
      </c>
    </row>
    <row r="234" s="2" customFormat="1">
      <c r="A234" s="39"/>
      <c r="B234" s="40"/>
      <c r="C234" s="41"/>
      <c r="D234" s="226" t="s">
        <v>137</v>
      </c>
      <c r="E234" s="41"/>
      <c r="F234" s="227" t="s">
        <v>339</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137</v>
      </c>
      <c r="AU234" s="18" t="s">
        <v>82</v>
      </c>
    </row>
    <row r="235" s="14" customFormat="1">
      <c r="A235" s="14"/>
      <c r="B235" s="241"/>
      <c r="C235" s="242"/>
      <c r="D235" s="226" t="s">
        <v>139</v>
      </c>
      <c r="E235" s="243" t="s">
        <v>19</v>
      </c>
      <c r="F235" s="244" t="s">
        <v>340</v>
      </c>
      <c r="G235" s="242"/>
      <c r="H235" s="245">
        <v>168</v>
      </c>
      <c r="I235" s="246"/>
      <c r="J235" s="242"/>
      <c r="K235" s="242"/>
      <c r="L235" s="247"/>
      <c r="M235" s="263"/>
      <c r="N235" s="264"/>
      <c r="O235" s="264"/>
      <c r="P235" s="264"/>
      <c r="Q235" s="264"/>
      <c r="R235" s="264"/>
      <c r="S235" s="264"/>
      <c r="T235" s="265"/>
      <c r="U235" s="14"/>
      <c r="V235" s="14"/>
      <c r="W235" s="14"/>
      <c r="X235" s="14"/>
      <c r="Y235" s="14"/>
      <c r="Z235" s="14"/>
      <c r="AA235" s="14"/>
      <c r="AB235" s="14"/>
      <c r="AC235" s="14"/>
      <c r="AD235" s="14"/>
      <c r="AE235" s="14"/>
      <c r="AT235" s="251" t="s">
        <v>139</v>
      </c>
      <c r="AU235" s="251" t="s">
        <v>82</v>
      </c>
      <c r="AV235" s="14" t="s">
        <v>82</v>
      </c>
      <c r="AW235" s="14" t="s">
        <v>33</v>
      </c>
      <c r="AX235" s="14" t="s">
        <v>80</v>
      </c>
      <c r="AY235" s="251" t="s">
        <v>128</v>
      </c>
    </row>
    <row r="236" s="2" customFormat="1" ht="6.96" customHeight="1">
      <c r="A236" s="39"/>
      <c r="B236" s="60"/>
      <c r="C236" s="61"/>
      <c r="D236" s="61"/>
      <c r="E236" s="61"/>
      <c r="F236" s="61"/>
      <c r="G236" s="61"/>
      <c r="H236" s="61"/>
      <c r="I236" s="61"/>
      <c r="J236" s="61"/>
      <c r="K236" s="61"/>
      <c r="L236" s="45"/>
      <c r="M236" s="39"/>
      <c r="O236" s="39"/>
      <c r="P236" s="39"/>
      <c r="Q236" s="39"/>
      <c r="R236" s="39"/>
      <c r="S236" s="39"/>
      <c r="T236" s="39"/>
      <c r="U236" s="39"/>
      <c r="V236" s="39"/>
      <c r="W236" s="39"/>
      <c r="X236" s="39"/>
      <c r="Y236" s="39"/>
      <c r="Z236" s="39"/>
      <c r="AA236" s="39"/>
      <c r="AB236" s="39"/>
      <c r="AC236" s="39"/>
      <c r="AD236" s="39"/>
      <c r="AE236" s="39"/>
    </row>
  </sheetData>
  <sheetProtection sheet="1" autoFilter="0" formatColumns="0" formatRows="0" objects="1" scenarios="1" spinCount="100000" saltValue="bxTbGa6HHlDrIib6vafCx47u/vtzskuutBMWZuJrQATU1HU49iSpQFRz0HIQFiGWBj2DO8IQJGdJ4wWuK0Mt1g==" hashValue="a5/N/DCavLg71iWEHZt4CTAejmq+SJkIoucb+NnvnaD/hq0dtYbxmki1YnLMqsCzWY1449wrn6+u/PZfRS/ftw==" algorithmName="SHA-512" password="CC35"/>
  <autoFilter ref="C85:K23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9"/>
      <c r="C3" s="140"/>
      <c r="D3" s="140"/>
      <c r="E3" s="140"/>
      <c r="F3" s="140"/>
      <c r="G3" s="140"/>
      <c r="H3" s="140"/>
      <c r="I3" s="140"/>
      <c r="J3" s="140"/>
      <c r="K3" s="140"/>
      <c r="L3" s="21"/>
      <c r="AT3" s="18" t="s">
        <v>82</v>
      </c>
    </row>
    <row r="4" s="1" customFormat="1" ht="24.96" customHeight="1">
      <c r="B4" s="21"/>
      <c r="D4" s="141" t="s">
        <v>99</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Ústí nad Labem - odstranění zdi v městské části Severní Terasa - sídliště Dobětice</v>
      </c>
      <c r="F7" s="143"/>
      <c r="G7" s="143"/>
      <c r="H7" s="143"/>
      <c r="L7" s="21"/>
    </row>
    <row r="8" s="2" customFormat="1" ht="12" customHeight="1">
      <c r="A8" s="39"/>
      <c r="B8" s="45"/>
      <c r="C8" s="39"/>
      <c r="D8" s="143" t="s">
        <v>100</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341</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7. 5. 2020</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ROUND(J89,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ROUND((SUM(BE89:BE330)),  2)</f>
        <v>0</v>
      </c>
      <c r="G33" s="39"/>
      <c r="H33" s="39"/>
      <c r="I33" s="158">
        <v>0.20999999999999999</v>
      </c>
      <c r="J33" s="157">
        <f>ROUND(((SUM(BE89:BE330))*I33),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ROUND((SUM(BF89:BF330)),  2)</f>
        <v>0</v>
      </c>
      <c r="G34" s="39"/>
      <c r="H34" s="39"/>
      <c r="I34" s="158">
        <v>0.14999999999999999</v>
      </c>
      <c r="J34" s="157">
        <f>ROUND(((SUM(BF89:BF330))*I34),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ROUND((SUM(BG89:BG330)),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ROUND((SUM(BH89:BH330)),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ROUND((SUM(BI89:BI330)),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Ústí nad Labem - odstranění zdi v městské části Severní Terasa - sídliště Dobětice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100</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02 - Nová úhlová zeď</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7. 5. 2020</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Statutární město Ústí n.L.-Úřad MO-Severní Terasa</v>
      </c>
      <c r="G54" s="41"/>
      <c r="H54" s="41"/>
      <c r="I54" s="33" t="s">
        <v>31</v>
      </c>
      <c r="J54" s="37" t="str">
        <f>E21</f>
        <v>AZ Consult spol. s r.o.</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103</v>
      </c>
      <c r="D57" s="172"/>
      <c r="E57" s="172"/>
      <c r="F57" s="172"/>
      <c r="G57" s="172"/>
      <c r="H57" s="172"/>
      <c r="I57" s="172"/>
      <c r="J57" s="173" t="s">
        <v>104</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J89</f>
        <v>0</v>
      </c>
      <c r="K59" s="41"/>
      <c r="L59" s="145"/>
      <c r="S59" s="39"/>
      <c r="T59" s="39"/>
      <c r="U59" s="39"/>
      <c r="V59" s="39"/>
      <c r="W59" s="39"/>
      <c r="X59" s="39"/>
      <c r="Y59" s="39"/>
      <c r="Z59" s="39"/>
      <c r="AA59" s="39"/>
      <c r="AB59" s="39"/>
      <c r="AC59" s="39"/>
      <c r="AD59" s="39"/>
      <c r="AE59" s="39"/>
      <c r="AU59" s="18" t="s">
        <v>105</v>
      </c>
    </row>
    <row r="60" s="9" customFormat="1" ht="24.96" customHeight="1">
      <c r="A60" s="9"/>
      <c r="B60" s="175"/>
      <c r="C60" s="176"/>
      <c r="D60" s="177" t="s">
        <v>106</v>
      </c>
      <c r="E60" s="178"/>
      <c r="F60" s="178"/>
      <c r="G60" s="178"/>
      <c r="H60" s="178"/>
      <c r="I60" s="178"/>
      <c r="J60" s="179">
        <f>J90</f>
        <v>0</v>
      </c>
      <c r="K60" s="176"/>
      <c r="L60" s="180"/>
      <c r="S60" s="9"/>
      <c r="T60" s="9"/>
      <c r="U60" s="9"/>
      <c r="V60" s="9"/>
      <c r="W60" s="9"/>
      <c r="X60" s="9"/>
      <c r="Y60" s="9"/>
      <c r="Z60" s="9"/>
      <c r="AA60" s="9"/>
      <c r="AB60" s="9"/>
      <c r="AC60" s="9"/>
      <c r="AD60" s="9"/>
      <c r="AE60" s="9"/>
    </row>
    <row r="61" s="10" customFormat="1" ht="19.92" customHeight="1">
      <c r="A61" s="10"/>
      <c r="B61" s="181"/>
      <c r="C61" s="126"/>
      <c r="D61" s="182" t="s">
        <v>107</v>
      </c>
      <c r="E61" s="183"/>
      <c r="F61" s="183"/>
      <c r="G61" s="183"/>
      <c r="H61" s="183"/>
      <c r="I61" s="183"/>
      <c r="J61" s="184">
        <f>J91</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342</v>
      </c>
      <c r="E62" s="183"/>
      <c r="F62" s="183"/>
      <c r="G62" s="183"/>
      <c r="H62" s="183"/>
      <c r="I62" s="183"/>
      <c r="J62" s="184">
        <f>J125</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343</v>
      </c>
      <c r="E63" s="183"/>
      <c r="F63" s="183"/>
      <c r="G63" s="183"/>
      <c r="H63" s="183"/>
      <c r="I63" s="183"/>
      <c r="J63" s="184">
        <f>J158</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344</v>
      </c>
      <c r="E64" s="183"/>
      <c r="F64" s="183"/>
      <c r="G64" s="183"/>
      <c r="H64" s="183"/>
      <c r="I64" s="183"/>
      <c r="J64" s="184">
        <f>J221</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345</v>
      </c>
      <c r="E65" s="183"/>
      <c r="F65" s="183"/>
      <c r="G65" s="183"/>
      <c r="H65" s="183"/>
      <c r="I65" s="183"/>
      <c r="J65" s="184">
        <f>J225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346</v>
      </c>
      <c r="E66" s="183"/>
      <c r="F66" s="183"/>
      <c r="G66" s="183"/>
      <c r="H66" s="183"/>
      <c r="I66" s="183"/>
      <c r="J66" s="184">
        <f>J291</f>
        <v>0</v>
      </c>
      <c r="K66" s="126"/>
      <c r="L66" s="185"/>
      <c r="S66" s="10"/>
      <c r="T66" s="10"/>
      <c r="U66" s="10"/>
      <c r="V66" s="10"/>
      <c r="W66" s="10"/>
      <c r="X66" s="10"/>
      <c r="Y66" s="10"/>
      <c r="Z66" s="10"/>
      <c r="AA66" s="10"/>
      <c r="AB66" s="10"/>
      <c r="AC66" s="10"/>
      <c r="AD66" s="10"/>
      <c r="AE66" s="10"/>
    </row>
    <row r="67" s="9" customFormat="1" ht="24.96" customHeight="1">
      <c r="A67" s="9"/>
      <c r="B67" s="175"/>
      <c r="C67" s="176"/>
      <c r="D67" s="177" t="s">
        <v>111</v>
      </c>
      <c r="E67" s="178"/>
      <c r="F67" s="178"/>
      <c r="G67" s="178"/>
      <c r="H67" s="178"/>
      <c r="I67" s="178"/>
      <c r="J67" s="179">
        <f>J293</f>
        <v>0</v>
      </c>
      <c r="K67" s="176"/>
      <c r="L67" s="180"/>
      <c r="S67" s="9"/>
      <c r="T67" s="9"/>
      <c r="U67" s="9"/>
      <c r="V67" s="9"/>
      <c r="W67" s="9"/>
      <c r="X67" s="9"/>
      <c r="Y67" s="9"/>
      <c r="Z67" s="9"/>
      <c r="AA67" s="9"/>
      <c r="AB67" s="9"/>
      <c r="AC67" s="9"/>
      <c r="AD67" s="9"/>
      <c r="AE67" s="9"/>
    </row>
    <row r="68" s="10" customFormat="1" ht="19.92" customHeight="1">
      <c r="A68" s="10"/>
      <c r="B68" s="181"/>
      <c r="C68" s="126"/>
      <c r="D68" s="182" t="s">
        <v>347</v>
      </c>
      <c r="E68" s="183"/>
      <c r="F68" s="183"/>
      <c r="G68" s="183"/>
      <c r="H68" s="183"/>
      <c r="I68" s="183"/>
      <c r="J68" s="184">
        <f>J294</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348</v>
      </c>
      <c r="E69" s="183"/>
      <c r="F69" s="183"/>
      <c r="G69" s="183"/>
      <c r="H69" s="183"/>
      <c r="I69" s="183"/>
      <c r="J69" s="184">
        <f>J314</f>
        <v>0</v>
      </c>
      <c r="K69" s="126"/>
      <c r="L69" s="185"/>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5"/>
      <c r="S75" s="39"/>
      <c r="T75" s="39"/>
      <c r="U75" s="39"/>
      <c r="V75" s="39"/>
      <c r="W75" s="39"/>
      <c r="X75" s="39"/>
      <c r="Y75" s="39"/>
      <c r="Z75" s="39"/>
      <c r="AA75" s="39"/>
      <c r="AB75" s="39"/>
      <c r="AC75" s="39"/>
      <c r="AD75" s="39"/>
      <c r="AE75" s="39"/>
    </row>
    <row r="76" s="2" customFormat="1" ht="24.96" customHeight="1">
      <c r="A76" s="39"/>
      <c r="B76" s="40"/>
      <c r="C76" s="24" t="s">
        <v>113</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170" t="str">
        <f>E7</f>
        <v>Ústí nad Labem - odstranění zdi v městské části Severní Terasa - sídliště Dobětice</v>
      </c>
      <c r="F79" s="33"/>
      <c r="G79" s="33"/>
      <c r="H79" s="33"/>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100</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E9</f>
        <v>SO 02 - Nová úhlová zeď</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 xml:space="preserve"> </v>
      </c>
      <c r="G83" s="41"/>
      <c r="H83" s="41"/>
      <c r="I83" s="33" t="s">
        <v>23</v>
      </c>
      <c r="J83" s="73" t="str">
        <f>IF(J12="","",J12)</f>
        <v>7. 5. 2020</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25.65" customHeight="1">
      <c r="A85" s="39"/>
      <c r="B85" s="40"/>
      <c r="C85" s="33" t="s">
        <v>25</v>
      </c>
      <c r="D85" s="41"/>
      <c r="E85" s="41"/>
      <c r="F85" s="28" t="str">
        <f>E15</f>
        <v>Statutární město Ústí n.L.-Úřad MO-Severní Terasa</v>
      </c>
      <c r="G85" s="41"/>
      <c r="H85" s="41"/>
      <c r="I85" s="33" t="s">
        <v>31</v>
      </c>
      <c r="J85" s="37" t="str">
        <f>E21</f>
        <v>AZ Consult spol. s r.o.</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IF(E18="","",E18)</f>
        <v>Vyplň údaj</v>
      </c>
      <c r="G86" s="41"/>
      <c r="H86" s="41"/>
      <c r="I86" s="33" t="s">
        <v>34</v>
      </c>
      <c r="J86" s="37" t="str">
        <f>E24</f>
        <v>Lucie Wojčiková</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114</v>
      </c>
      <c r="D88" s="189" t="s">
        <v>57</v>
      </c>
      <c r="E88" s="189" t="s">
        <v>53</v>
      </c>
      <c r="F88" s="189" t="s">
        <v>54</v>
      </c>
      <c r="G88" s="189" t="s">
        <v>115</v>
      </c>
      <c r="H88" s="189" t="s">
        <v>116</v>
      </c>
      <c r="I88" s="189" t="s">
        <v>117</v>
      </c>
      <c r="J88" s="189" t="s">
        <v>104</v>
      </c>
      <c r="K88" s="190" t="s">
        <v>118</v>
      </c>
      <c r="L88" s="191"/>
      <c r="M88" s="93" t="s">
        <v>19</v>
      </c>
      <c r="N88" s="94" t="s">
        <v>42</v>
      </c>
      <c r="O88" s="94" t="s">
        <v>119</v>
      </c>
      <c r="P88" s="94" t="s">
        <v>120</v>
      </c>
      <c r="Q88" s="94" t="s">
        <v>121</v>
      </c>
      <c r="R88" s="94" t="s">
        <v>122</v>
      </c>
      <c r="S88" s="94" t="s">
        <v>123</v>
      </c>
      <c r="T88" s="95" t="s">
        <v>124</v>
      </c>
      <c r="U88" s="186"/>
      <c r="V88" s="186"/>
      <c r="W88" s="186"/>
      <c r="X88" s="186"/>
      <c r="Y88" s="186"/>
      <c r="Z88" s="186"/>
      <c r="AA88" s="186"/>
      <c r="AB88" s="186"/>
      <c r="AC88" s="186"/>
      <c r="AD88" s="186"/>
      <c r="AE88" s="186"/>
    </row>
    <row r="89" s="2" customFormat="1" ht="22.8" customHeight="1">
      <c r="A89" s="39"/>
      <c r="B89" s="40"/>
      <c r="C89" s="100" t="s">
        <v>125</v>
      </c>
      <c r="D89" s="41"/>
      <c r="E89" s="41"/>
      <c r="F89" s="41"/>
      <c r="G89" s="41"/>
      <c r="H89" s="41"/>
      <c r="I89" s="41"/>
      <c r="J89" s="192">
        <f>BK89</f>
        <v>0</v>
      </c>
      <c r="K89" s="41"/>
      <c r="L89" s="45"/>
      <c r="M89" s="96"/>
      <c r="N89" s="193"/>
      <c r="O89" s="97"/>
      <c r="P89" s="194">
        <f>P90+P293</f>
        <v>0</v>
      </c>
      <c r="Q89" s="97"/>
      <c r="R89" s="194">
        <f>R90+R293</f>
        <v>387.54053176419001</v>
      </c>
      <c r="S89" s="97"/>
      <c r="T89" s="195">
        <f>T90+T293</f>
        <v>0</v>
      </c>
      <c r="U89" s="39"/>
      <c r="V89" s="39"/>
      <c r="W89" s="39"/>
      <c r="X89" s="39"/>
      <c r="Y89" s="39"/>
      <c r="Z89" s="39"/>
      <c r="AA89" s="39"/>
      <c r="AB89" s="39"/>
      <c r="AC89" s="39"/>
      <c r="AD89" s="39"/>
      <c r="AE89" s="39"/>
      <c r="AT89" s="18" t="s">
        <v>71</v>
      </c>
      <c r="AU89" s="18" t="s">
        <v>105</v>
      </c>
      <c r="BK89" s="196">
        <f>BK90+BK293</f>
        <v>0</v>
      </c>
    </row>
    <row r="90" s="12" customFormat="1" ht="25.92" customHeight="1">
      <c r="A90" s="12"/>
      <c r="B90" s="197"/>
      <c r="C90" s="198"/>
      <c r="D90" s="199" t="s">
        <v>71</v>
      </c>
      <c r="E90" s="200" t="s">
        <v>126</v>
      </c>
      <c r="F90" s="200" t="s">
        <v>127</v>
      </c>
      <c r="G90" s="198"/>
      <c r="H90" s="198"/>
      <c r="I90" s="201"/>
      <c r="J90" s="202">
        <f>BK90</f>
        <v>0</v>
      </c>
      <c r="K90" s="198"/>
      <c r="L90" s="203"/>
      <c r="M90" s="204"/>
      <c r="N90" s="205"/>
      <c r="O90" s="205"/>
      <c r="P90" s="206">
        <f>P91+P125+P158+P221+P225+P291</f>
        <v>0</v>
      </c>
      <c r="Q90" s="205"/>
      <c r="R90" s="206">
        <f>R91+R125+R158+R221+R225+R291</f>
        <v>386.53905068418999</v>
      </c>
      <c r="S90" s="205"/>
      <c r="T90" s="207">
        <f>T91+T125+T158+T221+T225+T291</f>
        <v>0</v>
      </c>
      <c r="U90" s="12"/>
      <c r="V90" s="12"/>
      <c r="W90" s="12"/>
      <c r="X90" s="12"/>
      <c r="Y90" s="12"/>
      <c r="Z90" s="12"/>
      <c r="AA90" s="12"/>
      <c r="AB90" s="12"/>
      <c r="AC90" s="12"/>
      <c r="AD90" s="12"/>
      <c r="AE90" s="12"/>
      <c r="AR90" s="208" t="s">
        <v>80</v>
      </c>
      <c r="AT90" s="209" t="s">
        <v>71</v>
      </c>
      <c r="AU90" s="209" t="s">
        <v>72</v>
      </c>
      <c r="AY90" s="208" t="s">
        <v>128</v>
      </c>
      <c r="BK90" s="210">
        <f>BK91+BK125+BK158+BK221+BK225+BK291</f>
        <v>0</v>
      </c>
    </row>
    <row r="91" s="12" customFormat="1" ht="22.8" customHeight="1">
      <c r="A91" s="12"/>
      <c r="B91" s="197"/>
      <c r="C91" s="198"/>
      <c r="D91" s="199" t="s">
        <v>71</v>
      </c>
      <c r="E91" s="211" t="s">
        <v>80</v>
      </c>
      <c r="F91" s="211" t="s">
        <v>129</v>
      </c>
      <c r="G91" s="198"/>
      <c r="H91" s="198"/>
      <c r="I91" s="201"/>
      <c r="J91" s="212">
        <f>BK91</f>
        <v>0</v>
      </c>
      <c r="K91" s="198"/>
      <c r="L91" s="203"/>
      <c r="M91" s="204"/>
      <c r="N91" s="205"/>
      <c r="O91" s="205"/>
      <c r="P91" s="206">
        <f>SUM(P92:P124)</f>
        <v>0</v>
      </c>
      <c r="Q91" s="205"/>
      <c r="R91" s="206">
        <f>SUM(R92:R124)</f>
        <v>307.32999999999998</v>
      </c>
      <c r="S91" s="205"/>
      <c r="T91" s="207">
        <f>SUM(T92:T124)</f>
        <v>0</v>
      </c>
      <c r="U91" s="12"/>
      <c r="V91" s="12"/>
      <c r="W91" s="12"/>
      <c r="X91" s="12"/>
      <c r="Y91" s="12"/>
      <c r="Z91" s="12"/>
      <c r="AA91" s="12"/>
      <c r="AB91" s="12"/>
      <c r="AC91" s="12"/>
      <c r="AD91" s="12"/>
      <c r="AE91" s="12"/>
      <c r="AR91" s="208" t="s">
        <v>80</v>
      </c>
      <c r="AT91" s="209" t="s">
        <v>71</v>
      </c>
      <c r="AU91" s="209" t="s">
        <v>80</v>
      </c>
      <c r="AY91" s="208" t="s">
        <v>128</v>
      </c>
      <c r="BK91" s="210">
        <f>SUM(BK92:BK124)</f>
        <v>0</v>
      </c>
    </row>
    <row r="92" s="2" customFormat="1" ht="24.15" customHeight="1">
      <c r="A92" s="39"/>
      <c r="B92" s="40"/>
      <c r="C92" s="213" t="s">
        <v>80</v>
      </c>
      <c r="D92" s="213" t="s">
        <v>130</v>
      </c>
      <c r="E92" s="214" t="s">
        <v>349</v>
      </c>
      <c r="F92" s="215" t="s">
        <v>350</v>
      </c>
      <c r="G92" s="216" t="s">
        <v>189</v>
      </c>
      <c r="H92" s="217">
        <v>323.81999999999999</v>
      </c>
      <c r="I92" s="218"/>
      <c r="J92" s="219">
        <f>ROUND(I92*H92,2)</f>
        <v>0</v>
      </c>
      <c r="K92" s="215" t="s">
        <v>134</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135</v>
      </c>
      <c r="AT92" s="224" t="s">
        <v>130</v>
      </c>
      <c r="AU92" s="224" t="s">
        <v>82</v>
      </c>
      <c r="AY92" s="18" t="s">
        <v>128</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135</v>
      </c>
      <c r="BM92" s="224" t="s">
        <v>351</v>
      </c>
    </row>
    <row r="93" s="2" customFormat="1">
      <c r="A93" s="39"/>
      <c r="B93" s="40"/>
      <c r="C93" s="41"/>
      <c r="D93" s="226" t="s">
        <v>137</v>
      </c>
      <c r="E93" s="41"/>
      <c r="F93" s="227" t="s">
        <v>352</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137</v>
      </c>
      <c r="AU93" s="18" t="s">
        <v>82</v>
      </c>
    </row>
    <row r="94" s="2" customFormat="1" ht="37.8" customHeight="1">
      <c r="A94" s="39"/>
      <c r="B94" s="40"/>
      <c r="C94" s="213" t="s">
        <v>82</v>
      </c>
      <c r="D94" s="213" t="s">
        <v>130</v>
      </c>
      <c r="E94" s="214" t="s">
        <v>195</v>
      </c>
      <c r="F94" s="215" t="s">
        <v>196</v>
      </c>
      <c r="G94" s="216" t="s">
        <v>189</v>
      </c>
      <c r="H94" s="217">
        <v>1013.53</v>
      </c>
      <c r="I94" s="218"/>
      <c r="J94" s="219">
        <f>ROUND(I94*H94,2)</f>
        <v>0</v>
      </c>
      <c r="K94" s="215" t="s">
        <v>134</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135</v>
      </c>
      <c r="AT94" s="224" t="s">
        <v>130</v>
      </c>
      <c r="AU94" s="224" t="s">
        <v>82</v>
      </c>
      <c r="AY94" s="18" t="s">
        <v>128</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135</v>
      </c>
      <c r="BM94" s="224" t="s">
        <v>353</v>
      </c>
    </row>
    <row r="95" s="2" customFormat="1">
      <c r="A95" s="39"/>
      <c r="B95" s="40"/>
      <c r="C95" s="41"/>
      <c r="D95" s="226" t="s">
        <v>137</v>
      </c>
      <c r="E95" s="41"/>
      <c r="F95" s="227" t="s">
        <v>198</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137</v>
      </c>
      <c r="AU95" s="18" t="s">
        <v>82</v>
      </c>
    </row>
    <row r="96" s="13" customFormat="1">
      <c r="A96" s="13"/>
      <c r="B96" s="231"/>
      <c r="C96" s="232"/>
      <c r="D96" s="226" t="s">
        <v>139</v>
      </c>
      <c r="E96" s="233" t="s">
        <v>19</v>
      </c>
      <c r="F96" s="234" t="s">
        <v>354</v>
      </c>
      <c r="G96" s="232"/>
      <c r="H96" s="233" t="s">
        <v>19</v>
      </c>
      <c r="I96" s="235"/>
      <c r="J96" s="232"/>
      <c r="K96" s="232"/>
      <c r="L96" s="236"/>
      <c r="M96" s="237"/>
      <c r="N96" s="238"/>
      <c r="O96" s="238"/>
      <c r="P96" s="238"/>
      <c r="Q96" s="238"/>
      <c r="R96" s="238"/>
      <c r="S96" s="238"/>
      <c r="T96" s="239"/>
      <c r="U96" s="13"/>
      <c r="V96" s="13"/>
      <c r="W96" s="13"/>
      <c r="X96" s="13"/>
      <c r="Y96" s="13"/>
      <c r="Z96" s="13"/>
      <c r="AA96" s="13"/>
      <c r="AB96" s="13"/>
      <c r="AC96" s="13"/>
      <c r="AD96" s="13"/>
      <c r="AE96" s="13"/>
      <c r="AT96" s="240" t="s">
        <v>139</v>
      </c>
      <c r="AU96" s="240" t="s">
        <v>82</v>
      </c>
      <c r="AV96" s="13" t="s">
        <v>80</v>
      </c>
      <c r="AW96" s="13" t="s">
        <v>33</v>
      </c>
      <c r="AX96" s="13" t="s">
        <v>72</v>
      </c>
      <c r="AY96" s="240" t="s">
        <v>128</v>
      </c>
    </row>
    <row r="97" s="14" customFormat="1">
      <c r="A97" s="14"/>
      <c r="B97" s="241"/>
      <c r="C97" s="242"/>
      <c r="D97" s="226" t="s">
        <v>139</v>
      </c>
      <c r="E97" s="243" t="s">
        <v>19</v>
      </c>
      <c r="F97" s="244" t="s">
        <v>355</v>
      </c>
      <c r="G97" s="242"/>
      <c r="H97" s="245">
        <v>647.63999999999999</v>
      </c>
      <c r="I97" s="246"/>
      <c r="J97" s="242"/>
      <c r="K97" s="242"/>
      <c r="L97" s="247"/>
      <c r="M97" s="248"/>
      <c r="N97" s="249"/>
      <c r="O97" s="249"/>
      <c r="P97" s="249"/>
      <c r="Q97" s="249"/>
      <c r="R97" s="249"/>
      <c r="S97" s="249"/>
      <c r="T97" s="250"/>
      <c r="U97" s="14"/>
      <c r="V97" s="14"/>
      <c r="W97" s="14"/>
      <c r="X97" s="14"/>
      <c r="Y97" s="14"/>
      <c r="Z97" s="14"/>
      <c r="AA97" s="14"/>
      <c r="AB97" s="14"/>
      <c r="AC97" s="14"/>
      <c r="AD97" s="14"/>
      <c r="AE97" s="14"/>
      <c r="AT97" s="251" t="s">
        <v>139</v>
      </c>
      <c r="AU97" s="251" t="s">
        <v>82</v>
      </c>
      <c r="AV97" s="14" t="s">
        <v>82</v>
      </c>
      <c r="AW97" s="14" t="s">
        <v>33</v>
      </c>
      <c r="AX97" s="14" t="s">
        <v>72</v>
      </c>
      <c r="AY97" s="251" t="s">
        <v>128</v>
      </c>
    </row>
    <row r="98" s="13" customFormat="1">
      <c r="A98" s="13"/>
      <c r="B98" s="231"/>
      <c r="C98" s="232"/>
      <c r="D98" s="226" t="s">
        <v>139</v>
      </c>
      <c r="E98" s="233" t="s">
        <v>19</v>
      </c>
      <c r="F98" s="234" t="s">
        <v>356</v>
      </c>
      <c r="G98" s="232"/>
      <c r="H98" s="233" t="s">
        <v>19</v>
      </c>
      <c r="I98" s="235"/>
      <c r="J98" s="232"/>
      <c r="K98" s="232"/>
      <c r="L98" s="236"/>
      <c r="M98" s="237"/>
      <c r="N98" s="238"/>
      <c r="O98" s="238"/>
      <c r="P98" s="238"/>
      <c r="Q98" s="238"/>
      <c r="R98" s="238"/>
      <c r="S98" s="238"/>
      <c r="T98" s="239"/>
      <c r="U98" s="13"/>
      <c r="V98" s="13"/>
      <c r="W98" s="13"/>
      <c r="X98" s="13"/>
      <c r="Y98" s="13"/>
      <c r="Z98" s="13"/>
      <c r="AA98" s="13"/>
      <c r="AB98" s="13"/>
      <c r="AC98" s="13"/>
      <c r="AD98" s="13"/>
      <c r="AE98" s="13"/>
      <c r="AT98" s="240" t="s">
        <v>139</v>
      </c>
      <c r="AU98" s="240" t="s">
        <v>82</v>
      </c>
      <c r="AV98" s="13" t="s">
        <v>80</v>
      </c>
      <c r="AW98" s="13" t="s">
        <v>33</v>
      </c>
      <c r="AX98" s="13" t="s">
        <v>72</v>
      </c>
      <c r="AY98" s="240" t="s">
        <v>128</v>
      </c>
    </row>
    <row r="99" s="14" customFormat="1">
      <c r="A99" s="14"/>
      <c r="B99" s="241"/>
      <c r="C99" s="242"/>
      <c r="D99" s="226" t="s">
        <v>139</v>
      </c>
      <c r="E99" s="243" t="s">
        <v>19</v>
      </c>
      <c r="F99" s="244" t="s">
        <v>357</v>
      </c>
      <c r="G99" s="242"/>
      <c r="H99" s="245">
        <v>365.88999999999999</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139</v>
      </c>
      <c r="AU99" s="251" t="s">
        <v>82</v>
      </c>
      <c r="AV99" s="14" t="s">
        <v>82</v>
      </c>
      <c r="AW99" s="14" t="s">
        <v>33</v>
      </c>
      <c r="AX99" s="14" t="s">
        <v>72</v>
      </c>
      <c r="AY99" s="251" t="s">
        <v>128</v>
      </c>
    </row>
    <row r="100" s="15" customFormat="1">
      <c r="A100" s="15"/>
      <c r="B100" s="252"/>
      <c r="C100" s="253"/>
      <c r="D100" s="226" t="s">
        <v>139</v>
      </c>
      <c r="E100" s="254" t="s">
        <v>19</v>
      </c>
      <c r="F100" s="255" t="s">
        <v>202</v>
      </c>
      <c r="G100" s="253"/>
      <c r="H100" s="256">
        <v>1013.53</v>
      </c>
      <c r="I100" s="257"/>
      <c r="J100" s="253"/>
      <c r="K100" s="253"/>
      <c r="L100" s="258"/>
      <c r="M100" s="259"/>
      <c r="N100" s="260"/>
      <c r="O100" s="260"/>
      <c r="P100" s="260"/>
      <c r="Q100" s="260"/>
      <c r="R100" s="260"/>
      <c r="S100" s="260"/>
      <c r="T100" s="261"/>
      <c r="U100" s="15"/>
      <c r="V100" s="15"/>
      <c r="W100" s="15"/>
      <c r="X100" s="15"/>
      <c r="Y100" s="15"/>
      <c r="Z100" s="15"/>
      <c r="AA100" s="15"/>
      <c r="AB100" s="15"/>
      <c r="AC100" s="15"/>
      <c r="AD100" s="15"/>
      <c r="AE100" s="15"/>
      <c r="AT100" s="262" t="s">
        <v>139</v>
      </c>
      <c r="AU100" s="262" t="s">
        <v>82</v>
      </c>
      <c r="AV100" s="15" t="s">
        <v>135</v>
      </c>
      <c r="AW100" s="15" t="s">
        <v>33</v>
      </c>
      <c r="AX100" s="15" t="s">
        <v>80</v>
      </c>
      <c r="AY100" s="262" t="s">
        <v>128</v>
      </c>
    </row>
    <row r="101" s="2" customFormat="1" ht="24.15" customHeight="1">
      <c r="A101" s="39"/>
      <c r="B101" s="40"/>
      <c r="C101" s="213" t="s">
        <v>146</v>
      </c>
      <c r="D101" s="213" t="s">
        <v>130</v>
      </c>
      <c r="E101" s="214" t="s">
        <v>358</v>
      </c>
      <c r="F101" s="215" t="s">
        <v>359</v>
      </c>
      <c r="G101" s="216" t="s">
        <v>189</v>
      </c>
      <c r="H101" s="217">
        <v>689.71000000000004</v>
      </c>
      <c r="I101" s="218"/>
      <c r="J101" s="219">
        <f>ROUND(I101*H101,2)</f>
        <v>0</v>
      </c>
      <c r="K101" s="215" t="s">
        <v>134</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135</v>
      </c>
      <c r="AT101" s="224" t="s">
        <v>130</v>
      </c>
      <c r="AU101" s="224" t="s">
        <v>82</v>
      </c>
      <c r="AY101" s="18" t="s">
        <v>128</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135</v>
      </c>
      <c r="BM101" s="224" t="s">
        <v>360</v>
      </c>
    </row>
    <row r="102" s="2" customFormat="1">
      <c r="A102" s="39"/>
      <c r="B102" s="40"/>
      <c r="C102" s="41"/>
      <c r="D102" s="226" t="s">
        <v>137</v>
      </c>
      <c r="E102" s="41"/>
      <c r="F102" s="227" t="s">
        <v>361</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137</v>
      </c>
      <c r="AU102" s="18" t="s">
        <v>82</v>
      </c>
    </row>
    <row r="103" s="13" customFormat="1">
      <c r="A103" s="13"/>
      <c r="B103" s="231"/>
      <c r="C103" s="232"/>
      <c r="D103" s="226" t="s">
        <v>139</v>
      </c>
      <c r="E103" s="233" t="s">
        <v>19</v>
      </c>
      <c r="F103" s="234" t="s">
        <v>362</v>
      </c>
      <c r="G103" s="232"/>
      <c r="H103" s="233" t="s">
        <v>19</v>
      </c>
      <c r="I103" s="235"/>
      <c r="J103" s="232"/>
      <c r="K103" s="232"/>
      <c r="L103" s="236"/>
      <c r="M103" s="237"/>
      <c r="N103" s="238"/>
      <c r="O103" s="238"/>
      <c r="P103" s="238"/>
      <c r="Q103" s="238"/>
      <c r="R103" s="238"/>
      <c r="S103" s="238"/>
      <c r="T103" s="239"/>
      <c r="U103" s="13"/>
      <c r="V103" s="13"/>
      <c r="W103" s="13"/>
      <c r="X103" s="13"/>
      <c r="Y103" s="13"/>
      <c r="Z103" s="13"/>
      <c r="AA103" s="13"/>
      <c r="AB103" s="13"/>
      <c r="AC103" s="13"/>
      <c r="AD103" s="13"/>
      <c r="AE103" s="13"/>
      <c r="AT103" s="240" t="s">
        <v>139</v>
      </c>
      <c r="AU103" s="240" t="s">
        <v>82</v>
      </c>
      <c r="AV103" s="13" t="s">
        <v>80</v>
      </c>
      <c r="AW103" s="13" t="s">
        <v>33</v>
      </c>
      <c r="AX103" s="13" t="s">
        <v>72</v>
      </c>
      <c r="AY103" s="240" t="s">
        <v>128</v>
      </c>
    </row>
    <row r="104" s="14" customFormat="1">
      <c r="A104" s="14"/>
      <c r="B104" s="241"/>
      <c r="C104" s="242"/>
      <c r="D104" s="226" t="s">
        <v>139</v>
      </c>
      <c r="E104" s="243" t="s">
        <v>19</v>
      </c>
      <c r="F104" s="244" t="s">
        <v>363</v>
      </c>
      <c r="G104" s="242"/>
      <c r="H104" s="245">
        <v>365.88999999999999</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139</v>
      </c>
      <c r="AU104" s="251" t="s">
        <v>82</v>
      </c>
      <c r="AV104" s="14" t="s">
        <v>82</v>
      </c>
      <c r="AW104" s="14" t="s">
        <v>33</v>
      </c>
      <c r="AX104" s="14" t="s">
        <v>72</v>
      </c>
      <c r="AY104" s="251" t="s">
        <v>128</v>
      </c>
    </row>
    <row r="105" s="14" customFormat="1">
      <c r="A105" s="14"/>
      <c r="B105" s="241"/>
      <c r="C105" s="242"/>
      <c r="D105" s="226" t="s">
        <v>139</v>
      </c>
      <c r="E105" s="243" t="s">
        <v>19</v>
      </c>
      <c r="F105" s="244" t="s">
        <v>364</v>
      </c>
      <c r="G105" s="242"/>
      <c r="H105" s="245">
        <v>323.81999999999999</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139</v>
      </c>
      <c r="AU105" s="251" t="s">
        <v>82</v>
      </c>
      <c r="AV105" s="14" t="s">
        <v>82</v>
      </c>
      <c r="AW105" s="14" t="s">
        <v>33</v>
      </c>
      <c r="AX105" s="14" t="s">
        <v>72</v>
      </c>
      <c r="AY105" s="251" t="s">
        <v>128</v>
      </c>
    </row>
    <row r="106" s="15" customFormat="1">
      <c r="A106" s="15"/>
      <c r="B106" s="252"/>
      <c r="C106" s="253"/>
      <c r="D106" s="226" t="s">
        <v>139</v>
      </c>
      <c r="E106" s="254" t="s">
        <v>19</v>
      </c>
      <c r="F106" s="255" t="s">
        <v>202</v>
      </c>
      <c r="G106" s="253"/>
      <c r="H106" s="256">
        <v>689.71000000000004</v>
      </c>
      <c r="I106" s="257"/>
      <c r="J106" s="253"/>
      <c r="K106" s="253"/>
      <c r="L106" s="258"/>
      <c r="M106" s="259"/>
      <c r="N106" s="260"/>
      <c r="O106" s="260"/>
      <c r="P106" s="260"/>
      <c r="Q106" s="260"/>
      <c r="R106" s="260"/>
      <c r="S106" s="260"/>
      <c r="T106" s="261"/>
      <c r="U106" s="15"/>
      <c r="V106" s="15"/>
      <c r="W106" s="15"/>
      <c r="X106" s="15"/>
      <c r="Y106" s="15"/>
      <c r="Z106" s="15"/>
      <c r="AA106" s="15"/>
      <c r="AB106" s="15"/>
      <c r="AC106" s="15"/>
      <c r="AD106" s="15"/>
      <c r="AE106" s="15"/>
      <c r="AT106" s="262" t="s">
        <v>139</v>
      </c>
      <c r="AU106" s="262" t="s">
        <v>82</v>
      </c>
      <c r="AV106" s="15" t="s">
        <v>135</v>
      </c>
      <c r="AW106" s="15" t="s">
        <v>33</v>
      </c>
      <c r="AX106" s="15" t="s">
        <v>80</v>
      </c>
      <c r="AY106" s="262" t="s">
        <v>128</v>
      </c>
    </row>
    <row r="107" s="2" customFormat="1" ht="24.15" customHeight="1">
      <c r="A107" s="39"/>
      <c r="B107" s="40"/>
      <c r="C107" s="213" t="s">
        <v>135</v>
      </c>
      <c r="D107" s="213" t="s">
        <v>130</v>
      </c>
      <c r="E107" s="214" t="s">
        <v>365</v>
      </c>
      <c r="F107" s="215" t="s">
        <v>366</v>
      </c>
      <c r="G107" s="216" t="s">
        <v>189</v>
      </c>
      <c r="H107" s="217">
        <v>29</v>
      </c>
      <c r="I107" s="218"/>
      <c r="J107" s="219">
        <f>ROUND(I107*H107,2)</f>
        <v>0</v>
      </c>
      <c r="K107" s="215" t="s">
        <v>134</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135</v>
      </c>
      <c r="AT107" s="224" t="s">
        <v>130</v>
      </c>
      <c r="AU107" s="224" t="s">
        <v>82</v>
      </c>
      <c r="AY107" s="18" t="s">
        <v>128</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135</v>
      </c>
      <c r="BM107" s="224" t="s">
        <v>367</v>
      </c>
    </row>
    <row r="108" s="2" customFormat="1">
      <c r="A108" s="39"/>
      <c r="B108" s="40"/>
      <c r="C108" s="41"/>
      <c r="D108" s="226" t="s">
        <v>137</v>
      </c>
      <c r="E108" s="41"/>
      <c r="F108" s="227" t="s">
        <v>368</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137</v>
      </c>
      <c r="AU108" s="18" t="s">
        <v>82</v>
      </c>
    </row>
    <row r="109" s="13" customFormat="1">
      <c r="A109" s="13"/>
      <c r="B109" s="231"/>
      <c r="C109" s="232"/>
      <c r="D109" s="226" t="s">
        <v>139</v>
      </c>
      <c r="E109" s="233" t="s">
        <v>19</v>
      </c>
      <c r="F109" s="234" t="s">
        <v>369</v>
      </c>
      <c r="G109" s="232"/>
      <c r="H109" s="233" t="s">
        <v>19</v>
      </c>
      <c r="I109" s="235"/>
      <c r="J109" s="232"/>
      <c r="K109" s="232"/>
      <c r="L109" s="236"/>
      <c r="M109" s="237"/>
      <c r="N109" s="238"/>
      <c r="O109" s="238"/>
      <c r="P109" s="238"/>
      <c r="Q109" s="238"/>
      <c r="R109" s="238"/>
      <c r="S109" s="238"/>
      <c r="T109" s="239"/>
      <c r="U109" s="13"/>
      <c r="V109" s="13"/>
      <c r="W109" s="13"/>
      <c r="X109" s="13"/>
      <c r="Y109" s="13"/>
      <c r="Z109" s="13"/>
      <c r="AA109" s="13"/>
      <c r="AB109" s="13"/>
      <c r="AC109" s="13"/>
      <c r="AD109" s="13"/>
      <c r="AE109" s="13"/>
      <c r="AT109" s="240" t="s">
        <v>139</v>
      </c>
      <c r="AU109" s="240" t="s">
        <v>82</v>
      </c>
      <c r="AV109" s="13" t="s">
        <v>80</v>
      </c>
      <c r="AW109" s="13" t="s">
        <v>33</v>
      </c>
      <c r="AX109" s="13" t="s">
        <v>72</v>
      </c>
      <c r="AY109" s="240" t="s">
        <v>128</v>
      </c>
    </row>
    <row r="110" s="14" customFormat="1">
      <c r="A110" s="14"/>
      <c r="B110" s="241"/>
      <c r="C110" s="242"/>
      <c r="D110" s="226" t="s">
        <v>139</v>
      </c>
      <c r="E110" s="243" t="s">
        <v>19</v>
      </c>
      <c r="F110" s="244" t="s">
        <v>370</v>
      </c>
      <c r="G110" s="242"/>
      <c r="H110" s="245">
        <v>29</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139</v>
      </c>
      <c r="AU110" s="251" t="s">
        <v>82</v>
      </c>
      <c r="AV110" s="14" t="s">
        <v>82</v>
      </c>
      <c r="AW110" s="14" t="s">
        <v>33</v>
      </c>
      <c r="AX110" s="14" t="s">
        <v>80</v>
      </c>
      <c r="AY110" s="251" t="s">
        <v>128</v>
      </c>
    </row>
    <row r="111" s="2" customFormat="1" ht="14.4" customHeight="1">
      <c r="A111" s="39"/>
      <c r="B111" s="40"/>
      <c r="C111" s="266" t="s">
        <v>157</v>
      </c>
      <c r="D111" s="266" t="s">
        <v>371</v>
      </c>
      <c r="E111" s="267" t="s">
        <v>372</v>
      </c>
      <c r="F111" s="268" t="s">
        <v>373</v>
      </c>
      <c r="G111" s="269" t="s">
        <v>264</v>
      </c>
      <c r="H111" s="270">
        <v>52.200000000000003</v>
      </c>
      <c r="I111" s="271"/>
      <c r="J111" s="272">
        <f>ROUND(I111*H111,2)</f>
        <v>0</v>
      </c>
      <c r="K111" s="268" t="s">
        <v>19</v>
      </c>
      <c r="L111" s="273"/>
      <c r="M111" s="274" t="s">
        <v>19</v>
      </c>
      <c r="N111" s="275"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174</v>
      </c>
      <c r="AT111" s="224" t="s">
        <v>371</v>
      </c>
      <c r="AU111" s="224" t="s">
        <v>82</v>
      </c>
      <c r="AY111" s="18" t="s">
        <v>128</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135</v>
      </c>
      <c r="BM111" s="224" t="s">
        <v>374</v>
      </c>
    </row>
    <row r="112" s="14" customFormat="1">
      <c r="A112" s="14"/>
      <c r="B112" s="241"/>
      <c r="C112" s="242"/>
      <c r="D112" s="226" t="s">
        <v>139</v>
      </c>
      <c r="E112" s="242"/>
      <c r="F112" s="244" t="s">
        <v>375</v>
      </c>
      <c r="G112" s="242"/>
      <c r="H112" s="245">
        <v>52.200000000000003</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139</v>
      </c>
      <c r="AU112" s="251" t="s">
        <v>82</v>
      </c>
      <c r="AV112" s="14" t="s">
        <v>82</v>
      </c>
      <c r="AW112" s="14" t="s">
        <v>4</v>
      </c>
      <c r="AX112" s="14" t="s">
        <v>80</v>
      </c>
      <c r="AY112" s="251" t="s">
        <v>128</v>
      </c>
    </row>
    <row r="113" s="2" customFormat="1" ht="24.15" customHeight="1">
      <c r="A113" s="39"/>
      <c r="B113" s="40"/>
      <c r="C113" s="213" t="s">
        <v>162</v>
      </c>
      <c r="D113" s="213" t="s">
        <v>130</v>
      </c>
      <c r="E113" s="214" t="s">
        <v>376</v>
      </c>
      <c r="F113" s="215" t="s">
        <v>205</v>
      </c>
      <c r="G113" s="216" t="s">
        <v>189</v>
      </c>
      <c r="H113" s="217">
        <v>860.44899999999996</v>
      </c>
      <c r="I113" s="218"/>
      <c r="J113" s="219">
        <f>ROUND(I113*H113,2)</f>
        <v>0</v>
      </c>
      <c r="K113" s="215" t="s">
        <v>134</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135</v>
      </c>
      <c r="AT113" s="224" t="s">
        <v>130</v>
      </c>
      <c r="AU113" s="224" t="s">
        <v>82</v>
      </c>
      <c r="AY113" s="18" t="s">
        <v>128</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135</v>
      </c>
      <c r="BM113" s="224" t="s">
        <v>377</v>
      </c>
    </row>
    <row r="114" s="2" customFormat="1">
      <c r="A114" s="39"/>
      <c r="B114" s="40"/>
      <c r="C114" s="41"/>
      <c r="D114" s="226" t="s">
        <v>137</v>
      </c>
      <c r="E114" s="41"/>
      <c r="F114" s="227" t="s">
        <v>207</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137</v>
      </c>
      <c r="AU114" s="18" t="s">
        <v>82</v>
      </c>
    </row>
    <row r="115" s="14" customFormat="1">
      <c r="A115" s="14"/>
      <c r="B115" s="241"/>
      <c r="C115" s="242"/>
      <c r="D115" s="226" t="s">
        <v>139</v>
      </c>
      <c r="E115" s="243" t="s">
        <v>19</v>
      </c>
      <c r="F115" s="244" t="s">
        <v>378</v>
      </c>
      <c r="G115" s="242"/>
      <c r="H115" s="245">
        <v>860.44899999999996</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139</v>
      </c>
      <c r="AU115" s="251" t="s">
        <v>82</v>
      </c>
      <c r="AV115" s="14" t="s">
        <v>82</v>
      </c>
      <c r="AW115" s="14" t="s">
        <v>33</v>
      </c>
      <c r="AX115" s="14" t="s">
        <v>80</v>
      </c>
      <c r="AY115" s="251" t="s">
        <v>128</v>
      </c>
    </row>
    <row r="116" s="2" customFormat="1" ht="24.15" customHeight="1">
      <c r="A116" s="39"/>
      <c r="B116" s="40"/>
      <c r="C116" s="213" t="s">
        <v>167</v>
      </c>
      <c r="D116" s="213" t="s">
        <v>130</v>
      </c>
      <c r="E116" s="214" t="s">
        <v>379</v>
      </c>
      <c r="F116" s="215" t="s">
        <v>380</v>
      </c>
      <c r="G116" s="216" t="s">
        <v>189</v>
      </c>
      <c r="H116" s="217">
        <v>860.44899999999996</v>
      </c>
      <c r="I116" s="218"/>
      <c r="J116" s="219">
        <f>ROUND(I116*H116,2)</f>
        <v>0</v>
      </c>
      <c r="K116" s="215" t="s">
        <v>134</v>
      </c>
      <c r="L116" s="45"/>
      <c r="M116" s="220" t="s">
        <v>19</v>
      </c>
      <c r="N116" s="221" t="s">
        <v>43</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135</v>
      </c>
      <c r="AT116" s="224" t="s">
        <v>130</v>
      </c>
      <c r="AU116" s="224" t="s">
        <v>82</v>
      </c>
      <c r="AY116" s="18" t="s">
        <v>128</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135</v>
      </c>
      <c r="BM116" s="224" t="s">
        <v>381</v>
      </c>
    </row>
    <row r="117" s="2" customFormat="1">
      <c r="A117" s="39"/>
      <c r="B117" s="40"/>
      <c r="C117" s="41"/>
      <c r="D117" s="226" t="s">
        <v>137</v>
      </c>
      <c r="E117" s="41"/>
      <c r="F117" s="227" t="s">
        <v>382</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137</v>
      </c>
      <c r="AU117" s="18" t="s">
        <v>82</v>
      </c>
    </row>
    <row r="118" s="13" customFormat="1">
      <c r="A118" s="13"/>
      <c r="B118" s="231"/>
      <c r="C118" s="232"/>
      <c r="D118" s="226" t="s">
        <v>139</v>
      </c>
      <c r="E118" s="233" t="s">
        <v>19</v>
      </c>
      <c r="F118" s="234" t="s">
        <v>383</v>
      </c>
      <c r="G118" s="232"/>
      <c r="H118" s="233" t="s">
        <v>19</v>
      </c>
      <c r="I118" s="235"/>
      <c r="J118" s="232"/>
      <c r="K118" s="232"/>
      <c r="L118" s="236"/>
      <c r="M118" s="237"/>
      <c r="N118" s="238"/>
      <c r="O118" s="238"/>
      <c r="P118" s="238"/>
      <c r="Q118" s="238"/>
      <c r="R118" s="238"/>
      <c r="S118" s="238"/>
      <c r="T118" s="239"/>
      <c r="U118" s="13"/>
      <c r="V118" s="13"/>
      <c r="W118" s="13"/>
      <c r="X118" s="13"/>
      <c r="Y118" s="13"/>
      <c r="Z118" s="13"/>
      <c r="AA118" s="13"/>
      <c r="AB118" s="13"/>
      <c r="AC118" s="13"/>
      <c r="AD118" s="13"/>
      <c r="AE118" s="13"/>
      <c r="AT118" s="240" t="s">
        <v>139</v>
      </c>
      <c r="AU118" s="240" t="s">
        <v>82</v>
      </c>
      <c r="AV118" s="13" t="s">
        <v>80</v>
      </c>
      <c r="AW118" s="13" t="s">
        <v>33</v>
      </c>
      <c r="AX118" s="13" t="s">
        <v>72</v>
      </c>
      <c r="AY118" s="240" t="s">
        <v>128</v>
      </c>
    </row>
    <row r="119" s="14" customFormat="1">
      <c r="A119" s="14"/>
      <c r="B119" s="241"/>
      <c r="C119" s="242"/>
      <c r="D119" s="226" t="s">
        <v>139</v>
      </c>
      <c r="E119" s="243" t="s">
        <v>19</v>
      </c>
      <c r="F119" s="244" t="s">
        <v>384</v>
      </c>
      <c r="G119" s="242"/>
      <c r="H119" s="245">
        <v>689.71000000000004</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139</v>
      </c>
      <c r="AU119" s="251" t="s">
        <v>82</v>
      </c>
      <c r="AV119" s="14" t="s">
        <v>82</v>
      </c>
      <c r="AW119" s="14" t="s">
        <v>33</v>
      </c>
      <c r="AX119" s="14" t="s">
        <v>72</v>
      </c>
      <c r="AY119" s="251" t="s">
        <v>128</v>
      </c>
    </row>
    <row r="120" s="14" customFormat="1">
      <c r="A120" s="14"/>
      <c r="B120" s="241"/>
      <c r="C120" s="242"/>
      <c r="D120" s="226" t="s">
        <v>139</v>
      </c>
      <c r="E120" s="243" t="s">
        <v>19</v>
      </c>
      <c r="F120" s="244" t="s">
        <v>385</v>
      </c>
      <c r="G120" s="242"/>
      <c r="H120" s="245">
        <v>170.739</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139</v>
      </c>
      <c r="AU120" s="251" t="s">
        <v>82</v>
      </c>
      <c r="AV120" s="14" t="s">
        <v>82</v>
      </c>
      <c r="AW120" s="14" t="s">
        <v>33</v>
      </c>
      <c r="AX120" s="14" t="s">
        <v>72</v>
      </c>
      <c r="AY120" s="251" t="s">
        <v>128</v>
      </c>
    </row>
    <row r="121" s="15" customFormat="1">
      <c r="A121" s="15"/>
      <c r="B121" s="252"/>
      <c r="C121" s="253"/>
      <c r="D121" s="226" t="s">
        <v>139</v>
      </c>
      <c r="E121" s="254" t="s">
        <v>19</v>
      </c>
      <c r="F121" s="255" t="s">
        <v>202</v>
      </c>
      <c r="G121" s="253"/>
      <c r="H121" s="256">
        <v>860.44899999999996</v>
      </c>
      <c r="I121" s="257"/>
      <c r="J121" s="253"/>
      <c r="K121" s="253"/>
      <c r="L121" s="258"/>
      <c r="M121" s="259"/>
      <c r="N121" s="260"/>
      <c r="O121" s="260"/>
      <c r="P121" s="260"/>
      <c r="Q121" s="260"/>
      <c r="R121" s="260"/>
      <c r="S121" s="260"/>
      <c r="T121" s="261"/>
      <c r="U121" s="15"/>
      <c r="V121" s="15"/>
      <c r="W121" s="15"/>
      <c r="X121" s="15"/>
      <c r="Y121" s="15"/>
      <c r="Z121" s="15"/>
      <c r="AA121" s="15"/>
      <c r="AB121" s="15"/>
      <c r="AC121" s="15"/>
      <c r="AD121" s="15"/>
      <c r="AE121" s="15"/>
      <c r="AT121" s="262" t="s">
        <v>139</v>
      </c>
      <c r="AU121" s="262" t="s">
        <v>82</v>
      </c>
      <c r="AV121" s="15" t="s">
        <v>135</v>
      </c>
      <c r="AW121" s="15" t="s">
        <v>33</v>
      </c>
      <c r="AX121" s="15" t="s">
        <v>80</v>
      </c>
      <c r="AY121" s="262" t="s">
        <v>128</v>
      </c>
    </row>
    <row r="122" s="2" customFormat="1" ht="14.4" customHeight="1">
      <c r="A122" s="39"/>
      <c r="B122" s="40"/>
      <c r="C122" s="266" t="s">
        <v>174</v>
      </c>
      <c r="D122" s="266" t="s">
        <v>371</v>
      </c>
      <c r="E122" s="267" t="s">
        <v>386</v>
      </c>
      <c r="F122" s="268" t="s">
        <v>387</v>
      </c>
      <c r="G122" s="269" t="s">
        <v>264</v>
      </c>
      <c r="H122" s="270">
        <v>307.32999999999998</v>
      </c>
      <c r="I122" s="271"/>
      <c r="J122" s="272">
        <f>ROUND(I122*H122,2)</f>
        <v>0</v>
      </c>
      <c r="K122" s="268" t="s">
        <v>19</v>
      </c>
      <c r="L122" s="273"/>
      <c r="M122" s="274" t="s">
        <v>19</v>
      </c>
      <c r="N122" s="275" t="s">
        <v>43</v>
      </c>
      <c r="O122" s="85"/>
      <c r="P122" s="222">
        <f>O122*H122</f>
        <v>0</v>
      </c>
      <c r="Q122" s="222">
        <v>1</v>
      </c>
      <c r="R122" s="222">
        <f>Q122*H122</f>
        <v>307.32999999999998</v>
      </c>
      <c r="S122" s="222">
        <v>0</v>
      </c>
      <c r="T122" s="223">
        <f>S122*H122</f>
        <v>0</v>
      </c>
      <c r="U122" s="39"/>
      <c r="V122" s="39"/>
      <c r="W122" s="39"/>
      <c r="X122" s="39"/>
      <c r="Y122" s="39"/>
      <c r="Z122" s="39"/>
      <c r="AA122" s="39"/>
      <c r="AB122" s="39"/>
      <c r="AC122" s="39"/>
      <c r="AD122" s="39"/>
      <c r="AE122" s="39"/>
      <c r="AR122" s="224" t="s">
        <v>174</v>
      </c>
      <c r="AT122" s="224" t="s">
        <v>371</v>
      </c>
      <c r="AU122" s="224" t="s">
        <v>82</v>
      </c>
      <c r="AY122" s="18" t="s">
        <v>128</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135</v>
      </c>
      <c r="BM122" s="224" t="s">
        <v>388</v>
      </c>
    </row>
    <row r="123" s="14" customFormat="1">
      <c r="A123" s="14"/>
      <c r="B123" s="241"/>
      <c r="C123" s="242"/>
      <c r="D123" s="226" t="s">
        <v>139</v>
      </c>
      <c r="E123" s="243" t="s">
        <v>19</v>
      </c>
      <c r="F123" s="244" t="s">
        <v>385</v>
      </c>
      <c r="G123" s="242"/>
      <c r="H123" s="245">
        <v>170.739</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139</v>
      </c>
      <c r="AU123" s="251" t="s">
        <v>82</v>
      </c>
      <c r="AV123" s="14" t="s">
        <v>82</v>
      </c>
      <c r="AW123" s="14" t="s">
        <v>33</v>
      </c>
      <c r="AX123" s="14" t="s">
        <v>80</v>
      </c>
      <c r="AY123" s="251" t="s">
        <v>128</v>
      </c>
    </row>
    <row r="124" s="14" customFormat="1">
      <c r="A124" s="14"/>
      <c r="B124" s="241"/>
      <c r="C124" s="242"/>
      <c r="D124" s="226" t="s">
        <v>139</v>
      </c>
      <c r="E124" s="242"/>
      <c r="F124" s="244" t="s">
        <v>389</v>
      </c>
      <c r="G124" s="242"/>
      <c r="H124" s="245">
        <v>307.32999999999998</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139</v>
      </c>
      <c r="AU124" s="251" t="s">
        <v>82</v>
      </c>
      <c r="AV124" s="14" t="s">
        <v>82</v>
      </c>
      <c r="AW124" s="14" t="s">
        <v>4</v>
      </c>
      <c r="AX124" s="14" t="s">
        <v>80</v>
      </c>
      <c r="AY124" s="251" t="s">
        <v>128</v>
      </c>
    </row>
    <row r="125" s="12" customFormat="1" ht="22.8" customHeight="1">
      <c r="A125" s="12"/>
      <c r="B125" s="197"/>
      <c r="C125" s="198"/>
      <c r="D125" s="199" t="s">
        <v>71</v>
      </c>
      <c r="E125" s="211" t="s">
        <v>82</v>
      </c>
      <c r="F125" s="211" t="s">
        <v>390</v>
      </c>
      <c r="G125" s="198"/>
      <c r="H125" s="198"/>
      <c r="I125" s="201"/>
      <c r="J125" s="212">
        <f>BK125</f>
        <v>0</v>
      </c>
      <c r="K125" s="198"/>
      <c r="L125" s="203"/>
      <c r="M125" s="204"/>
      <c r="N125" s="205"/>
      <c r="O125" s="205"/>
      <c r="P125" s="206">
        <f>SUM(P126:P157)</f>
        <v>0</v>
      </c>
      <c r="Q125" s="205"/>
      <c r="R125" s="206">
        <f>SUM(R126:R157)</f>
        <v>33.808007808046</v>
      </c>
      <c r="S125" s="205"/>
      <c r="T125" s="207">
        <f>SUM(T126:T157)</f>
        <v>0</v>
      </c>
      <c r="U125" s="12"/>
      <c r="V125" s="12"/>
      <c r="W125" s="12"/>
      <c r="X125" s="12"/>
      <c r="Y125" s="12"/>
      <c r="Z125" s="12"/>
      <c r="AA125" s="12"/>
      <c r="AB125" s="12"/>
      <c r="AC125" s="12"/>
      <c r="AD125" s="12"/>
      <c r="AE125" s="12"/>
      <c r="AR125" s="208" t="s">
        <v>80</v>
      </c>
      <c r="AT125" s="209" t="s">
        <v>71</v>
      </c>
      <c r="AU125" s="209" t="s">
        <v>80</v>
      </c>
      <c r="AY125" s="208" t="s">
        <v>128</v>
      </c>
      <c r="BK125" s="210">
        <f>SUM(BK126:BK157)</f>
        <v>0</v>
      </c>
    </row>
    <row r="126" s="2" customFormat="1" ht="24.15" customHeight="1">
      <c r="A126" s="39"/>
      <c r="B126" s="40"/>
      <c r="C126" s="213" t="s">
        <v>179</v>
      </c>
      <c r="D126" s="213" t="s">
        <v>130</v>
      </c>
      <c r="E126" s="214" t="s">
        <v>391</v>
      </c>
      <c r="F126" s="215" t="s">
        <v>392</v>
      </c>
      <c r="G126" s="216" t="s">
        <v>189</v>
      </c>
      <c r="H126" s="217">
        <v>71.829999999999998</v>
      </c>
      <c r="I126" s="218"/>
      <c r="J126" s="219">
        <f>ROUND(I126*H126,2)</f>
        <v>0</v>
      </c>
      <c r="K126" s="215" t="s">
        <v>19</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135</v>
      </c>
      <c r="AT126" s="224" t="s">
        <v>130</v>
      </c>
      <c r="AU126" s="224" t="s">
        <v>82</v>
      </c>
      <c r="AY126" s="18" t="s">
        <v>128</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135</v>
      </c>
      <c r="BM126" s="224" t="s">
        <v>393</v>
      </c>
    </row>
    <row r="127" s="2" customFormat="1">
      <c r="A127" s="39"/>
      <c r="B127" s="40"/>
      <c r="C127" s="41"/>
      <c r="D127" s="226" t="s">
        <v>137</v>
      </c>
      <c r="E127" s="41"/>
      <c r="F127" s="227" t="s">
        <v>394</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137</v>
      </c>
      <c r="AU127" s="18" t="s">
        <v>82</v>
      </c>
    </row>
    <row r="128" s="14" customFormat="1">
      <c r="A128" s="14"/>
      <c r="B128" s="241"/>
      <c r="C128" s="242"/>
      <c r="D128" s="226" t="s">
        <v>139</v>
      </c>
      <c r="E128" s="243" t="s">
        <v>19</v>
      </c>
      <c r="F128" s="244" t="s">
        <v>395</v>
      </c>
      <c r="G128" s="242"/>
      <c r="H128" s="245">
        <v>71.829999999999998</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139</v>
      </c>
      <c r="AU128" s="251" t="s">
        <v>82</v>
      </c>
      <c r="AV128" s="14" t="s">
        <v>82</v>
      </c>
      <c r="AW128" s="14" t="s">
        <v>33</v>
      </c>
      <c r="AX128" s="14" t="s">
        <v>80</v>
      </c>
      <c r="AY128" s="251" t="s">
        <v>128</v>
      </c>
    </row>
    <row r="129" s="2" customFormat="1" ht="24.15" customHeight="1">
      <c r="A129" s="39"/>
      <c r="B129" s="40"/>
      <c r="C129" s="213" t="s">
        <v>186</v>
      </c>
      <c r="D129" s="213" t="s">
        <v>130</v>
      </c>
      <c r="E129" s="214" t="s">
        <v>396</v>
      </c>
      <c r="F129" s="215" t="s">
        <v>397</v>
      </c>
      <c r="G129" s="216" t="s">
        <v>133</v>
      </c>
      <c r="H129" s="217">
        <v>2552.761</v>
      </c>
      <c r="I129" s="218"/>
      <c r="J129" s="219">
        <f>ROUND(I129*H129,2)</f>
        <v>0</v>
      </c>
      <c r="K129" s="215" t="s">
        <v>134</v>
      </c>
      <c r="L129" s="45"/>
      <c r="M129" s="220" t="s">
        <v>19</v>
      </c>
      <c r="N129" s="221" t="s">
        <v>43</v>
      </c>
      <c r="O129" s="85"/>
      <c r="P129" s="222">
        <f>O129*H129</f>
        <v>0</v>
      </c>
      <c r="Q129" s="222">
        <v>0.00026668599999999997</v>
      </c>
      <c r="R129" s="222">
        <f>Q129*H129</f>
        <v>0.68078562004599996</v>
      </c>
      <c r="S129" s="222">
        <v>0</v>
      </c>
      <c r="T129" s="223">
        <f>S129*H129</f>
        <v>0</v>
      </c>
      <c r="U129" s="39"/>
      <c r="V129" s="39"/>
      <c r="W129" s="39"/>
      <c r="X129" s="39"/>
      <c r="Y129" s="39"/>
      <c r="Z129" s="39"/>
      <c r="AA129" s="39"/>
      <c r="AB129" s="39"/>
      <c r="AC129" s="39"/>
      <c r="AD129" s="39"/>
      <c r="AE129" s="39"/>
      <c r="AR129" s="224" t="s">
        <v>135</v>
      </c>
      <c r="AT129" s="224" t="s">
        <v>130</v>
      </c>
      <c r="AU129" s="224" t="s">
        <v>82</v>
      </c>
      <c r="AY129" s="18" t="s">
        <v>128</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135</v>
      </c>
      <c r="BM129" s="224" t="s">
        <v>398</v>
      </c>
    </row>
    <row r="130" s="2" customFormat="1">
      <c r="A130" s="39"/>
      <c r="B130" s="40"/>
      <c r="C130" s="41"/>
      <c r="D130" s="226" t="s">
        <v>137</v>
      </c>
      <c r="E130" s="41"/>
      <c r="F130" s="227" t="s">
        <v>399</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137</v>
      </c>
      <c r="AU130" s="18" t="s">
        <v>82</v>
      </c>
    </row>
    <row r="131" s="13" customFormat="1">
      <c r="A131" s="13"/>
      <c r="B131" s="231"/>
      <c r="C131" s="232"/>
      <c r="D131" s="226" t="s">
        <v>139</v>
      </c>
      <c r="E131" s="233" t="s">
        <v>19</v>
      </c>
      <c r="F131" s="234" t="s">
        <v>383</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139</v>
      </c>
      <c r="AU131" s="240" t="s">
        <v>82</v>
      </c>
      <c r="AV131" s="13" t="s">
        <v>80</v>
      </c>
      <c r="AW131" s="13" t="s">
        <v>33</v>
      </c>
      <c r="AX131" s="13" t="s">
        <v>72</v>
      </c>
      <c r="AY131" s="240" t="s">
        <v>128</v>
      </c>
    </row>
    <row r="132" s="14" customFormat="1">
      <c r="A132" s="14"/>
      <c r="B132" s="241"/>
      <c r="C132" s="242"/>
      <c r="D132" s="226" t="s">
        <v>139</v>
      </c>
      <c r="E132" s="243" t="s">
        <v>19</v>
      </c>
      <c r="F132" s="244" t="s">
        <v>400</v>
      </c>
      <c r="G132" s="242"/>
      <c r="H132" s="245">
        <v>1024.799</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139</v>
      </c>
      <c r="AU132" s="251" t="s">
        <v>82</v>
      </c>
      <c r="AV132" s="14" t="s">
        <v>82</v>
      </c>
      <c r="AW132" s="14" t="s">
        <v>33</v>
      </c>
      <c r="AX132" s="14" t="s">
        <v>72</v>
      </c>
      <c r="AY132" s="251" t="s">
        <v>128</v>
      </c>
    </row>
    <row r="133" s="14" customFormat="1">
      <c r="A133" s="14"/>
      <c r="B133" s="241"/>
      <c r="C133" s="242"/>
      <c r="D133" s="226" t="s">
        <v>139</v>
      </c>
      <c r="E133" s="243" t="s">
        <v>19</v>
      </c>
      <c r="F133" s="244" t="s">
        <v>401</v>
      </c>
      <c r="G133" s="242"/>
      <c r="H133" s="245">
        <v>1018.64</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139</v>
      </c>
      <c r="AU133" s="251" t="s">
        <v>82</v>
      </c>
      <c r="AV133" s="14" t="s">
        <v>82</v>
      </c>
      <c r="AW133" s="14" t="s">
        <v>33</v>
      </c>
      <c r="AX133" s="14" t="s">
        <v>72</v>
      </c>
      <c r="AY133" s="251" t="s">
        <v>128</v>
      </c>
    </row>
    <row r="134" s="14" customFormat="1">
      <c r="A134" s="14"/>
      <c r="B134" s="241"/>
      <c r="C134" s="242"/>
      <c r="D134" s="226" t="s">
        <v>139</v>
      </c>
      <c r="E134" s="243" t="s">
        <v>19</v>
      </c>
      <c r="F134" s="244" t="s">
        <v>402</v>
      </c>
      <c r="G134" s="242"/>
      <c r="H134" s="245">
        <v>509.322</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139</v>
      </c>
      <c r="AU134" s="251" t="s">
        <v>82</v>
      </c>
      <c r="AV134" s="14" t="s">
        <v>82</v>
      </c>
      <c r="AW134" s="14" t="s">
        <v>33</v>
      </c>
      <c r="AX134" s="14" t="s">
        <v>72</v>
      </c>
      <c r="AY134" s="251" t="s">
        <v>128</v>
      </c>
    </row>
    <row r="135" s="15" customFormat="1">
      <c r="A135" s="15"/>
      <c r="B135" s="252"/>
      <c r="C135" s="253"/>
      <c r="D135" s="226" t="s">
        <v>139</v>
      </c>
      <c r="E135" s="254" t="s">
        <v>19</v>
      </c>
      <c r="F135" s="255" t="s">
        <v>202</v>
      </c>
      <c r="G135" s="253"/>
      <c r="H135" s="256">
        <v>2552.761</v>
      </c>
      <c r="I135" s="257"/>
      <c r="J135" s="253"/>
      <c r="K135" s="253"/>
      <c r="L135" s="258"/>
      <c r="M135" s="259"/>
      <c r="N135" s="260"/>
      <c r="O135" s="260"/>
      <c r="P135" s="260"/>
      <c r="Q135" s="260"/>
      <c r="R135" s="260"/>
      <c r="S135" s="260"/>
      <c r="T135" s="261"/>
      <c r="U135" s="15"/>
      <c r="V135" s="15"/>
      <c r="W135" s="15"/>
      <c r="X135" s="15"/>
      <c r="Y135" s="15"/>
      <c r="Z135" s="15"/>
      <c r="AA135" s="15"/>
      <c r="AB135" s="15"/>
      <c r="AC135" s="15"/>
      <c r="AD135" s="15"/>
      <c r="AE135" s="15"/>
      <c r="AT135" s="262" t="s">
        <v>139</v>
      </c>
      <c r="AU135" s="262" t="s">
        <v>82</v>
      </c>
      <c r="AV135" s="15" t="s">
        <v>135</v>
      </c>
      <c r="AW135" s="15" t="s">
        <v>33</v>
      </c>
      <c r="AX135" s="15" t="s">
        <v>80</v>
      </c>
      <c r="AY135" s="262" t="s">
        <v>128</v>
      </c>
    </row>
    <row r="136" s="2" customFormat="1" ht="14.4" customHeight="1">
      <c r="A136" s="39"/>
      <c r="B136" s="40"/>
      <c r="C136" s="266" t="s">
        <v>194</v>
      </c>
      <c r="D136" s="266" t="s">
        <v>371</v>
      </c>
      <c r="E136" s="267" t="s">
        <v>403</v>
      </c>
      <c r="F136" s="268" t="s">
        <v>404</v>
      </c>
      <c r="G136" s="269" t="s">
        <v>133</v>
      </c>
      <c r="H136" s="270">
        <v>1045.2950000000001</v>
      </c>
      <c r="I136" s="271"/>
      <c r="J136" s="272">
        <f>ROUND(I136*H136,2)</f>
        <v>0</v>
      </c>
      <c r="K136" s="268" t="s">
        <v>134</v>
      </c>
      <c r="L136" s="273"/>
      <c r="M136" s="274" t="s">
        <v>19</v>
      </c>
      <c r="N136" s="275" t="s">
        <v>43</v>
      </c>
      <c r="O136" s="85"/>
      <c r="P136" s="222">
        <f>O136*H136</f>
        <v>0</v>
      </c>
      <c r="Q136" s="222">
        <v>0.00029999999999999997</v>
      </c>
      <c r="R136" s="222">
        <f>Q136*H136</f>
        <v>0.31358849999999999</v>
      </c>
      <c r="S136" s="222">
        <v>0</v>
      </c>
      <c r="T136" s="223">
        <f>S136*H136</f>
        <v>0</v>
      </c>
      <c r="U136" s="39"/>
      <c r="V136" s="39"/>
      <c r="W136" s="39"/>
      <c r="X136" s="39"/>
      <c r="Y136" s="39"/>
      <c r="Z136" s="39"/>
      <c r="AA136" s="39"/>
      <c r="AB136" s="39"/>
      <c r="AC136" s="39"/>
      <c r="AD136" s="39"/>
      <c r="AE136" s="39"/>
      <c r="AR136" s="224" t="s">
        <v>174</v>
      </c>
      <c r="AT136" s="224" t="s">
        <v>371</v>
      </c>
      <c r="AU136" s="224" t="s">
        <v>82</v>
      </c>
      <c r="AY136" s="18" t="s">
        <v>128</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135</v>
      </c>
      <c r="BM136" s="224" t="s">
        <v>405</v>
      </c>
    </row>
    <row r="137" s="13" customFormat="1">
      <c r="A137" s="13"/>
      <c r="B137" s="231"/>
      <c r="C137" s="232"/>
      <c r="D137" s="226" t="s">
        <v>139</v>
      </c>
      <c r="E137" s="233" t="s">
        <v>19</v>
      </c>
      <c r="F137" s="234" t="s">
        <v>406</v>
      </c>
      <c r="G137" s="232"/>
      <c r="H137" s="233" t="s">
        <v>19</v>
      </c>
      <c r="I137" s="235"/>
      <c r="J137" s="232"/>
      <c r="K137" s="232"/>
      <c r="L137" s="236"/>
      <c r="M137" s="237"/>
      <c r="N137" s="238"/>
      <c r="O137" s="238"/>
      <c r="P137" s="238"/>
      <c r="Q137" s="238"/>
      <c r="R137" s="238"/>
      <c r="S137" s="238"/>
      <c r="T137" s="239"/>
      <c r="U137" s="13"/>
      <c r="V137" s="13"/>
      <c r="W137" s="13"/>
      <c r="X137" s="13"/>
      <c r="Y137" s="13"/>
      <c r="Z137" s="13"/>
      <c r="AA137" s="13"/>
      <c r="AB137" s="13"/>
      <c r="AC137" s="13"/>
      <c r="AD137" s="13"/>
      <c r="AE137" s="13"/>
      <c r="AT137" s="240" t="s">
        <v>139</v>
      </c>
      <c r="AU137" s="240" t="s">
        <v>82</v>
      </c>
      <c r="AV137" s="13" t="s">
        <v>80</v>
      </c>
      <c r="AW137" s="13" t="s">
        <v>33</v>
      </c>
      <c r="AX137" s="13" t="s">
        <v>72</v>
      </c>
      <c r="AY137" s="240" t="s">
        <v>128</v>
      </c>
    </row>
    <row r="138" s="14" customFormat="1">
      <c r="A138" s="14"/>
      <c r="B138" s="241"/>
      <c r="C138" s="242"/>
      <c r="D138" s="226" t="s">
        <v>139</v>
      </c>
      <c r="E138" s="243" t="s">
        <v>19</v>
      </c>
      <c r="F138" s="244" t="s">
        <v>407</v>
      </c>
      <c r="G138" s="242"/>
      <c r="H138" s="245">
        <v>1024.799</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139</v>
      </c>
      <c r="AU138" s="251" t="s">
        <v>82</v>
      </c>
      <c r="AV138" s="14" t="s">
        <v>82</v>
      </c>
      <c r="AW138" s="14" t="s">
        <v>33</v>
      </c>
      <c r="AX138" s="14" t="s">
        <v>80</v>
      </c>
      <c r="AY138" s="251" t="s">
        <v>128</v>
      </c>
    </row>
    <row r="139" s="14" customFormat="1">
      <c r="A139" s="14"/>
      <c r="B139" s="241"/>
      <c r="C139" s="242"/>
      <c r="D139" s="226" t="s">
        <v>139</v>
      </c>
      <c r="E139" s="242"/>
      <c r="F139" s="244" t="s">
        <v>408</v>
      </c>
      <c r="G139" s="242"/>
      <c r="H139" s="245">
        <v>1045.2950000000001</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139</v>
      </c>
      <c r="AU139" s="251" t="s">
        <v>82</v>
      </c>
      <c r="AV139" s="14" t="s">
        <v>82</v>
      </c>
      <c r="AW139" s="14" t="s">
        <v>4</v>
      </c>
      <c r="AX139" s="14" t="s">
        <v>80</v>
      </c>
      <c r="AY139" s="251" t="s">
        <v>128</v>
      </c>
    </row>
    <row r="140" s="2" customFormat="1" ht="14.4" customHeight="1">
      <c r="A140" s="39"/>
      <c r="B140" s="40"/>
      <c r="C140" s="266" t="s">
        <v>203</v>
      </c>
      <c r="D140" s="266" t="s">
        <v>371</v>
      </c>
      <c r="E140" s="267" t="s">
        <v>409</v>
      </c>
      <c r="F140" s="268" t="s">
        <v>410</v>
      </c>
      <c r="G140" s="269" t="s">
        <v>133</v>
      </c>
      <c r="H140" s="270">
        <v>1039.0129999999999</v>
      </c>
      <c r="I140" s="271"/>
      <c r="J140" s="272">
        <f>ROUND(I140*H140,2)</f>
        <v>0</v>
      </c>
      <c r="K140" s="268" t="s">
        <v>134</v>
      </c>
      <c r="L140" s="273"/>
      <c r="M140" s="274" t="s">
        <v>19</v>
      </c>
      <c r="N140" s="275" t="s">
        <v>43</v>
      </c>
      <c r="O140" s="85"/>
      <c r="P140" s="222">
        <f>O140*H140</f>
        <v>0</v>
      </c>
      <c r="Q140" s="222">
        <v>0.00059999999999999995</v>
      </c>
      <c r="R140" s="222">
        <f>Q140*H140</f>
        <v>0.62340779999999985</v>
      </c>
      <c r="S140" s="222">
        <v>0</v>
      </c>
      <c r="T140" s="223">
        <f>S140*H140</f>
        <v>0</v>
      </c>
      <c r="U140" s="39"/>
      <c r="V140" s="39"/>
      <c r="W140" s="39"/>
      <c r="X140" s="39"/>
      <c r="Y140" s="39"/>
      <c r="Z140" s="39"/>
      <c r="AA140" s="39"/>
      <c r="AB140" s="39"/>
      <c r="AC140" s="39"/>
      <c r="AD140" s="39"/>
      <c r="AE140" s="39"/>
      <c r="AR140" s="224" t="s">
        <v>174</v>
      </c>
      <c r="AT140" s="224" t="s">
        <v>371</v>
      </c>
      <c r="AU140" s="224" t="s">
        <v>82</v>
      </c>
      <c r="AY140" s="18" t="s">
        <v>128</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135</v>
      </c>
      <c r="BM140" s="224" t="s">
        <v>411</v>
      </c>
    </row>
    <row r="141" s="13" customFormat="1">
      <c r="A141" s="13"/>
      <c r="B141" s="231"/>
      <c r="C141" s="232"/>
      <c r="D141" s="226" t="s">
        <v>139</v>
      </c>
      <c r="E141" s="233" t="s">
        <v>19</v>
      </c>
      <c r="F141" s="234" t="s">
        <v>412</v>
      </c>
      <c r="G141" s="232"/>
      <c r="H141" s="233" t="s">
        <v>19</v>
      </c>
      <c r="I141" s="235"/>
      <c r="J141" s="232"/>
      <c r="K141" s="232"/>
      <c r="L141" s="236"/>
      <c r="M141" s="237"/>
      <c r="N141" s="238"/>
      <c r="O141" s="238"/>
      <c r="P141" s="238"/>
      <c r="Q141" s="238"/>
      <c r="R141" s="238"/>
      <c r="S141" s="238"/>
      <c r="T141" s="239"/>
      <c r="U141" s="13"/>
      <c r="V141" s="13"/>
      <c r="W141" s="13"/>
      <c r="X141" s="13"/>
      <c r="Y141" s="13"/>
      <c r="Z141" s="13"/>
      <c r="AA141" s="13"/>
      <c r="AB141" s="13"/>
      <c r="AC141" s="13"/>
      <c r="AD141" s="13"/>
      <c r="AE141" s="13"/>
      <c r="AT141" s="240" t="s">
        <v>139</v>
      </c>
      <c r="AU141" s="240" t="s">
        <v>82</v>
      </c>
      <c r="AV141" s="13" t="s">
        <v>80</v>
      </c>
      <c r="AW141" s="13" t="s">
        <v>33</v>
      </c>
      <c r="AX141" s="13" t="s">
        <v>72</v>
      </c>
      <c r="AY141" s="240" t="s">
        <v>128</v>
      </c>
    </row>
    <row r="142" s="14" customFormat="1">
      <c r="A142" s="14"/>
      <c r="B142" s="241"/>
      <c r="C142" s="242"/>
      <c r="D142" s="226" t="s">
        <v>139</v>
      </c>
      <c r="E142" s="243" t="s">
        <v>19</v>
      </c>
      <c r="F142" s="244" t="s">
        <v>413</v>
      </c>
      <c r="G142" s="242"/>
      <c r="H142" s="245">
        <v>1018.64</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139</v>
      </c>
      <c r="AU142" s="251" t="s">
        <v>82</v>
      </c>
      <c r="AV142" s="14" t="s">
        <v>82</v>
      </c>
      <c r="AW142" s="14" t="s">
        <v>33</v>
      </c>
      <c r="AX142" s="14" t="s">
        <v>80</v>
      </c>
      <c r="AY142" s="251" t="s">
        <v>128</v>
      </c>
    </row>
    <row r="143" s="14" customFormat="1">
      <c r="A143" s="14"/>
      <c r="B143" s="241"/>
      <c r="C143" s="242"/>
      <c r="D143" s="226" t="s">
        <v>139</v>
      </c>
      <c r="E143" s="242"/>
      <c r="F143" s="244" t="s">
        <v>414</v>
      </c>
      <c r="G143" s="242"/>
      <c r="H143" s="245">
        <v>1039.0129999999999</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139</v>
      </c>
      <c r="AU143" s="251" t="s">
        <v>82</v>
      </c>
      <c r="AV143" s="14" t="s">
        <v>82</v>
      </c>
      <c r="AW143" s="14" t="s">
        <v>4</v>
      </c>
      <c r="AX143" s="14" t="s">
        <v>80</v>
      </c>
      <c r="AY143" s="251" t="s">
        <v>128</v>
      </c>
    </row>
    <row r="144" s="2" customFormat="1" ht="14.4" customHeight="1">
      <c r="A144" s="39"/>
      <c r="B144" s="40"/>
      <c r="C144" s="266" t="s">
        <v>210</v>
      </c>
      <c r="D144" s="266" t="s">
        <v>371</v>
      </c>
      <c r="E144" s="267" t="s">
        <v>415</v>
      </c>
      <c r="F144" s="268" t="s">
        <v>416</v>
      </c>
      <c r="G144" s="269" t="s">
        <v>133</v>
      </c>
      <c r="H144" s="270">
        <v>519.50800000000004</v>
      </c>
      <c r="I144" s="271"/>
      <c r="J144" s="272">
        <f>ROUND(I144*H144,2)</f>
        <v>0</v>
      </c>
      <c r="K144" s="268" t="s">
        <v>19</v>
      </c>
      <c r="L144" s="273"/>
      <c r="M144" s="274" t="s">
        <v>19</v>
      </c>
      <c r="N144" s="275" t="s">
        <v>43</v>
      </c>
      <c r="O144" s="85"/>
      <c r="P144" s="222">
        <f>O144*H144</f>
        <v>0</v>
      </c>
      <c r="Q144" s="222">
        <v>0.0015</v>
      </c>
      <c r="R144" s="222">
        <f>Q144*H144</f>
        <v>0.77926200000000012</v>
      </c>
      <c r="S144" s="222">
        <v>0</v>
      </c>
      <c r="T144" s="223">
        <f>S144*H144</f>
        <v>0</v>
      </c>
      <c r="U144" s="39"/>
      <c r="V144" s="39"/>
      <c r="W144" s="39"/>
      <c r="X144" s="39"/>
      <c r="Y144" s="39"/>
      <c r="Z144" s="39"/>
      <c r="AA144" s="39"/>
      <c r="AB144" s="39"/>
      <c r="AC144" s="39"/>
      <c r="AD144" s="39"/>
      <c r="AE144" s="39"/>
      <c r="AR144" s="224" t="s">
        <v>326</v>
      </c>
      <c r="AT144" s="224" t="s">
        <v>371</v>
      </c>
      <c r="AU144" s="224" t="s">
        <v>82</v>
      </c>
      <c r="AY144" s="18" t="s">
        <v>128</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225</v>
      </c>
      <c r="BM144" s="224" t="s">
        <v>417</v>
      </c>
    </row>
    <row r="145" s="13" customFormat="1">
      <c r="A145" s="13"/>
      <c r="B145" s="231"/>
      <c r="C145" s="232"/>
      <c r="D145" s="226" t="s">
        <v>139</v>
      </c>
      <c r="E145" s="233" t="s">
        <v>19</v>
      </c>
      <c r="F145" s="234" t="s">
        <v>418</v>
      </c>
      <c r="G145" s="232"/>
      <c r="H145" s="233" t="s">
        <v>19</v>
      </c>
      <c r="I145" s="235"/>
      <c r="J145" s="232"/>
      <c r="K145" s="232"/>
      <c r="L145" s="236"/>
      <c r="M145" s="237"/>
      <c r="N145" s="238"/>
      <c r="O145" s="238"/>
      <c r="P145" s="238"/>
      <c r="Q145" s="238"/>
      <c r="R145" s="238"/>
      <c r="S145" s="238"/>
      <c r="T145" s="239"/>
      <c r="U145" s="13"/>
      <c r="V145" s="13"/>
      <c r="W145" s="13"/>
      <c r="X145" s="13"/>
      <c r="Y145" s="13"/>
      <c r="Z145" s="13"/>
      <c r="AA145" s="13"/>
      <c r="AB145" s="13"/>
      <c r="AC145" s="13"/>
      <c r="AD145" s="13"/>
      <c r="AE145" s="13"/>
      <c r="AT145" s="240" t="s">
        <v>139</v>
      </c>
      <c r="AU145" s="240" t="s">
        <v>82</v>
      </c>
      <c r="AV145" s="13" t="s">
        <v>80</v>
      </c>
      <c r="AW145" s="13" t="s">
        <v>33</v>
      </c>
      <c r="AX145" s="13" t="s">
        <v>72</v>
      </c>
      <c r="AY145" s="240" t="s">
        <v>128</v>
      </c>
    </row>
    <row r="146" s="13" customFormat="1">
      <c r="A146" s="13"/>
      <c r="B146" s="231"/>
      <c r="C146" s="232"/>
      <c r="D146" s="226" t="s">
        <v>139</v>
      </c>
      <c r="E146" s="233" t="s">
        <v>19</v>
      </c>
      <c r="F146" s="234" t="s">
        <v>419</v>
      </c>
      <c r="G146" s="232"/>
      <c r="H146" s="233" t="s">
        <v>19</v>
      </c>
      <c r="I146" s="235"/>
      <c r="J146" s="232"/>
      <c r="K146" s="232"/>
      <c r="L146" s="236"/>
      <c r="M146" s="237"/>
      <c r="N146" s="238"/>
      <c r="O146" s="238"/>
      <c r="P146" s="238"/>
      <c r="Q146" s="238"/>
      <c r="R146" s="238"/>
      <c r="S146" s="238"/>
      <c r="T146" s="239"/>
      <c r="U146" s="13"/>
      <c r="V146" s="13"/>
      <c r="W146" s="13"/>
      <c r="X146" s="13"/>
      <c r="Y146" s="13"/>
      <c r="Z146" s="13"/>
      <c r="AA146" s="13"/>
      <c r="AB146" s="13"/>
      <c r="AC146" s="13"/>
      <c r="AD146" s="13"/>
      <c r="AE146" s="13"/>
      <c r="AT146" s="240" t="s">
        <v>139</v>
      </c>
      <c r="AU146" s="240" t="s">
        <v>82</v>
      </c>
      <c r="AV146" s="13" t="s">
        <v>80</v>
      </c>
      <c r="AW146" s="13" t="s">
        <v>33</v>
      </c>
      <c r="AX146" s="13" t="s">
        <v>72</v>
      </c>
      <c r="AY146" s="240" t="s">
        <v>128</v>
      </c>
    </row>
    <row r="147" s="14" customFormat="1">
      <c r="A147" s="14"/>
      <c r="B147" s="241"/>
      <c r="C147" s="242"/>
      <c r="D147" s="226" t="s">
        <v>139</v>
      </c>
      <c r="E147" s="243" t="s">
        <v>19</v>
      </c>
      <c r="F147" s="244" t="s">
        <v>420</v>
      </c>
      <c r="G147" s="242"/>
      <c r="H147" s="245">
        <v>509.322</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139</v>
      </c>
      <c r="AU147" s="251" t="s">
        <v>82</v>
      </c>
      <c r="AV147" s="14" t="s">
        <v>82</v>
      </c>
      <c r="AW147" s="14" t="s">
        <v>33</v>
      </c>
      <c r="AX147" s="14" t="s">
        <v>80</v>
      </c>
      <c r="AY147" s="251" t="s">
        <v>128</v>
      </c>
    </row>
    <row r="148" s="14" customFormat="1">
      <c r="A148" s="14"/>
      <c r="B148" s="241"/>
      <c r="C148" s="242"/>
      <c r="D148" s="226" t="s">
        <v>139</v>
      </c>
      <c r="E148" s="242"/>
      <c r="F148" s="244" t="s">
        <v>421</v>
      </c>
      <c r="G148" s="242"/>
      <c r="H148" s="245">
        <v>519.50800000000004</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139</v>
      </c>
      <c r="AU148" s="251" t="s">
        <v>82</v>
      </c>
      <c r="AV148" s="14" t="s">
        <v>82</v>
      </c>
      <c r="AW148" s="14" t="s">
        <v>4</v>
      </c>
      <c r="AX148" s="14" t="s">
        <v>80</v>
      </c>
      <c r="AY148" s="251" t="s">
        <v>128</v>
      </c>
    </row>
    <row r="149" s="2" customFormat="1" ht="14.4" customHeight="1">
      <c r="A149" s="39"/>
      <c r="B149" s="40"/>
      <c r="C149" s="213" t="s">
        <v>216</v>
      </c>
      <c r="D149" s="213" t="s">
        <v>130</v>
      </c>
      <c r="E149" s="214" t="s">
        <v>422</v>
      </c>
      <c r="F149" s="215" t="s">
        <v>423</v>
      </c>
      <c r="G149" s="216" t="s">
        <v>170</v>
      </c>
      <c r="H149" s="217">
        <v>154.53</v>
      </c>
      <c r="I149" s="218"/>
      <c r="J149" s="219">
        <f>ROUND(I149*H149,2)</f>
        <v>0</v>
      </c>
      <c r="K149" s="215" t="s">
        <v>19</v>
      </c>
      <c r="L149" s="45"/>
      <c r="M149" s="220" t="s">
        <v>19</v>
      </c>
      <c r="N149" s="221" t="s">
        <v>43</v>
      </c>
      <c r="O149" s="85"/>
      <c r="P149" s="222">
        <f>O149*H149</f>
        <v>0</v>
      </c>
      <c r="Q149" s="222">
        <v>0.2031896</v>
      </c>
      <c r="R149" s="222">
        <f>Q149*H149</f>
        <v>31.398888887999998</v>
      </c>
      <c r="S149" s="222">
        <v>0</v>
      </c>
      <c r="T149" s="223">
        <f>S149*H149</f>
        <v>0</v>
      </c>
      <c r="U149" s="39"/>
      <c r="V149" s="39"/>
      <c r="W149" s="39"/>
      <c r="X149" s="39"/>
      <c r="Y149" s="39"/>
      <c r="Z149" s="39"/>
      <c r="AA149" s="39"/>
      <c r="AB149" s="39"/>
      <c r="AC149" s="39"/>
      <c r="AD149" s="39"/>
      <c r="AE149" s="39"/>
      <c r="AR149" s="224" t="s">
        <v>135</v>
      </c>
      <c r="AT149" s="224" t="s">
        <v>130</v>
      </c>
      <c r="AU149" s="224" t="s">
        <v>82</v>
      </c>
      <c r="AY149" s="18" t="s">
        <v>128</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135</v>
      </c>
      <c r="BM149" s="224" t="s">
        <v>424</v>
      </c>
    </row>
    <row r="150" s="13" customFormat="1">
      <c r="A150" s="13"/>
      <c r="B150" s="231"/>
      <c r="C150" s="232"/>
      <c r="D150" s="226" t="s">
        <v>139</v>
      </c>
      <c r="E150" s="233" t="s">
        <v>19</v>
      </c>
      <c r="F150" s="234" t="s">
        <v>383</v>
      </c>
      <c r="G150" s="232"/>
      <c r="H150" s="233" t="s">
        <v>19</v>
      </c>
      <c r="I150" s="235"/>
      <c r="J150" s="232"/>
      <c r="K150" s="232"/>
      <c r="L150" s="236"/>
      <c r="M150" s="237"/>
      <c r="N150" s="238"/>
      <c r="O150" s="238"/>
      <c r="P150" s="238"/>
      <c r="Q150" s="238"/>
      <c r="R150" s="238"/>
      <c r="S150" s="238"/>
      <c r="T150" s="239"/>
      <c r="U150" s="13"/>
      <c r="V150" s="13"/>
      <c r="W150" s="13"/>
      <c r="X150" s="13"/>
      <c r="Y150" s="13"/>
      <c r="Z150" s="13"/>
      <c r="AA150" s="13"/>
      <c r="AB150" s="13"/>
      <c r="AC150" s="13"/>
      <c r="AD150" s="13"/>
      <c r="AE150" s="13"/>
      <c r="AT150" s="240" t="s">
        <v>139</v>
      </c>
      <c r="AU150" s="240" t="s">
        <v>82</v>
      </c>
      <c r="AV150" s="13" t="s">
        <v>80</v>
      </c>
      <c r="AW150" s="13" t="s">
        <v>33</v>
      </c>
      <c r="AX150" s="13" t="s">
        <v>72</v>
      </c>
      <c r="AY150" s="240" t="s">
        <v>128</v>
      </c>
    </row>
    <row r="151" s="13" customFormat="1">
      <c r="A151" s="13"/>
      <c r="B151" s="231"/>
      <c r="C151" s="232"/>
      <c r="D151" s="226" t="s">
        <v>139</v>
      </c>
      <c r="E151" s="233" t="s">
        <v>19</v>
      </c>
      <c r="F151" s="234" t="s">
        <v>425</v>
      </c>
      <c r="G151" s="232"/>
      <c r="H151" s="233" t="s">
        <v>19</v>
      </c>
      <c r="I151" s="235"/>
      <c r="J151" s="232"/>
      <c r="K151" s="232"/>
      <c r="L151" s="236"/>
      <c r="M151" s="237"/>
      <c r="N151" s="238"/>
      <c r="O151" s="238"/>
      <c r="P151" s="238"/>
      <c r="Q151" s="238"/>
      <c r="R151" s="238"/>
      <c r="S151" s="238"/>
      <c r="T151" s="239"/>
      <c r="U151" s="13"/>
      <c r="V151" s="13"/>
      <c r="W151" s="13"/>
      <c r="X151" s="13"/>
      <c r="Y151" s="13"/>
      <c r="Z151" s="13"/>
      <c r="AA151" s="13"/>
      <c r="AB151" s="13"/>
      <c r="AC151" s="13"/>
      <c r="AD151" s="13"/>
      <c r="AE151" s="13"/>
      <c r="AT151" s="240" t="s">
        <v>139</v>
      </c>
      <c r="AU151" s="240" t="s">
        <v>82</v>
      </c>
      <c r="AV151" s="13" t="s">
        <v>80</v>
      </c>
      <c r="AW151" s="13" t="s">
        <v>33</v>
      </c>
      <c r="AX151" s="13" t="s">
        <v>72</v>
      </c>
      <c r="AY151" s="240" t="s">
        <v>128</v>
      </c>
    </row>
    <row r="152" s="14" customFormat="1">
      <c r="A152" s="14"/>
      <c r="B152" s="241"/>
      <c r="C152" s="242"/>
      <c r="D152" s="226" t="s">
        <v>139</v>
      </c>
      <c r="E152" s="243" t="s">
        <v>19</v>
      </c>
      <c r="F152" s="244" t="s">
        <v>426</v>
      </c>
      <c r="G152" s="242"/>
      <c r="H152" s="245">
        <v>154.53</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139</v>
      </c>
      <c r="AU152" s="251" t="s">
        <v>82</v>
      </c>
      <c r="AV152" s="14" t="s">
        <v>82</v>
      </c>
      <c r="AW152" s="14" t="s">
        <v>33</v>
      </c>
      <c r="AX152" s="14" t="s">
        <v>80</v>
      </c>
      <c r="AY152" s="251" t="s">
        <v>128</v>
      </c>
    </row>
    <row r="153" s="2" customFormat="1" ht="14.4" customHeight="1">
      <c r="A153" s="39"/>
      <c r="B153" s="40"/>
      <c r="C153" s="213" t="s">
        <v>8</v>
      </c>
      <c r="D153" s="213" t="s">
        <v>130</v>
      </c>
      <c r="E153" s="214" t="s">
        <v>427</v>
      </c>
      <c r="F153" s="215" t="s">
        <v>428</v>
      </c>
      <c r="G153" s="216" t="s">
        <v>170</v>
      </c>
      <c r="H153" s="217">
        <v>17.5</v>
      </c>
      <c r="I153" s="218"/>
      <c r="J153" s="219">
        <f>ROUND(I153*H153,2)</f>
        <v>0</v>
      </c>
      <c r="K153" s="215" t="s">
        <v>19</v>
      </c>
      <c r="L153" s="45"/>
      <c r="M153" s="220" t="s">
        <v>19</v>
      </c>
      <c r="N153" s="221" t="s">
        <v>43</v>
      </c>
      <c r="O153" s="85"/>
      <c r="P153" s="222">
        <f>O153*H153</f>
        <v>0</v>
      </c>
      <c r="Q153" s="222">
        <v>0.00068999999999999997</v>
      </c>
      <c r="R153" s="222">
        <f>Q153*H153</f>
        <v>0.012074999999999999</v>
      </c>
      <c r="S153" s="222">
        <v>0</v>
      </c>
      <c r="T153" s="223">
        <f>S153*H153</f>
        <v>0</v>
      </c>
      <c r="U153" s="39"/>
      <c r="V153" s="39"/>
      <c r="W153" s="39"/>
      <c r="X153" s="39"/>
      <c r="Y153" s="39"/>
      <c r="Z153" s="39"/>
      <c r="AA153" s="39"/>
      <c r="AB153" s="39"/>
      <c r="AC153" s="39"/>
      <c r="AD153" s="39"/>
      <c r="AE153" s="39"/>
      <c r="AR153" s="224" t="s">
        <v>135</v>
      </c>
      <c r="AT153" s="224" t="s">
        <v>130</v>
      </c>
      <c r="AU153" s="224" t="s">
        <v>82</v>
      </c>
      <c r="AY153" s="18" t="s">
        <v>128</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135</v>
      </c>
      <c r="BM153" s="224" t="s">
        <v>429</v>
      </c>
    </row>
    <row r="154" s="2" customFormat="1">
      <c r="A154" s="39"/>
      <c r="B154" s="40"/>
      <c r="C154" s="41"/>
      <c r="D154" s="226" t="s">
        <v>137</v>
      </c>
      <c r="E154" s="41"/>
      <c r="F154" s="227" t="s">
        <v>430</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137</v>
      </c>
      <c r="AU154" s="18" t="s">
        <v>82</v>
      </c>
    </row>
    <row r="155" s="13" customFormat="1">
      <c r="A155" s="13"/>
      <c r="B155" s="231"/>
      <c r="C155" s="232"/>
      <c r="D155" s="226" t="s">
        <v>139</v>
      </c>
      <c r="E155" s="233" t="s">
        <v>19</v>
      </c>
      <c r="F155" s="234" t="s">
        <v>418</v>
      </c>
      <c r="G155" s="232"/>
      <c r="H155" s="233" t="s">
        <v>19</v>
      </c>
      <c r="I155" s="235"/>
      <c r="J155" s="232"/>
      <c r="K155" s="232"/>
      <c r="L155" s="236"/>
      <c r="M155" s="237"/>
      <c r="N155" s="238"/>
      <c r="O155" s="238"/>
      <c r="P155" s="238"/>
      <c r="Q155" s="238"/>
      <c r="R155" s="238"/>
      <c r="S155" s="238"/>
      <c r="T155" s="239"/>
      <c r="U155" s="13"/>
      <c r="V155" s="13"/>
      <c r="W155" s="13"/>
      <c r="X155" s="13"/>
      <c r="Y155" s="13"/>
      <c r="Z155" s="13"/>
      <c r="AA155" s="13"/>
      <c r="AB155" s="13"/>
      <c r="AC155" s="13"/>
      <c r="AD155" s="13"/>
      <c r="AE155" s="13"/>
      <c r="AT155" s="240" t="s">
        <v>139</v>
      </c>
      <c r="AU155" s="240" t="s">
        <v>82</v>
      </c>
      <c r="AV155" s="13" t="s">
        <v>80</v>
      </c>
      <c r="AW155" s="13" t="s">
        <v>33</v>
      </c>
      <c r="AX155" s="13" t="s">
        <v>72</v>
      </c>
      <c r="AY155" s="240" t="s">
        <v>128</v>
      </c>
    </row>
    <row r="156" s="13" customFormat="1">
      <c r="A156" s="13"/>
      <c r="B156" s="231"/>
      <c r="C156" s="232"/>
      <c r="D156" s="226" t="s">
        <v>139</v>
      </c>
      <c r="E156" s="233" t="s">
        <v>19</v>
      </c>
      <c r="F156" s="234" t="s">
        <v>431</v>
      </c>
      <c r="G156" s="232"/>
      <c r="H156" s="233" t="s">
        <v>19</v>
      </c>
      <c r="I156" s="235"/>
      <c r="J156" s="232"/>
      <c r="K156" s="232"/>
      <c r="L156" s="236"/>
      <c r="M156" s="237"/>
      <c r="N156" s="238"/>
      <c r="O156" s="238"/>
      <c r="P156" s="238"/>
      <c r="Q156" s="238"/>
      <c r="R156" s="238"/>
      <c r="S156" s="238"/>
      <c r="T156" s="239"/>
      <c r="U156" s="13"/>
      <c r="V156" s="13"/>
      <c r="W156" s="13"/>
      <c r="X156" s="13"/>
      <c r="Y156" s="13"/>
      <c r="Z156" s="13"/>
      <c r="AA156" s="13"/>
      <c r="AB156" s="13"/>
      <c r="AC156" s="13"/>
      <c r="AD156" s="13"/>
      <c r="AE156" s="13"/>
      <c r="AT156" s="240" t="s">
        <v>139</v>
      </c>
      <c r="AU156" s="240" t="s">
        <v>82</v>
      </c>
      <c r="AV156" s="13" t="s">
        <v>80</v>
      </c>
      <c r="AW156" s="13" t="s">
        <v>33</v>
      </c>
      <c r="AX156" s="13" t="s">
        <v>72</v>
      </c>
      <c r="AY156" s="240" t="s">
        <v>128</v>
      </c>
    </row>
    <row r="157" s="14" customFormat="1">
      <c r="A157" s="14"/>
      <c r="B157" s="241"/>
      <c r="C157" s="242"/>
      <c r="D157" s="226" t="s">
        <v>139</v>
      </c>
      <c r="E157" s="243" t="s">
        <v>19</v>
      </c>
      <c r="F157" s="244" t="s">
        <v>432</v>
      </c>
      <c r="G157" s="242"/>
      <c r="H157" s="245">
        <v>17.5</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139</v>
      </c>
      <c r="AU157" s="251" t="s">
        <v>82</v>
      </c>
      <c r="AV157" s="14" t="s">
        <v>82</v>
      </c>
      <c r="AW157" s="14" t="s">
        <v>33</v>
      </c>
      <c r="AX157" s="14" t="s">
        <v>80</v>
      </c>
      <c r="AY157" s="251" t="s">
        <v>128</v>
      </c>
    </row>
    <row r="158" s="12" customFormat="1" ht="22.8" customHeight="1">
      <c r="A158" s="12"/>
      <c r="B158" s="197"/>
      <c r="C158" s="198"/>
      <c r="D158" s="199" t="s">
        <v>71</v>
      </c>
      <c r="E158" s="211" t="s">
        <v>146</v>
      </c>
      <c r="F158" s="211" t="s">
        <v>433</v>
      </c>
      <c r="G158" s="198"/>
      <c r="H158" s="198"/>
      <c r="I158" s="201"/>
      <c r="J158" s="212">
        <f>BK158</f>
        <v>0</v>
      </c>
      <c r="K158" s="198"/>
      <c r="L158" s="203"/>
      <c r="M158" s="204"/>
      <c r="N158" s="205"/>
      <c r="O158" s="205"/>
      <c r="P158" s="206">
        <f>SUM(P159:P220)</f>
        <v>0</v>
      </c>
      <c r="Q158" s="205"/>
      <c r="R158" s="206">
        <f>SUM(R159:R220)</f>
        <v>39.887473888743997</v>
      </c>
      <c r="S158" s="205"/>
      <c r="T158" s="207">
        <f>SUM(T159:T220)</f>
        <v>0</v>
      </c>
      <c r="U158" s="12"/>
      <c r="V158" s="12"/>
      <c r="W158" s="12"/>
      <c r="X158" s="12"/>
      <c r="Y158" s="12"/>
      <c r="Z158" s="12"/>
      <c r="AA158" s="12"/>
      <c r="AB158" s="12"/>
      <c r="AC158" s="12"/>
      <c r="AD158" s="12"/>
      <c r="AE158" s="12"/>
      <c r="AR158" s="208" t="s">
        <v>80</v>
      </c>
      <c r="AT158" s="209" t="s">
        <v>71</v>
      </c>
      <c r="AU158" s="209" t="s">
        <v>80</v>
      </c>
      <c r="AY158" s="208" t="s">
        <v>128</v>
      </c>
      <c r="BK158" s="210">
        <f>SUM(BK159:BK220)</f>
        <v>0</v>
      </c>
    </row>
    <row r="159" s="2" customFormat="1" ht="14.4" customHeight="1">
      <c r="A159" s="39"/>
      <c r="B159" s="40"/>
      <c r="C159" s="213" t="s">
        <v>225</v>
      </c>
      <c r="D159" s="213" t="s">
        <v>130</v>
      </c>
      <c r="E159" s="214" t="s">
        <v>434</v>
      </c>
      <c r="F159" s="215" t="s">
        <v>435</v>
      </c>
      <c r="G159" s="216" t="s">
        <v>189</v>
      </c>
      <c r="H159" s="217">
        <v>10.804</v>
      </c>
      <c r="I159" s="218"/>
      <c r="J159" s="219">
        <f>ROUND(I159*H159,2)</f>
        <v>0</v>
      </c>
      <c r="K159" s="215" t="s">
        <v>19</v>
      </c>
      <c r="L159" s="45"/>
      <c r="M159" s="220" t="s">
        <v>19</v>
      </c>
      <c r="N159" s="221" t="s">
        <v>43</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135</v>
      </c>
      <c r="AT159" s="224" t="s">
        <v>130</v>
      </c>
      <c r="AU159" s="224" t="s">
        <v>82</v>
      </c>
      <c r="AY159" s="18" t="s">
        <v>128</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135</v>
      </c>
      <c r="BM159" s="224" t="s">
        <v>436</v>
      </c>
    </row>
    <row r="160" s="2" customFormat="1">
      <c r="A160" s="39"/>
      <c r="B160" s="40"/>
      <c r="C160" s="41"/>
      <c r="D160" s="226" t="s">
        <v>137</v>
      </c>
      <c r="E160" s="41"/>
      <c r="F160" s="227" t="s">
        <v>437</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137</v>
      </c>
      <c r="AU160" s="18" t="s">
        <v>82</v>
      </c>
    </row>
    <row r="161" s="13" customFormat="1">
      <c r="A161" s="13"/>
      <c r="B161" s="231"/>
      <c r="C161" s="232"/>
      <c r="D161" s="226" t="s">
        <v>139</v>
      </c>
      <c r="E161" s="233" t="s">
        <v>19</v>
      </c>
      <c r="F161" s="234" t="s">
        <v>438</v>
      </c>
      <c r="G161" s="232"/>
      <c r="H161" s="233" t="s">
        <v>19</v>
      </c>
      <c r="I161" s="235"/>
      <c r="J161" s="232"/>
      <c r="K161" s="232"/>
      <c r="L161" s="236"/>
      <c r="M161" s="237"/>
      <c r="N161" s="238"/>
      <c r="O161" s="238"/>
      <c r="P161" s="238"/>
      <c r="Q161" s="238"/>
      <c r="R161" s="238"/>
      <c r="S161" s="238"/>
      <c r="T161" s="239"/>
      <c r="U161" s="13"/>
      <c r="V161" s="13"/>
      <c r="W161" s="13"/>
      <c r="X161" s="13"/>
      <c r="Y161" s="13"/>
      <c r="Z161" s="13"/>
      <c r="AA161" s="13"/>
      <c r="AB161" s="13"/>
      <c r="AC161" s="13"/>
      <c r="AD161" s="13"/>
      <c r="AE161" s="13"/>
      <c r="AT161" s="240" t="s">
        <v>139</v>
      </c>
      <c r="AU161" s="240" t="s">
        <v>82</v>
      </c>
      <c r="AV161" s="13" t="s">
        <v>80</v>
      </c>
      <c r="AW161" s="13" t="s">
        <v>33</v>
      </c>
      <c r="AX161" s="13" t="s">
        <v>72</v>
      </c>
      <c r="AY161" s="240" t="s">
        <v>128</v>
      </c>
    </row>
    <row r="162" s="14" customFormat="1">
      <c r="A162" s="14"/>
      <c r="B162" s="241"/>
      <c r="C162" s="242"/>
      <c r="D162" s="226" t="s">
        <v>139</v>
      </c>
      <c r="E162" s="243" t="s">
        <v>19</v>
      </c>
      <c r="F162" s="244" t="s">
        <v>439</v>
      </c>
      <c r="G162" s="242"/>
      <c r="H162" s="245">
        <v>10.804</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139</v>
      </c>
      <c r="AU162" s="251" t="s">
        <v>82</v>
      </c>
      <c r="AV162" s="14" t="s">
        <v>82</v>
      </c>
      <c r="AW162" s="14" t="s">
        <v>33</v>
      </c>
      <c r="AX162" s="14" t="s">
        <v>80</v>
      </c>
      <c r="AY162" s="251" t="s">
        <v>128</v>
      </c>
    </row>
    <row r="163" s="2" customFormat="1" ht="14.4" customHeight="1">
      <c r="A163" s="39"/>
      <c r="B163" s="40"/>
      <c r="C163" s="213" t="s">
        <v>231</v>
      </c>
      <c r="D163" s="213" t="s">
        <v>130</v>
      </c>
      <c r="E163" s="214" t="s">
        <v>440</v>
      </c>
      <c r="F163" s="215" t="s">
        <v>441</v>
      </c>
      <c r="G163" s="216" t="s">
        <v>133</v>
      </c>
      <c r="H163" s="217">
        <v>70.784999999999997</v>
      </c>
      <c r="I163" s="218"/>
      <c r="J163" s="219">
        <f>ROUND(I163*H163,2)</f>
        <v>0</v>
      </c>
      <c r="K163" s="215" t="s">
        <v>134</v>
      </c>
      <c r="L163" s="45"/>
      <c r="M163" s="220" t="s">
        <v>19</v>
      </c>
      <c r="N163" s="221" t="s">
        <v>43</v>
      </c>
      <c r="O163" s="85"/>
      <c r="P163" s="222">
        <f>O163*H163</f>
        <v>0</v>
      </c>
      <c r="Q163" s="222">
        <v>0.025188060000000002</v>
      </c>
      <c r="R163" s="222">
        <f>Q163*H163</f>
        <v>1.7829368271000001</v>
      </c>
      <c r="S163" s="222">
        <v>0</v>
      </c>
      <c r="T163" s="223">
        <f>S163*H163</f>
        <v>0</v>
      </c>
      <c r="U163" s="39"/>
      <c r="V163" s="39"/>
      <c r="W163" s="39"/>
      <c r="X163" s="39"/>
      <c r="Y163" s="39"/>
      <c r="Z163" s="39"/>
      <c r="AA163" s="39"/>
      <c r="AB163" s="39"/>
      <c r="AC163" s="39"/>
      <c r="AD163" s="39"/>
      <c r="AE163" s="39"/>
      <c r="AR163" s="224" t="s">
        <v>135</v>
      </c>
      <c r="AT163" s="224" t="s">
        <v>130</v>
      </c>
      <c r="AU163" s="224" t="s">
        <v>82</v>
      </c>
      <c r="AY163" s="18" t="s">
        <v>128</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135</v>
      </c>
      <c r="BM163" s="224" t="s">
        <v>442</v>
      </c>
    </row>
    <row r="164" s="2" customFormat="1">
      <c r="A164" s="39"/>
      <c r="B164" s="40"/>
      <c r="C164" s="41"/>
      <c r="D164" s="226" t="s">
        <v>137</v>
      </c>
      <c r="E164" s="41"/>
      <c r="F164" s="227" t="s">
        <v>443</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137</v>
      </c>
      <c r="AU164" s="18" t="s">
        <v>82</v>
      </c>
    </row>
    <row r="165" s="14" customFormat="1">
      <c r="A165" s="14"/>
      <c r="B165" s="241"/>
      <c r="C165" s="242"/>
      <c r="D165" s="226" t="s">
        <v>139</v>
      </c>
      <c r="E165" s="243" t="s">
        <v>19</v>
      </c>
      <c r="F165" s="244" t="s">
        <v>444</v>
      </c>
      <c r="G165" s="242"/>
      <c r="H165" s="245">
        <v>70.784999999999997</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139</v>
      </c>
      <c r="AU165" s="251" t="s">
        <v>82</v>
      </c>
      <c r="AV165" s="14" t="s">
        <v>82</v>
      </c>
      <c r="AW165" s="14" t="s">
        <v>33</v>
      </c>
      <c r="AX165" s="14" t="s">
        <v>80</v>
      </c>
      <c r="AY165" s="251" t="s">
        <v>128</v>
      </c>
    </row>
    <row r="166" s="2" customFormat="1" ht="14.4" customHeight="1">
      <c r="A166" s="39"/>
      <c r="B166" s="40"/>
      <c r="C166" s="213" t="s">
        <v>236</v>
      </c>
      <c r="D166" s="213" t="s">
        <v>130</v>
      </c>
      <c r="E166" s="214" t="s">
        <v>445</v>
      </c>
      <c r="F166" s="215" t="s">
        <v>446</v>
      </c>
      <c r="G166" s="216" t="s">
        <v>133</v>
      </c>
      <c r="H166" s="217">
        <v>70.784999999999997</v>
      </c>
      <c r="I166" s="218"/>
      <c r="J166" s="219">
        <f>ROUND(I166*H166,2)</f>
        <v>0</v>
      </c>
      <c r="K166" s="215" t="s">
        <v>134</v>
      </c>
      <c r="L166" s="45"/>
      <c r="M166" s="220" t="s">
        <v>19</v>
      </c>
      <c r="N166" s="221" t="s">
        <v>43</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135</v>
      </c>
      <c r="AT166" s="224" t="s">
        <v>130</v>
      </c>
      <c r="AU166" s="224" t="s">
        <v>82</v>
      </c>
      <c r="AY166" s="18" t="s">
        <v>128</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135</v>
      </c>
      <c r="BM166" s="224" t="s">
        <v>447</v>
      </c>
    </row>
    <row r="167" s="2" customFormat="1">
      <c r="A167" s="39"/>
      <c r="B167" s="40"/>
      <c r="C167" s="41"/>
      <c r="D167" s="226" t="s">
        <v>137</v>
      </c>
      <c r="E167" s="41"/>
      <c r="F167" s="227" t="s">
        <v>443</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137</v>
      </c>
      <c r="AU167" s="18" t="s">
        <v>82</v>
      </c>
    </row>
    <row r="168" s="14" customFormat="1">
      <c r="A168" s="14"/>
      <c r="B168" s="241"/>
      <c r="C168" s="242"/>
      <c r="D168" s="226" t="s">
        <v>139</v>
      </c>
      <c r="E168" s="243" t="s">
        <v>19</v>
      </c>
      <c r="F168" s="244" t="s">
        <v>444</v>
      </c>
      <c r="G168" s="242"/>
      <c r="H168" s="245">
        <v>70.784999999999997</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139</v>
      </c>
      <c r="AU168" s="251" t="s">
        <v>82</v>
      </c>
      <c r="AV168" s="14" t="s">
        <v>82</v>
      </c>
      <c r="AW168" s="14" t="s">
        <v>33</v>
      </c>
      <c r="AX168" s="14" t="s">
        <v>80</v>
      </c>
      <c r="AY168" s="251" t="s">
        <v>128</v>
      </c>
    </row>
    <row r="169" s="2" customFormat="1" ht="14.4" customHeight="1">
      <c r="A169" s="39"/>
      <c r="B169" s="40"/>
      <c r="C169" s="213" t="s">
        <v>242</v>
      </c>
      <c r="D169" s="213" t="s">
        <v>130</v>
      </c>
      <c r="E169" s="214" t="s">
        <v>448</v>
      </c>
      <c r="F169" s="215" t="s">
        <v>449</v>
      </c>
      <c r="G169" s="216" t="s">
        <v>264</v>
      </c>
      <c r="H169" s="217">
        <v>0.36099999999999999</v>
      </c>
      <c r="I169" s="218"/>
      <c r="J169" s="219">
        <f>ROUND(I169*H169,2)</f>
        <v>0</v>
      </c>
      <c r="K169" s="215" t="s">
        <v>134</v>
      </c>
      <c r="L169" s="45"/>
      <c r="M169" s="220" t="s">
        <v>19</v>
      </c>
      <c r="N169" s="221" t="s">
        <v>43</v>
      </c>
      <c r="O169" s="85"/>
      <c r="P169" s="222">
        <f>O169*H169</f>
        <v>0</v>
      </c>
      <c r="Q169" s="222">
        <v>1.0474082039999999</v>
      </c>
      <c r="R169" s="222">
        <f>Q169*H169</f>
        <v>0.37811436164399997</v>
      </c>
      <c r="S169" s="222">
        <v>0</v>
      </c>
      <c r="T169" s="223">
        <f>S169*H169</f>
        <v>0</v>
      </c>
      <c r="U169" s="39"/>
      <c r="V169" s="39"/>
      <c r="W169" s="39"/>
      <c r="X169" s="39"/>
      <c r="Y169" s="39"/>
      <c r="Z169" s="39"/>
      <c r="AA169" s="39"/>
      <c r="AB169" s="39"/>
      <c r="AC169" s="39"/>
      <c r="AD169" s="39"/>
      <c r="AE169" s="39"/>
      <c r="AR169" s="224" t="s">
        <v>135</v>
      </c>
      <c r="AT169" s="224" t="s">
        <v>130</v>
      </c>
      <c r="AU169" s="224" t="s">
        <v>82</v>
      </c>
      <c r="AY169" s="18" t="s">
        <v>128</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135</v>
      </c>
      <c r="BM169" s="224" t="s">
        <v>450</v>
      </c>
    </row>
    <row r="170" s="13" customFormat="1">
      <c r="A170" s="13"/>
      <c r="B170" s="231"/>
      <c r="C170" s="232"/>
      <c r="D170" s="226" t="s">
        <v>139</v>
      </c>
      <c r="E170" s="233" t="s">
        <v>19</v>
      </c>
      <c r="F170" s="234" t="s">
        <v>451</v>
      </c>
      <c r="G170" s="232"/>
      <c r="H170" s="233" t="s">
        <v>19</v>
      </c>
      <c r="I170" s="235"/>
      <c r="J170" s="232"/>
      <c r="K170" s="232"/>
      <c r="L170" s="236"/>
      <c r="M170" s="237"/>
      <c r="N170" s="238"/>
      <c r="O170" s="238"/>
      <c r="P170" s="238"/>
      <c r="Q170" s="238"/>
      <c r="R170" s="238"/>
      <c r="S170" s="238"/>
      <c r="T170" s="239"/>
      <c r="U170" s="13"/>
      <c r="V170" s="13"/>
      <c r="W170" s="13"/>
      <c r="X170" s="13"/>
      <c r="Y170" s="13"/>
      <c r="Z170" s="13"/>
      <c r="AA170" s="13"/>
      <c r="AB170" s="13"/>
      <c r="AC170" s="13"/>
      <c r="AD170" s="13"/>
      <c r="AE170" s="13"/>
      <c r="AT170" s="240" t="s">
        <v>139</v>
      </c>
      <c r="AU170" s="240" t="s">
        <v>82</v>
      </c>
      <c r="AV170" s="13" t="s">
        <v>80</v>
      </c>
      <c r="AW170" s="13" t="s">
        <v>33</v>
      </c>
      <c r="AX170" s="13" t="s">
        <v>72</v>
      </c>
      <c r="AY170" s="240" t="s">
        <v>128</v>
      </c>
    </row>
    <row r="171" s="13" customFormat="1">
      <c r="A171" s="13"/>
      <c r="B171" s="231"/>
      <c r="C171" s="232"/>
      <c r="D171" s="226" t="s">
        <v>139</v>
      </c>
      <c r="E171" s="233" t="s">
        <v>19</v>
      </c>
      <c r="F171" s="234" t="s">
        <v>452</v>
      </c>
      <c r="G171" s="232"/>
      <c r="H171" s="233" t="s">
        <v>19</v>
      </c>
      <c r="I171" s="235"/>
      <c r="J171" s="232"/>
      <c r="K171" s="232"/>
      <c r="L171" s="236"/>
      <c r="M171" s="237"/>
      <c r="N171" s="238"/>
      <c r="O171" s="238"/>
      <c r="P171" s="238"/>
      <c r="Q171" s="238"/>
      <c r="R171" s="238"/>
      <c r="S171" s="238"/>
      <c r="T171" s="239"/>
      <c r="U171" s="13"/>
      <c r="V171" s="13"/>
      <c r="W171" s="13"/>
      <c r="X171" s="13"/>
      <c r="Y171" s="13"/>
      <c r="Z171" s="13"/>
      <c r="AA171" s="13"/>
      <c r="AB171" s="13"/>
      <c r="AC171" s="13"/>
      <c r="AD171" s="13"/>
      <c r="AE171" s="13"/>
      <c r="AT171" s="240" t="s">
        <v>139</v>
      </c>
      <c r="AU171" s="240" t="s">
        <v>82</v>
      </c>
      <c r="AV171" s="13" t="s">
        <v>80</v>
      </c>
      <c r="AW171" s="13" t="s">
        <v>33</v>
      </c>
      <c r="AX171" s="13" t="s">
        <v>72</v>
      </c>
      <c r="AY171" s="240" t="s">
        <v>128</v>
      </c>
    </row>
    <row r="172" s="14" customFormat="1">
      <c r="A172" s="14"/>
      <c r="B172" s="241"/>
      <c r="C172" s="242"/>
      <c r="D172" s="226" t="s">
        <v>139</v>
      </c>
      <c r="E172" s="243" t="s">
        <v>19</v>
      </c>
      <c r="F172" s="244" t="s">
        <v>453</v>
      </c>
      <c r="G172" s="242"/>
      <c r="H172" s="245">
        <v>0.033000000000000002</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139</v>
      </c>
      <c r="AU172" s="251" t="s">
        <v>82</v>
      </c>
      <c r="AV172" s="14" t="s">
        <v>82</v>
      </c>
      <c r="AW172" s="14" t="s">
        <v>33</v>
      </c>
      <c r="AX172" s="14" t="s">
        <v>72</v>
      </c>
      <c r="AY172" s="251" t="s">
        <v>128</v>
      </c>
    </row>
    <row r="173" s="13" customFormat="1">
      <c r="A173" s="13"/>
      <c r="B173" s="231"/>
      <c r="C173" s="232"/>
      <c r="D173" s="226" t="s">
        <v>139</v>
      </c>
      <c r="E173" s="233" t="s">
        <v>19</v>
      </c>
      <c r="F173" s="234" t="s">
        <v>454</v>
      </c>
      <c r="G173" s="232"/>
      <c r="H173" s="233" t="s">
        <v>19</v>
      </c>
      <c r="I173" s="235"/>
      <c r="J173" s="232"/>
      <c r="K173" s="232"/>
      <c r="L173" s="236"/>
      <c r="M173" s="237"/>
      <c r="N173" s="238"/>
      <c r="O173" s="238"/>
      <c r="P173" s="238"/>
      <c r="Q173" s="238"/>
      <c r="R173" s="238"/>
      <c r="S173" s="238"/>
      <c r="T173" s="239"/>
      <c r="U173" s="13"/>
      <c r="V173" s="13"/>
      <c r="W173" s="13"/>
      <c r="X173" s="13"/>
      <c r="Y173" s="13"/>
      <c r="Z173" s="13"/>
      <c r="AA173" s="13"/>
      <c r="AB173" s="13"/>
      <c r="AC173" s="13"/>
      <c r="AD173" s="13"/>
      <c r="AE173" s="13"/>
      <c r="AT173" s="240" t="s">
        <v>139</v>
      </c>
      <c r="AU173" s="240" t="s">
        <v>82</v>
      </c>
      <c r="AV173" s="13" t="s">
        <v>80</v>
      </c>
      <c r="AW173" s="13" t="s">
        <v>33</v>
      </c>
      <c r="AX173" s="13" t="s">
        <v>72</v>
      </c>
      <c r="AY173" s="240" t="s">
        <v>128</v>
      </c>
    </row>
    <row r="174" s="14" customFormat="1">
      <c r="A174" s="14"/>
      <c r="B174" s="241"/>
      <c r="C174" s="242"/>
      <c r="D174" s="226" t="s">
        <v>139</v>
      </c>
      <c r="E174" s="243" t="s">
        <v>19</v>
      </c>
      <c r="F174" s="244" t="s">
        <v>455</v>
      </c>
      <c r="G174" s="242"/>
      <c r="H174" s="245">
        <v>0.314</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139</v>
      </c>
      <c r="AU174" s="251" t="s">
        <v>82</v>
      </c>
      <c r="AV174" s="14" t="s">
        <v>82</v>
      </c>
      <c r="AW174" s="14" t="s">
        <v>33</v>
      </c>
      <c r="AX174" s="14" t="s">
        <v>72</v>
      </c>
      <c r="AY174" s="251" t="s">
        <v>128</v>
      </c>
    </row>
    <row r="175" s="13" customFormat="1">
      <c r="A175" s="13"/>
      <c r="B175" s="231"/>
      <c r="C175" s="232"/>
      <c r="D175" s="226" t="s">
        <v>139</v>
      </c>
      <c r="E175" s="233" t="s">
        <v>19</v>
      </c>
      <c r="F175" s="234" t="s">
        <v>456</v>
      </c>
      <c r="G175" s="232"/>
      <c r="H175" s="233" t="s">
        <v>19</v>
      </c>
      <c r="I175" s="235"/>
      <c r="J175" s="232"/>
      <c r="K175" s="232"/>
      <c r="L175" s="236"/>
      <c r="M175" s="237"/>
      <c r="N175" s="238"/>
      <c r="O175" s="238"/>
      <c r="P175" s="238"/>
      <c r="Q175" s="238"/>
      <c r="R175" s="238"/>
      <c r="S175" s="238"/>
      <c r="T175" s="239"/>
      <c r="U175" s="13"/>
      <c r="V175" s="13"/>
      <c r="W175" s="13"/>
      <c r="X175" s="13"/>
      <c r="Y175" s="13"/>
      <c r="Z175" s="13"/>
      <c r="AA175" s="13"/>
      <c r="AB175" s="13"/>
      <c r="AC175" s="13"/>
      <c r="AD175" s="13"/>
      <c r="AE175" s="13"/>
      <c r="AT175" s="240" t="s">
        <v>139</v>
      </c>
      <c r="AU175" s="240" t="s">
        <v>82</v>
      </c>
      <c r="AV175" s="13" t="s">
        <v>80</v>
      </c>
      <c r="AW175" s="13" t="s">
        <v>33</v>
      </c>
      <c r="AX175" s="13" t="s">
        <v>72</v>
      </c>
      <c r="AY175" s="240" t="s">
        <v>128</v>
      </c>
    </row>
    <row r="176" s="14" customFormat="1">
      <c r="A176" s="14"/>
      <c r="B176" s="241"/>
      <c r="C176" s="242"/>
      <c r="D176" s="226" t="s">
        <v>139</v>
      </c>
      <c r="E176" s="243" t="s">
        <v>19</v>
      </c>
      <c r="F176" s="244" t="s">
        <v>457</v>
      </c>
      <c r="G176" s="242"/>
      <c r="H176" s="245">
        <v>0.014</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139</v>
      </c>
      <c r="AU176" s="251" t="s">
        <v>82</v>
      </c>
      <c r="AV176" s="14" t="s">
        <v>82</v>
      </c>
      <c r="AW176" s="14" t="s">
        <v>33</v>
      </c>
      <c r="AX176" s="14" t="s">
        <v>72</v>
      </c>
      <c r="AY176" s="251" t="s">
        <v>128</v>
      </c>
    </row>
    <row r="177" s="15" customFormat="1">
      <c r="A177" s="15"/>
      <c r="B177" s="252"/>
      <c r="C177" s="253"/>
      <c r="D177" s="226" t="s">
        <v>139</v>
      </c>
      <c r="E177" s="254" t="s">
        <v>19</v>
      </c>
      <c r="F177" s="255" t="s">
        <v>202</v>
      </c>
      <c r="G177" s="253"/>
      <c r="H177" s="256">
        <v>0.36099999999999999</v>
      </c>
      <c r="I177" s="257"/>
      <c r="J177" s="253"/>
      <c r="K177" s="253"/>
      <c r="L177" s="258"/>
      <c r="M177" s="259"/>
      <c r="N177" s="260"/>
      <c r="O177" s="260"/>
      <c r="P177" s="260"/>
      <c r="Q177" s="260"/>
      <c r="R177" s="260"/>
      <c r="S177" s="260"/>
      <c r="T177" s="261"/>
      <c r="U177" s="15"/>
      <c r="V177" s="15"/>
      <c r="W177" s="15"/>
      <c r="X177" s="15"/>
      <c r="Y177" s="15"/>
      <c r="Z177" s="15"/>
      <c r="AA177" s="15"/>
      <c r="AB177" s="15"/>
      <c r="AC177" s="15"/>
      <c r="AD177" s="15"/>
      <c r="AE177" s="15"/>
      <c r="AT177" s="262" t="s">
        <v>139</v>
      </c>
      <c r="AU177" s="262" t="s">
        <v>82</v>
      </c>
      <c r="AV177" s="15" t="s">
        <v>135</v>
      </c>
      <c r="AW177" s="15" t="s">
        <v>33</v>
      </c>
      <c r="AX177" s="15" t="s">
        <v>80</v>
      </c>
      <c r="AY177" s="262" t="s">
        <v>128</v>
      </c>
    </row>
    <row r="178" s="2" customFormat="1" ht="14.4" customHeight="1">
      <c r="A178" s="39"/>
      <c r="B178" s="40"/>
      <c r="C178" s="213" t="s">
        <v>248</v>
      </c>
      <c r="D178" s="213" t="s">
        <v>130</v>
      </c>
      <c r="E178" s="214" t="s">
        <v>458</v>
      </c>
      <c r="F178" s="215" t="s">
        <v>459</v>
      </c>
      <c r="G178" s="216" t="s">
        <v>189</v>
      </c>
      <c r="H178" s="217">
        <v>383.89499999999998</v>
      </c>
      <c r="I178" s="218"/>
      <c r="J178" s="219">
        <f>ROUND(I178*H178,2)</f>
        <v>0</v>
      </c>
      <c r="K178" s="215" t="s">
        <v>134</v>
      </c>
      <c r="L178" s="45"/>
      <c r="M178" s="220" t="s">
        <v>19</v>
      </c>
      <c r="N178" s="221" t="s">
        <v>43</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135</v>
      </c>
      <c r="AT178" s="224" t="s">
        <v>130</v>
      </c>
      <c r="AU178" s="224" t="s">
        <v>82</v>
      </c>
      <c r="AY178" s="18" t="s">
        <v>128</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135</v>
      </c>
      <c r="BM178" s="224" t="s">
        <v>460</v>
      </c>
    </row>
    <row r="179" s="2" customFormat="1">
      <c r="A179" s="39"/>
      <c r="B179" s="40"/>
      <c r="C179" s="41"/>
      <c r="D179" s="226" t="s">
        <v>137</v>
      </c>
      <c r="E179" s="41"/>
      <c r="F179" s="227" t="s">
        <v>461</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137</v>
      </c>
      <c r="AU179" s="18" t="s">
        <v>82</v>
      </c>
    </row>
    <row r="180" s="13" customFormat="1">
      <c r="A180" s="13"/>
      <c r="B180" s="231"/>
      <c r="C180" s="232"/>
      <c r="D180" s="226" t="s">
        <v>139</v>
      </c>
      <c r="E180" s="233" t="s">
        <v>19</v>
      </c>
      <c r="F180" s="234" t="s">
        <v>462</v>
      </c>
      <c r="G180" s="232"/>
      <c r="H180" s="233" t="s">
        <v>19</v>
      </c>
      <c r="I180" s="235"/>
      <c r="J180" s="232"/>
      <c r="K180" s="232"/>
      <c r="L180" s="236"/>
      <c r="M180" s="237"/>
      <c r="N180" s="238"/>
      <c r="O180" s="238"/>
      <c r="P180" s="238"/>
      <c r="Q180" s="238"/>
      <c r="R180" s="238"/>
      <c r="S180" s="238"/>
      <c r="T180" s="239"/>
      <c r="U180" s="13"/>
      <c r="V180" s="13"/>
      <c r="W180" s="13"/>
      <c r="X180" s="13"/>
      <c r="Y180" s="13"/>
      <c r="Z180" s="13"/>
      <c r="AA180" s="13"/>
      <c r="AB180" s="13"/>
      <c r="AC180" s="13"/>
      <c r="AD180" s="13"/>
      <c r="AE180" s="13"/>
      <c r="AT180" s="240" t="s">
        <v>139</v>
      </c>
      <c r="AU180" s="240" t="s">
        <v>82</v>
      </c>
      <c r="AV180" s="13" t="s">
        <v>80</v>
      </c>
      <c r="AW180" s="13" t="s">
        <v>33</v>
      </c>
      <c r="AX180" s="13" t="s">
        <v>72</v>
      </c>
      <c r="AY180" s="240" t="s">
        <v>128</v>
      </c>
    </row>
    <row r="181" s="14" customFormat="1">
      <c r="A181" s="14"/>
      <c r="B181" s="241"/>
      <c r="C181" s="242"/>
      <c r="D181" s="226" t="s">
        <v>139</v>
      </c>
      <c r="E181" s="243" t="s">
        <v>19</v>
      </c>
      <c r="F181" s="244" t="s">
        <v>463</v>
      </c>
      <c r="G181" s="242"/>
      <c r="H181" s="245">
        <v>288.99000000000001</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139</v>
      </c>
      <c r="AU181" s="251" t="s">
        <v>82</v>
      </c>
      <c r="AV181" s="14" t="s">
        <v>82</v>
      </c>
      <c r="AW181" s="14" t="s">
        <v>33</v>
      </c>
      <c r="AX181" s="14" t="s">
        <v>72</v>
      </c>
      <c r="AY181" s="251" t="s">
        <v>128</v>
      </c>
    </row>
    <row r="182" s="14" customFormat="1">
      <c r="A182" s="14"/>
      <c r="B182" s="241"/>
      <c r="C182" s="242"/>
      <c r="D182" s="226" t="s">
        <v>139</v>
      </c>
      <c r="E182" s="243" t="s">
        <v>19</v>
      </c>
      <c r="F182" s="244" t="s">
        <v>464</v>
      </c>
      <c r="G182" s="242"/>
      <c r="H182" s="245">
        <v>94.905000000000001</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139</v>
      </c>
      <c r="AU182" s="251" t="s">
        <v>82</v>
      </c>
      <c r="AV182" s="14" t="s">
        <v>82</v>
      </c>
      <c r="AW182" s="14" t="s">
        <v>33</v>
      </c>
      <c r="AX182" s="14" t="s">
        <v>72</v>
      </c>
      <c r="AY182" s="251" t="s">
        <v>128</v>
      </c>
    </row>
    <row r="183" s="15" customFormat="1">
      <c r="A183" s="15"/>
      <c r="B183" s="252"/>
      <c r="C183" s="253"/>
      <c r="D183" s="226" t="s">
        <v>139</v>
      </c>
      <c r="E183" s="254" t="s">
        <v>19</v>
      </c>
      <c r="F183" s="255" t="s">
        <v>202</v>
      </c>
      <c r="G183" s="253"/>
      <c r="H183" s="256">
        <v>383.89499999999998</v>
      </c>
      <c r="I183" s="257"/>
      <c r="J183" s="253"/>
      <c r="K183" s="253"/>
      <c r="L183" s="258"/>
      <c r="M183" s="259"/>
      <c r="N183" s="260"/>
      <c r="O183" s="260"/>
      <c r="P183" s="260"/>
      <c r="Q183" s="260"/>
      <c r="R183" s="260"/>
      <c r="S183" s="260"/>
      <c r="T183" s="261"/>
      <c r="U183" s="15"/>
      <c r="V183" s="15"/>
      <c r="W183" s="15"/>
      <c r="X183" s="15"/>
      <c r="Y183" s="15"/>
      <c r="Z183" s="15"/>
      <c r="AA183" s="15"/>
      <c r="AB183" s="15"/>
      <c r="AC183" s="15"/>
      <c r="AD183" s="15"/>
      <c r="AE183" s="15"/>
      <c r="AT183" s="262" t="s">
        <v>139</v>
      </c>
      <c r="AU183" s="262" t="s">
        <v>82</v>
      </c>
      <c r="AV183" s="15" t="s">
        <v>135</v>
      </c>
      <c r="AW183" s="15" t="s">
        <v>33</v>
      </c>
      <c r="AX183" s="15" t="s">
        <v>80</v>
      </c>
      <c r="AY183" s="262" t="s">
        <v>128</v>
      </c>
    </row>
    <row r="184" s="2" customFormat="1" ht="14.4" customHeight="1">
      <c r="A184" s="39"/>
      <c r="B184" s="40"/>
      <c r="C184" s="213" t="s">
        <v>7</v>
      </c>
      <c r="D184" s="213" t="s">
        <v>130</v>
      </c>
      <c r="E184" s="214" t="s">
        <v>465</v>
      </c>
      <c r="F184" s="215" t="s">
        <v>466</v>
      </c>
      <c r="G184" s="216" t="s">
        <v>133</v>
      </c>
      <c r="H184" s="217">
        <v>832.154</v>
      </c>
      <c r="I184" s="218"/>
      <c r="J184" s="219">
        <f>ROUND(I184*H184,2)</f>
        <v>0</v>
      </c>
      <c r="K184" s="215" t="s">
        <v>134</v>
      </c>
      <c r="L184" s="45"/>
      <c r="M184" s="220" t="s">
        <v>19</v>
      </c>
      <c r="N184" s="221" t="s">
        <v>43</v>
      </c>
      <c r="O184" s="85"/>
      <c r="P184" s="222">
        <f>O184*H184</f>
        <v>0</v>
      </c>
      <c r="Q184" s="222">
        <v>0.0023700000000000001</v>
      </c>
      <c r="R184" s="222">
        <f>Q184*H184</f>
        <v>1.9722049800000001</v>
      </c>
      <c r="S184" s="222">
        <v>0</v>
      </c>
      <c r="T184" s="223">
        <f>S184*H184</f>
        <v>0</v>
      </c>
      <c r="U184" s="39"/>
      <c r="V184" s="39"/>
      <c r="W184" s="39"/>
      <c r="X184" s="39"/>
      <c r="Y184" s="39"/>
      <c r="Z184" s="39"/>
      <c r="AA184" s="39"/>
      <c r="AB184" s="39"/>
      <c r="AC184" s="39"/>
      <c r="AD184" s="39"/>
      <c r="AE184" s="39"/>
      <c r="AR184" s="224" t="s">
        <v>135</v>
      </c>
      <c r="AT184" s="224" t="s">
        <v>130</v>
      </c>
      <c r="AU184" s="224" t="s">
        <v>82</v>
      </c>
      <c r="AY184" s="18" t="s">
        <v>128</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135</v>
      </c>
      <c r="BM184" s="224" t="s">
        <v>467</v>
      </c>
    </row>
    <row r="185" s="2" customFormat="1">
      <c r="A185" s="39"/>
      <c r="B185" s="40"/>
      <c r="C185" s="41"/>
      <c r="D185" s="226" t="s">
        <v>137</v>
      </c>
      <c r="E185" s="41"/>
      <c r="F185" s="227" t="s">
        <v>468</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137</v>
      </c>
      <c r="AU185" s="18" t="s">
        <v>82</v>
      </c>
    </row>
    <row r="186" s="14" customFormat="1">
      <c r="A186" s="14"/>
      <c r="B186" s="241"/>
      <c r="C186" s="242"/>
      <c r="D186" s="226" t="s">
        <v>139</v>
      </c>
      <c r="E186" s="243" t="s">
        <v>19</v>
      </c>
      <c r="F186" s="244" t="s">
        <v>469</v>
      </c>
      <c r="G186" s="242"/>
      <c r="H186" s="245">
        <v>188.53999999999999</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139</v>
      </c>
      <c r="AU186" s="251" t="s">
        <v>82</v>
      </c>
      <c r="AV186" s="14" t="s">
        <v>82</v>
      </c>
      <c r="AW186" s="14" t="s">
        <v>33</v>
      </c>
      <c r="AX186" s="14" t="s">
        <v>72</v>
      </c>
      <c r="AY186" s="251" t="s">
        <v>128</v>
      </c>
    </row>
    <row r="187" s="13" customFormat="1">
      <c r="A187" s="13"/>
      <c r="B187" s="231"/>
      <c r="C187" s="232"/>
      <c r="D187" s="226" t="s">
        <v>139</v>
      </c>
      <c r="E187" s="233" t="s">
        <v>19</v>
      </c>
      <c r="F187" s="234" t="s">
        <v>470</v>
      </c>
      <c r="G187" s="232"/>
      <c r="H187" s="233" t="s">
        <v>19</v>
      </c>
      <c r="I187" s="235"/>
      <c r="J187" s="232"/>
      <c r="K187" s="232"/>
      <c r="L187" s="236"/>
      <c r="M187" s="237"/>
      <c r="N187" s="238"/>
      <c r="O187" s="238"/>
      <c r="P187" s="238"/>
      <c r="Q187" s="238"/>
      <c r="R187" s="238"/>
      <c r="S187" s="238"/>
      <c r="T187" s="239"/>
      <c r="U187" s="13"/>
      <c r="V187" s="13"/>
      <c r="W187" s="13"/>
      <c r="X187" s="13"/>
      <c r="Y187" s="13"/>
      <c r="Z187" s="13"/>
      <c r="AA187" s="13"/>
      <c r="AB187" s="13"/>
      <c r="AC187" s="13"/>
      <c r="AD187" s="13"/>
      <c r="AE187" s="13"/>
      <c r="AT187" s="240" t="s">
        <v>139</v>
      </c>
      <c r="AU187" s="240" t="s">
        <v>82</v>
      </c>
      <c r="AV187" s="13" t="s">
        <v>80</v>
      </c>
      <c r="AW187" s="13" t="s">
        <v>33</v>
      </c>
      <c r="AX187" s="13" t="s">
        <v>72</v>
      </c>
      <c r="AY187" s="240" t="s">
        <v>128</v>
      </c>
    </row>
    <row r="188" s="14" customFormat="1">
      <c r="A188" s="14"/>
      <c r="B188" s="241"/>
      <c r="C188" s="242"/>
      <c r="D188" s="226" t="s">
        <v>139</v>
      </c>
      <c r="E188" s="243" t="s">
        <v>19</v>
      </c>
      <c r="F188" s="244" t="s">
        <v>471</v>
      </c>
      <c r="G188" s="242"/>
      <c r="H188" s="245">
        <v>643.61400000000003</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139</v>
      </c>
      <c r="AU188" s="251" t="s">
        <v>82</v>
      </c>
      <c r="AV188" s="14" t="s">
        <v>82</v>
      </c>
      <c r="AW188" s="14" t="s">
        <v>33</v>
      </c>
      <c r="AX188" s="14" t="s">
        <v>72</v>
      </c>
      <c r="AY188" s="251" t="s">
        <v>128</v>
      </c>
    </row>
    <row r="189" s="15" customFormat="1">
      <c r="A189" s="15"/>
      <c r="B189" s="252"/>
      <c r="C189" s="253"/>
      <c r="D189" s="226" t="s">
        <v>139</v>
      </c>
      <c r="E189" s="254" t="s">
        <v>19</v>
      </c>
      <c r="F189" s="255" t="s">
        <v>202</v>
      </c>
      <c r="G189" s="253"/>
      <c r="H189" s="256">
        <v>832.154</v>
      </c>
      <c r="I189" s="257"/>
      <c r="J189" s="253"/>
      <c r="K189" s="253"/>
      <c r="L189" s="258"/>
      <c r="M189" s="259"/>
      <c r="N189" s="260"/>
      <c r="O189" s="260"/>
      <c r="P189" s="260"/>
      <c r="Q189" s="260"/>
      <c r="R189" s="260"/>
      <c r="S189" s="260"/>
      <c r="T189" s="261"/>
      <c r="U189" s="15"/>
      <c r="V189" s="15"/>
      <c r="W189" s="15"/>
      <c r="X189" s="15"/>
      <c r="Y189" s="15"/>
      <c r="Z189" s="15"/>
      <c r="AA189" s="15"/>
      <c r="AB189" s="15"/>
      <c r="AC189" s="15"/>
      <c r="AD189" s="15"/>
      <c r="AE189" s="15"/>
      <c r="AT189" s="262" t="s">
        <v>139</v>
      </c>
      <c r="AU189" s="262" t="s">
        <v>82</v>
      </c>
      <c r="AV189" s="15" t="s">
        <v>135</v>
      </c>
      <c r="AW189" s="15" t="s">
        <v>33</v>
      </c>
      <c r="AX189" s="15" t="s">
        <v>80</v>
      </c>
      <c r="AY189" s="262" t="s">
        <v>128</v>
      </c>
    </row>
    <row r="190" s="2" customFormat="1" ht="14.4" customHeight="1">
      <c r="A190" s="39"/>
      <c r="B190" s="40"/>
      <c r="C190" s="213" t="s">
        <v>261</v>
      </c>
      <c r="D190" s="213" t="s">
        <v>130</v>
      </c>
      <c r="E190" s="214" t="s">
        <v>472</v>
      </c>
      <c r="F190" s="215" t="s">
        <v>473</v>
      </c>
      <c r="G190" s="216" t="s">
        <v>133</v>
      </c>
      <c r="H190" s="217">
        <v>832.154</v>
      </c>
      <c r="I190" s="218"/>
      <c r="J190" s="219">
        <f>ROUND(I190*H190,2)</f>
        <v>0</v>
      </c>
      <c r="K190" s="215" t="s">
        <v>134</v>
      </c>
      <c r="L190" s="45"/>
      <c r="M190" s="220" t="s">
        <v>19</v>
      </c>
      <c r="N190" s="221" t="s">
        <v>43</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135</v>
      </c>
      <c r="AT190" s="224" t="s">
        <v>130</v>
      </c>
      <c r="AU190" s="224" t="s">
        <v>82</v>
      </c>
      <c r="AY190" s="18" t="s">
        <v>128</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135</v>
      </c>
      <c r="BM190" s="224" t="s">
        <v>474</v>
      </c>
    </row>
    <row r="191" s="2" customFormat="1">
      <c r="A191" s="39"/>
      <c r="B191" s="40"/>
      <c r="C191" s="41"/>
      <c r="D191" s="226" t="s">
        <v>137</v>
      </c>
      <c r="E191" s="41"/>
      <c r="F191" s="227" t="s">
        <v>468</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137</v>
      </c>
      <c r="AU191" s="18" t="s">
        <v>82</v>
      </c>
    </row>
    <row r="192" s="2" customFormat="1" ht="14.4" customHeight="1">
      <c r="A192" s="39"/>
      <c r="B192" s="40"/>
      <c r="C192" s="213" t="s">
        <v>268</v>
      </c>
      <c r="D192" s="213" t="s">
        <v>130</v>
      </c>
      <c r="E192" s="214" t="s">
        <v>475</v>
      </c>
      <c r="F192" s="215" t="s">
        <v>476</v>
      </c>
      <c r="G192" s="216" t="s">
        <v>264</v>
      </c>
      <c r="H192" s="217">
        <v>6.6820000000000004</v>
      </c>
      <c r="I192" s="218"/>
      <c r="J192" s="219">
        <f>ROUND(I192*H192,2)</f>
        <v>0</v>
      </c>
      <c r="K192" s="215" t="s">
        <v>134</v>
      </c>
      <c r="L192" s="45"/>
      <c r="M192" s="220" t="s">
        <v>19</v>
      </c>
      <c r="N192" s="221" t="s">
        <v>43</v>
      </c>
      <c r="O192" s="85"/>
      <c r="P192" s="222">
        <f>O192*H192</f>
        <v>0</v>
      </c>
      <c r="Q192" s="222">
        <v>1.04359</v>
      </c>
      <c r="R192" s="222">
        <f>Q192*H192</f>
        <v>6.9732683800000004</v>
      </c>
      <c r="S192" s="222">
        <v>0</v>
      </c>
      <c r="T192" s="223">
        <f>S192*H192</f>
        <v>0</v>
      </c>
      <c r="U192" s="39"/>
      <c r="V192" s="39"/>
      <c r="W192" s="39"/>
      <c r="X192" s="39"/>
      <c r="Y192" s="39"/>
      <c r="Z192" s="39"/>
      <c r="AA192" s="39"/>
      <c r="AB192" s="39"/>
      <c r="AC192" s="39"/>
      <c r="AD192" s="39"/>
      <c r="AE192" s="39"/>
      <c r="AR192" s="224" t="s">
        <v>135</v>
      </c>
      <c r="AT192" s="224" t="s">
        <v>130</v>
      </c>
      <c r="AU192" s="224" t="s">
        <v>82</v>
      </c>
      <c r="AY192" s="18" t="s">
        <v>128</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135</v>
      </c>
      <c r="BM192" s="224" t="s">
        <v>477</v>
      </c>
    </row>
    <row r="193" s="2" customFormat="1">
      <c r="A193" s="39"/>
      <c r="B193" s="40"/>
      <c r="C193" s="41"/>
      <c r="D193" s="226" t="s">
        <v>137</v>
      </c>
      <c r="E193" s="41"/>
      <c r="F193" s="227" t="s">
        <v>478</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137</v>
      </c>
      <c r="AU193" s="18" t="s">
        <v>82</v>
      </c>
    </row>
    <row r="194" s="13" customFormat="1">
      <c r="A194" s="13"/>
      <c r="B194" s="231"/>
      <c r="C194" s="232"/>
      <c r="D194" s="226" t="s">
        <v>139</v>
      </c>
      <c r="E194" s="233" t="s">
        <v>19</v>
      </c>
      <c r="F194" s="234" t="s">
        <v>451</v>
      </c>
      <c r="G194" s="232"/>
      <c r="H194" s="233" t="s">
        <v>19</v>
      </c>
      <c r="I194" s="235"/>
      <c r="J194" s="232"/>
      <c r="K194" s="232"/>
      <c r="L194" s="236"/>
      <c r="M194" s="237"/>
      <c r="N194" s="238"/>
      <c r="O194" s="238"/>
      <c r="P194" s="238"/>
      <c r="Q194" s="238"/>
      <c r="R194" s="238"/>
      <c r="S194" s="238"/>
      <c r="T194" s="239"/>
      <c r="U194" s="13"/>
      <c r="V194" s="13"/>
      <c r="W194" s="13"/>
      <c r="X194" s="13"/>
      <c r="Y194" s="13"/>
      <c r="Z194" s="13"/>
      <c r="AA194" s="13"/>
      <c r="AB194" s="13"/>
      <c r="AC194" s="13"/>
      <c r="AD194" s="13"/>
      <c r="AE194" s="13"/>
      <c r="AT194" s="240" t="s">
        <v>139</v>
      </c>
      <c r="AU194" s="240" t="s">
        <v>82</v>
      </c>
      <c r="AV194" s="13" t="s">
        <v>80</v>
      </c>
      <c r="AW194" s="13" t="s">
        <v>33</v>
      </c>
      <c r="AX194" s="13" t="s">
        <v>72</v>
      </c>
      <c r="AY194" s="240" t="s">
        <v>128</v>
      </c>
    </row>
    <row r="195" s="13" customFormat="1">
      <c r="A195" s="13"/>
      <c r="B195" s="231"/>
      <c r="C195" s="232"/>
      <c r="D195" s="226" t="s">
        <v>139</v>
      </c>
      <c r="E195" s="233" t="s">
        <v>19</v>
      </c>
      <c r="F195" s="234" t="s">
        <v>452</v>
      </c>
      <c r="G195" s="232"/>
      <c r="H195" s="233" t="s">
        <v>19</v>
      </c>
      <c r="I195" s="235"/>
      <c r="J195" s="232"/>
      <c r="K195" s="232"/>
      <c r="L195" s="236"/>
      <c r="M195" s="237"/>
      <c r="N195" s="238"/>
      <c r="O195" s="238"/>
      <c r="P195" s="238"/>
      <c r="Q195" s="238"/>
      <c r="R195" s="238"/>
      <c r="S195" s="238"/>
      <c r="T195" s="239"/>
      <c r="U195" s="13"/>
      <c r="V195" s="13"/>
      <c r="W195" s="13"/>
      <c r="X195" s="13"/>
      <c r="Y195" s="13"/>
      <c r="Z195" s="13"/>
      <c r="AA195" s="13"/>
      <c r="AB195" s="13"/>
      <c r="AC195" s="13"/>
      <c r="AD195" s="13"/>
      <c r="AE195" s="13"/>
      <c r="AT195" s="240" t="s">
        <v>139</v>
      </c>
      <c r="AU195" s="240" t="s">
        <v>82</v>
      </c>
      <c r="AV195" s="13" t="s">
        <v>80</v>
      </c>
      <c r="AW195" s="13" t="s">
        <v>33</v>
      </c>
      <c r="AX195" s="13" t="s">
        <v>72</v>
      </c>
      <c r="AY195" s="240" t="s">
        <v>128</v>
      </c>
    </row>
    <row r="196" s="14" customFormat="1">
      <c r="A196" s="14"/>
      <c r="B196" s="241"/>
      <c r="C196" s="242"/>
      <c r="D196" s="226" t="s">
        <v>139</v>
      </c>
      <c r="E196" s="243" t="s">
        <v>19</v>
      </c>
      <c r="F196" s="244" t="s">
        <v>479</v>
      </c>
      <c r="G196" s="242"/>
      <c r="H196" s="245">
        <v>0.025000000000000001</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139</v>
      </c>
      <c r="AU196" s="251" t="s">
        <v>82</v>
      </c>
      <c r="AV196" s="14" t="s">
        <v>82</v>
      </c>
      <c r="AW196" s="14" t="s">
        <v>33</v>
      </c>
      <c r="AX196" s="14" t="s">
        <v>72</v>
      </c>
      <c r="AY196" s="251" t="s">
        <v>128</v>
      </c>
    </row>
    <row r="197" s="13" customFormat="1">
      <c r="A197" s="13"/>
      <c r="B197" s="231"/>
      <c r="C197" s="232"/>
      <c r="D197" s="226" t="s">
        <v>139</v>
      </c>
      <c r="E197" s="233" t="s">
        <v>19</v>
      </c>
      <c r="F197" s="234" t="s">
        <v>480</v>
      </c>
      <c r="G197" s="232"/>
      <c r="H197" s="233" t="s">
        <v>19</v>
      </c>
      <c r="I197" s="235"/>
      <c r="J197" s="232"/>
      <c r="K197" s="232"/>
      <c r="L197" s="236"/>
      <c r="M197" s="237"/>
      <c r="N197" s="238"/>
      <c r="O197" s="238"/>
      <c r="P197" s="238"/>
      <c r="Q197" s="238"/>
      <c r="R197" s="238"/>
      <c r="S197" s="238"/>
      <c r="T197" s="239"/>
      <c r="U197" s="13"/>
      <c r="V197" s="13"/>
      <c r="W197" s="13"/>
      <c r="X197" s="13"/>
      <c r="Y197" s="13"/>
      <c r="Z197" s="13"/>
      <c r="AA197" s="13"/>
      <c r="AB197" s="13"/>
      <c r="AC197" s="13"/>
      <c r="AD197" s="13"/>
      <c r="AE197" s="13"/>
      <c r="AT197" s="240" t="s">
        <v>139</v>
      </c>
      <c r="AU197" s="240" t="s">
        <v>82</v>
      </c>
      <c r="AV197" s="13" t="s">
        <v>80</v>
      </c>
      <c r="AW197" s="13" t="s">
        <v>33</v>
      </c>
      <c r="AX197" s="13" t="s">
        <v>72</v>
      </c>
      <c r="AY197" s="240" t="s">
        <v>128</v>
      </c>
    </row>
    <row r="198" s="14" customFormat="1">
      <c r="A198" s="14"/>
      <c r="B198" s="241"/>
      <c r="C198" s="242"/>
      <c r="D198" s="226" t="s">
        <v>139</v>
      </c>
      <c r="E198" s="243" t="s">
        <v>19</v>
      </c>
      <c r="F198" s="244" t="s">
        <v>481</v>
      </c>
      <c r="G198" s="242"/>
      <c r="H198" s="245">
        <v>0.062</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139</v>
      </c>
      <c r="AU198" s="251" t="s">
        <v>82</v>
      </c>
      <c r="AV198" s="14" t="s">
        <v>82</v>
      </c>
      <c r="AW198" s="14" t="s">
        <v>33</v>
      </c>
      <c r="AX198" s="14" t="s">
        <v>72</v>
      </c>
      <c r="AY198" s="251" t="s">
        <v>128</v>
      </c>
    </row>
    <row r="199" s="14" customFormat="1">
      <c r="A199" s="14"/>
      <c r="B199" s="241"/>
      <c r="C199" s="242"/>
      <c r="D199" s="226" t="s">
        <v>139</v>
      </c>
      <c r="E199" s="243" t="s">
        <v>19</v>
      </c>
      <c r="F199" s="244" t="s">
        <v>482</v>
      </c>
      <c r="G199" s="242"/>
      <c r="H199" s="245">
        <v>0.014999999999999999</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139</v>
      </c>
      <c r="AU199" s="251" t="s">
        <v>82</v>
      </c>
      <c r="AV199" s="14" t="s">
        <v>82</v>
      </c>
      <c r="AW199" s="14" t="s">
        <v>33</v>
      </c>
      <c r="AX199" s="14" t="s">
        <v>72</v>
      </c>
      <c r="AY199" s="251" t="s">
        <v>128</v>
      </c>
    </row>
    <row r="200" s="14" customFormat="1">
      <c r="A200" s="14"/>
      <c r="B200" s="241"/>
      <c r="C200" s="242"/>
      <c r="D200" s="226" t="s">
        <v>139</v>
      </c>
      <c r="E200" s="243" t="s">
        <v>19</v>
      </c>
      <c r="F200" s="244" t="s">
        <v>483</v>
      </c>
      <c r="G200" s="242"/>
      <c r="H200" s="245">
        <v>0.0050000000000000001</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139</v>
      </c>
      <c r="AU200" s="251" t="s">
        <v>82</v>
      </c>
      <c r="AV200" s="14" t="s">
        <v>82</v>
      </c>
      <c r="AW200" s="14" t="s">
        <v>33</v>
      </c>
      <c r="AX200" s="14" t="s">
        <v>72</v>
      </c>
      <c r="AY200" s="251" t="s">
        <v>128</v>
      </c>
    </row>
    <row r="201" s="14" customFormat="1">
      <c r="A201" s="14"/>
      <c r="B201" s="241"/>
      <c r="C201" s="242"/>
      <c r="D201" s="226" t="s">
        <v>139</v>
      </c>
      <c r="E201" s="243" t="s">
        <v>19</v>
      </c>
      <c r="F201" s="244" t="s">
        <v>482</v>
      </c>
      <c r="G201" s="242"/>
      <c r="H201" s="245">
        <v>0.014999999999999999</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139</v>
      </c>
      <c r="AU201" s="251" t="s">
        <v>82</v>
      </c>
      <c r="AV201" s="14" t="s">
        <v>82</v>
      </c>
      <c r="AW201" s="14" t="s">
        <v>33</v>
      </c>
      <c r="AX201" s="14" t="s">
        <v>72</v>
      </c>
      <c r="AY201" s="251" t="s">
        <v>128</v>
      </c>
    </row>
    <row r="202" s="13" customFormat="1">
      <c r="A202" s="13"/>
      <c r="B202" s="231"/>
      <c r="C202" s="232"/>
      <c r="D202" s="226" t="s">
        <v>139</v>
      </c>
      <c r="E202" s="233" t="s">
        <v>19</v>
      </c>
      <c r="F202" s="234" t="s">
        <v>454</v>
      </c>
      <c r="G202" s="232"/>
      <c r="H202" s="233" t="s">
        <v>19</v>
      </c>
      <c r="I202" s="235"/>
      <c r="J202" s="232"/>
      <c r="K202" s="232"/>
      <c r="L202" s="236"/>
      <c r="M202" s="237"/>
      <c r="N202" s="238"/>
      <c r="O202" s="238"/>
      <c r="P202" s="238"/>
      <c r="Q202" s="238"/>
      <c r="R202" s="238"/>
      <c r="S202" s="238"/>
      <c r="T202" s="239"/>
      <c r="U202" s="13"/>
      <c r="V202" s="13"/>
      <c r="W202" s="13"/>
      <c r="X202" s="13"/>
      <c r="Y202" s="13"/>
      <c r="Z202" s="13"/>
      <c r="AA202" s="13"/>
      <c r="AB202" s="13"/>
      <c r="AC202" s="13"/>
      <c r="AD202" s="13"/>
      <c r="AE202" s="13"/>
      <c r="AT202" s="240" t="s">
        <v>139</v>
      </c>
      <c r="AU202" s="240" t="s">
        <v>82</v>
      </c>
      <c r="AV202" s="13" t="s">
        <v>80</v>
      </c>
      <c r="AW202" s="13" t="s">
        <v>33</v>
      </c>
      <c r="AX202" s="13" t="s">
        <v>72</v>
      </c>
      <c r="AY202" s="240" t="s">
        <v>128</v>
      </c>
    </row>
    <row r="203" s="14" customFormat="1">
      <c r="A203" s="14"/>
      <c r="B203" s="241"/>
      <c r="C203" s="242"/>
      <c r="D203" s="226" t="s">
        <v>139</v>
      </c>
      <c r="E203" s="243" t="s">
        <v>19</v>
      </c>
      <c r="F203" s="244" t="s">
        <v>484</v>
      </c>
      <c r="G203" s="242"/>
      <c r="H203" s="245">
        <v>0.191</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139</v>
      </c>
      <c r="AU203" s="251" t="s">
        <v>82</v>
      </c>
      <c r="AV203" s="14" t="s">
        <v>82</v>
      </c>
      <c r="AW203" s="14" t="s">
        <v>33</v>
      </c>
      <c r="AX203" s="14" t="s">
        <v>72</v>
      </c>
      <c r="AY203" s="251" t="s">
        <v>128</v>
      </c>
    </row>
    <row r="204" s="13" customFormat="1">
      <c r="A204" s="13"/>
      <c r="B204" s="231"/>
      <c r="C204" s="232"/>
      <c r="D204" s="226" t="s">
        <v>139</v>
      </c>
      <c r="E204" s="233" t="s">
        <v>19</v>
      </c>
      <c r="F204" s="234" t="s">
        <v>480</v>
      </c>
      <c r="G204" s="232"/>
      <c r="H204" s="233" t="s">
        <v>19</v>
      </c>
      <c r="I204" s="235"/>
      <c r="J204" s="232"/>
      <c r="K204" s="232"/>
      <c r="L204" s="236"/>
      <c r="M204" s="237"/>
      <c r="N204" s="238"/>
      <c r="O204" s="238"/>
      <c r="P204" s="238"/>
      <c r="Q204" s="238"/>
      <c r="R204" s="238"/>
      <c r="S204" s="238"/>
      <c r="T204" s="239"/>
      <c r="U204" s="13"/>
      <c r="V204" s="13"/>
      <c r="W204" s="13"/>
      <c r="X204" s="13"/>
      <c r="Y204" s="13"/>
      <c r="Z204" s="13"/>
      <c r="AA204" s="13"/>
      <c r="AB204" s="13"/>
      <c r="AC204" s="13"/>
      <c r="AD204" s="13"/>
      <c r="AE204" s="13"/>
      <c r="AT204" s="240" t="s">
        <v>139</v>
      </c>
      <c r="AU204" s="240" t="s">
        <v>82</v>
      </c>
      <c r="AV204" s="13" t="s">
        <v>80</v>
      </c>
      <c r="AW204" s="13" t="s">
        <v>33</v>
      </c>
      <c r="AX204" s="13" t="s">
        <v>72</v>
      </c>
      <c r="AY204" s="240" t="s">
        <v>128</v>
      </c>
    </row>
    <row r="205" s="14" customFormat="1">
      <c r="A205" s="14"/>
      <c r="B205" s="241"/>
      <c r="C205" s="242"/>
      <c r="D205" s="226" t="s">
        <v>139</v>
      </c>
      <c r="E205" s="243" t="s">
        <v>19</v>
      </c>
      <c r="F205" s="244" t="s">
        <v>485</v>
      </c>
      <c r="G205" s="242"/>
      <c r="H205" s="245">
        <v>5.907</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139</v>
      </c>
      <c r="AU205" s="251" t="s">
        <v>82</v>
      </c>
      <c r="AV205" s="14" t="s">
        <v>82</v>
      </c>
      <c r="AW205" s="14" t="s">
        <v>33</v>
      </c>
      <c r="AX205" s="14" t="s">
        <v>72</v>
      </c>
      <c r="AY205" s="251" t="s">
        <v>128</v>
      </c>
    </row>
    <row r="206" s="14" customFormat="1">
      <c r="A206" s="14"/>
      <c r="B206" s="241"/>
      <c r="C206" s="242"/>
      <c r="D206" s="226" t="s">
        <v>139</v>
      </c>
      <c r="E206" s="243" t="s">
        <v>19</v>
      </c>
      <c r="F206" s="244" t="s">
        <v>486</v>
      </c>
      <c r="G206" s="242"/>
      <c r="H206" s="245">
        <v>0.20300000000000001</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139</v>
      </c>
      <c r="AU206" s="251" t="s">
        <v>82</v>
      </c>
      <c r="AV206" s="14" t="s">
        <v>82</v>
      </c>
      <c r="AW206" s="14" t="s">
        <v>33</v>
      </c>
      <c r="AX206" s="14" t="s">
        <v>72</v>
      </c>
      <c r="AY206" s="251" t="s">
        <v>128</v>
      </c>
    </row>
    <row r="207" s="14" customFormat="1">
      <c r="A207" s="14"/>
      <c r="B207" s="241"/>
      <c r="C207" s="242"/>
      <c r="D207" s="226" t="s">
        <v>139</v>
      </c>
      <c r="E207" s="243" t="s">
        <v>19</v>
      </c>
      <c r="F207" s="244" t="s">
        <v>487</v>
      </c>
      <c r="G207" s="242"/>
      <c r="H207" s="245">
        <v>0.056000000000000001</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139</v>
      </c>
      <c r="AU207" s="251" t="s">
        <v>82</v>
      </c>
      <c r="AV207" s="14" t="s">
        <v>82</v>
      </c>
      <c r="AW207" s="14" t="s">
        <v>33</v>
      </c>
      <c r="AX207" s="14" t="s">
        <v>72</v>
      </c>
      <c r="AY207" s="251" t="s">
        <v>128</v>
      </c>
    </row>
    <row r="208" s="14" customFormat="1">
      <c r="A208" s="14"/>
      <c r="B208" s="241"/>
      <c r="C208" s="242"/>
      <c r="D208" s="226" t="s">
        <v>139</v>
      </c>
      <c r="E208" s="243" t="s">
        <v>19</v>
      </c>
      <c r="F208" s="244" t="s">
        <v>488</v>
      </c>
      <c r="G208" s="242"/>
      <c r="H208" s="245">
        <v>0.152</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139</v>
      </c>
      <c r="AU208" s="251" t="s">
        <v>82</v>
      </c>
      <c r="AV208" s="14" t="s">
        <v>82</v>
      </c>
      <c r="AW208" s="14" t="s">
        <v>33</v>
      </c>
      <c r="AX208" s="14" t="s">
        <v>72</v>
      </c>
      <c r="AY208" s="251" t="s">
        <v>128</v>
      </c>
    </row>
    <row r="209" s="13" customFormat="1">
      <c r="A209" s="13"/>
      <c r="B209" s="231"/>
      <c r="C209" s="232"/>
      <c r="D209" s="226" t="s">
        <v>139</v>
      </c>
      <c r="E209" s="233" t="s">
        <v>19</v>
      </c>
      <c r="F209" s="234" t="s">
        <v>456</v>
      </c>
      <c r="G209" s="232"/>
      <c r="H209" s="233" t="s">
        <v>19</v>
      </c>
      <c r="I209" s="235"/>
      <c r="J209" s="232"/>
      <c r="K209" s="232"/>
      <c r="L209" s="236"/>
      <c r="M209" s="237"/>
      <c r="N209" s="238"/>
      <c r="O209" s="238"/>
      <c r="P209" s="238"/>
      <c r="Q209" s="238"/>
      <c r="R209" s="238"/>
      <c r="S209" s="238"/>
      <c r="T209" s="239"/>
      <c r="U209" s="13"/>
      <c r="V209" s="13"/>
      <c r="W209" s="13"/>
      <c r="X209" s="13"/>
      <c r="Y209" s="13"/>
      <c r="Z209" s="13"/>
      <c r="AA209" s="13"/>
      <c r="AB209" s="13"/>
      <c r="AC209" s="13"/>
      <c r="AD209" s="13"/>
      <c r="AE209" s="13"/>
      <c r="AT209" s="240" t="s">
        <v>139</v>
      </c>
      <c r="AU209" s="240" t="s">
        <v>82</v>
      </c>
      <c r="AV209" s="13" t="s">
        <v>80</v>
      </c>
      <c r="AW209" s="13" t="s">
        <v>33</v>
      </c>
      <c r="AX209" s="13" t="s">
        <v>72</v>
      </c>
      <c r="AY209" s="240" t="s">
        <v>128</v>
      </c>
    </row>
    <row r="210" s="14" customFormat="1">
      <c r="A210" s="14"/>
      <c r="B210" s="241"/>
      <c r="C210" s="242"/>
      <c r="D210" s="226" t="s">
        <v>139</v>
      </c>
      <c r="E210" s="243" t="s">
        <v>19</v>
      </c>
      <c r="F210" s="244" t="s">
        <v>489</v>
      </c>
      <c r="G210" s="242"/>
      <c r="H210" s="245">
        <v>0.010999999999999999</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139</v>
      </c>
      <c r="AU210" s="251" t="s">
        <v>82</v>
      </c>
      <c r="AV210" s="14" t="s">
        <v>82</v>
      </c>
      <c r="AW210" s="14" t="s">
        <v>33</v>
      </c>
      <c r="AX210" s="14" t="s">
        <v>72</v>
      </c>
      <c r="AY210" s="251" t="s">
        <v>128</v>
      </c>
    </row>
    <row r="211" s="13" customFormat="1">
      <c r="A211" s="13"/>
      <c r="B211" s="231"/>
      <c r="C211" s="232"/>
      <c r="D211" s="226" t="s">
        <v>139</v>
      </c>
      <c r="E211" s="233" t="s">
        <v>19</v>
      </c>
      <c r="F211" s="234" t="s">
        <v>480</v>
      </c>
      <c r="G211" s="232"/>
      <c r="H211" s="233" t="s">
        <v>19</v>
      </c>
      <c r="I211" s="235"/>
      <c r="J211" s="232"/>
      <c r="K211" s="232"/>
      <c r="L211" s="236"/>
      <c r="M211" s="237"/>
      <c r="N211" s="238"/>
      <c r="O211" s="238"/>
      <c r="P211" s="238"/>
      <c r="Q211" s="238"/>
      <c r="R211" s="238"/>
      <c r="S211" s="238"/>
      <c r="T211" s="239"/>
      <c r="U211" s="13"/>
      <c r="V211" s="13"/>
      <c r="W211" s="13"/>
      <c r="X211" s="13"/>
      <c r="Y211" s="13"/>
      <c r="Z211" s="13"/>
      <c r="AA211" s="13"/>
      <c r="AB211" s="13"/>
      <c r="AC211" s="13"/>
      <c r="AD211" s="13"/>
      <c r="AE211" s="13"/>
      <c r="AT211" s="240" t="s">
        <v>139</v>
      </c>
      <c r="AU211" s="240" t="s">
        <v>82</v>
      </c>
      <c r="AV211" s="13" t="s">
        <v>80</v>
      </c>
      <c r="AW211" s="13" t="s">
        <v>33</v>
      </c>
      <c r="AX211" s="13" t="s">
        <v>72</v>
      </c>
      <c r="AY211" s="240" t="s">
        <v>128</v>
      </c>
    </row>
    <row r="212" s="14" customFormat="1">
      <c r="A212" s="14"/>
      <c r="B212" s="241"/>
      <c r="C212" s="242"/>
      <c r="D212" s="226" t="s">
        <v>139</v>
      </c>
      <c r="E212" s="243" t="s">
        <v>19</v>
      </c>
      <c r="F212" s="244" t="s">
        <v>490</v>
      </c>
      <c r="G212" s="242"/>
      <c r="H212" s="245">
        <v>0.025999999999999999</v>
      </c>
      <c r="I212" s="246"/>
      <c r="J212" s="242"/>
      <c r="K212" s="242"/>
      <c r="L212" s="247"/>
      <c r="M212" s="248"/>
      <c r="N212" s="249"/>
      <c r="O212" s="249"/>
      <c r="P212" s="249"/>
      <c r="Q212" s="249"/>
      <c r="R212" s="249"/>
      <c r="S212" s="249"/>
      <c r="T212" s="250"/>
      <c r="U212" s="14"/>
      <c r="V212" s="14"/>
      <c r="W212" s="14"/>
      <c r="X212" s="14"/>
      <c r="Y212" s="14"/>
      <c r="Z212" s="14"/>
      <c r="AA212" s="14"/>
      <c r="AB212" s="14"/>
      <c r="AC212" s="14"/>
      <c r="AD212" s="14"/>
      <c r="AE212" s="14"/>
      <c r="AT212" s="251" t="s">
        <v>139</v>
      </c>
      <c r="AU212" s="251" t="s">
        <v>82</v>
      </c>
      <c r="AV212" s="14" t="s">
        <v>82</v>
      </c>
      <c r="AW212" s="14" t="s">
        <v>33</v>
      </c>
      <c r="AX212" s="14" t="s">
        <v>72</v>
      </c>
      <c r="AY212" s="251" t="s">
        <v>128</v>
      </c>
    </row>
    <row r="213" s="14" customFormat="1">
      <c r="A213" s="14"/>
      <c r="B213" s="241"/>
      <c r="C213" s="242"/>
      <c r="D213" s="226" t="s">
        <v>139</v>
      </c>
      <c r="E213" s="243" t="s">
        <v>19</v>
      </c>
      <c r="F213" s="244" t="s">
        <v>491</v>
      </c>
      <c r="G213" s="242"/>
      <c r="H213" s="245">
        <v>0.0060000000000000001</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139</v>
      </c>
      <c r="AU213" s="251" t="s">
        <v>82</v>
      </c>
      <c r="AV213" s="14" t="s">
        <v>82</v>
      </c>
      <c r="AW213" s="14" t="s">
        <v>33</v>
      </c>
      <c r="AX213" s="14" t="s">
        <v>72</v>
      </c>
      <c r="AY213" s="251" t="s">
        <v>128</v>
      </c>
    </row>
    <row r="214" s="14" customFormat="1">
      <c r="A214" s="14"/>
      <c r="B214" s="241"/>
      <c r="C214" s="242"/>
      <c r="D214" s="226" t="s">
        <v>139</v>
      </c>
      <c r="E214" s="243" t="s">
        <v>19</v>
      </c>
      <c r="F214" s="244" t="s">
        <v>492</v>
      </c>
      <c r="G214" s="242"/>
      <c r="H214" s="245">
        <v>0.002</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139</v>
      </c>
      <c r="AU214" s="251" t="s">
        <v>82</v>
      </c>
      <c r="AV214" s="14" t="s">
        <v>82</v>
      </c>
      <c r="AW214" s="14" t="s">
        <v>33</v>
      </c>
      <c r="AX214" s="14" t="s">
        <v>72</v>
      </c>
      <c r="AY214" s="251" t="s">
        <v>128</v>
      </c>
    </row>
    <row r="215" s="14" customFormat="1">
      <c r="A215" s="14"/>
      <c r="B215" s="241"/>
      <c r="C215" s="242"/>
      <c r="D215" s="226" t="s">
        <v>139</v>
      </c>
      <c r="E215" s="243" t="s">
        <v>19</v>
      </c>
      <c r="F215" s="244" t="s">
        <v>491</v>
      </c>
      <c r="G215" s="242"/>
      <c r="H215" s="245">
        <v>0.0060000000000000001</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139</v>
      </c>
      <c r="AU215" s="251" t="s">
        <v>82</v>
      </c>
      <c r="AV215" s="14" t="s">
        <v>82</v>
      </c>
      <c r="AW215" s="14" t="s">
        <v>33</v>
      </c>
      <c r="AX215" s="14" t="s">
        <v>72</v>
      </c>
      <c r="AY215" s="251" t="s">
        <v>128</v>
      </c>
    </row>
    <row r="216" s="15" customFormat="1">
      <c r="A216" s="15"/>
      <c r="B216" s="252"/>
      <c r="C216" s="253"/>
      <c r="D216" s="226" t="s">
        <v>139</v>
      </c>
      <c r="E216" s="254" t="s">
        <v>19</v>
      </c>
      <c r="F216" s="255" t="s">
        <v>202</v>
      </c>
      <c r="G216" s="253"/>
      <c r="H216" s="256">
        <v>6.6820000000000004</v>
      </c>
      <c r="I216" s="257"/>
      <c r="J216" s="253"/>
      <c r="K216" s="253"/>
      <c r="L216" s="258"/>
      <c r="M216" s="259"/>
      <c r="N216" s="260"/>
      <c r="O216" s="260"/>
      <c r="P216" s="260"/>
      <c r="Q216" s="260"/>
      <c r="R216" s="260"/>
      <c r="S216" s="260"/>
      <c r="T216" s="261"/>
      <c r="U216" s="15"/>
      <c r="V216" s="15"/>
      <c r="W216" s="15"/>
      <c r="X216" s="15"/>
      <c r="Y216" s="15"/>
      <c r="Z216" s="15"/>
      <c r="AA216" s="15"/>
      <c r="AB216" s="15"/>
      <c r="AC216" s="15"/>
      <c r="AD216" s="15"/>
      <c r="AE216" s="15"/>
      <c r="AT216" s="262" t="s">
        <v>139</v>
      </c>
      <c r="AU216" s="262" t="s">
        <v>82</v>
      </c>
      <c r="AV216" s="15" t="s">
        <v>135</v>
      </c>
      <c r="AW216" s="15" t="s">
        <v>33</v>
      </c>
      <c r="AX216" s="15" t="s">
        <v>80</v>
      </c>
      <c r="AY216" s="262" t="s">
        <v>128</v>
      </c>
    </row>
    <row r="217" s="2" customFormat="1" ht="14.4" customHeight="1">
      <c r="A217" s="39"/>
      <c r="B217" s="40"/>
      <c r="C217" s="213" t="s">
        <v>273</v>
      </c>
      <c r="D217" s="213" t="s">
        <v>130</v>
      </c>
      <c r="E217" s="214" t="s">
        <v>493</v>
      </c>
      <c r="F217" s="215" t="s">
        <v>494</v>
      </c>
      <c r="G217" s="216" t="s">
        <v>264</v>
      </c>
      <c r="H217" s="217">
        <v>27.302</v>
      </c>
      <c r="I217" s="218"/>
      <c r="J217" s="219">
        <f>ROUND(I217*H217,2)</f>
        <v>0</v>
      </c>
      <c r="K217" s="215" t="s">
        <v>134</v>
      </c>
      <c r="L217" s="45"/>
      <c r="M217" s="220" t="s">
        <v>19</v>
      </c>
      <c r="N217" s="221" t="s">
        <v>43</v>
      </c>
      <c r="O217" s="85"/>
      <c r="P217" s="222">
        <f>O217*H217</f>
        <v>0</v>
      </c>
      <c r="Q217" s="222">
        <v>1.0541700000000001</v>
      </c>
      <c r="R217" s="222">
        <f>Q217*H217</f>
        <v>28.780949339999999</v>
      </c>
      <c r="S217" s="222">
        <v>0</v>
      </c>
      <c r="T217" s="223">
        <f>S217*H217</f>
        <v>0</v>
      </c>
      <c r="U217" s="39"/>
      <c r="V217" s="39"/>
      <c r="W217" s="39"/>
      <c r="X217" s="39"/>
      <c r="Y217" s="39"/>
      <c r="Z217" s="39"/>
      <c r="AA217" s="39"/>
      <c r="AB217" s="39"/>
      <c r="AC217" s="39"/>
      <c r="AD217" s="39"/>
      <c r="AE217" s="39"/>
      <c r="AR217" s="224" t="s">
        <v>135</v>
      </c>
      <c r="AT217" s="224" t="s">
        <v>130</v>
      </c>
      <c r="AU217" s="224" t="s">
        <v>82</v>
      </c>
      <c r="AY217" s="18" t="s">
        <v>128</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135</v>
      </c>
      <c r="BM217" s="224" t="s">
        <v>495</v>
      </c>
    </row>
    <row r="218" s="2" customFormat="1">
      <c r="A218" s="39"/>
      <c r="B218" s="40"/>
      <c r="C218" s="41"/>
      <c r="D218" s="226" t="s">
        <v>137</v>
      </c>
      <c r="E218" s="41"/>
      <c r="F218" s="227" t="s">
        <v>478</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137</v>
      </c>
      <c r="AU218" s="18" t="s">
        <v>82</v>
      </c>
    </row>
    <row r="219" s="13" customFormat="1">
      <c r="A219" s="13"/>
      <c r="B219" s="231"/>
      <c r="C219" s="232"/>
      <c r="D219" s="226" t="s">
        <v>139</v>
      </c>
      <c r="E219" s="233" t="s">
        <v>19</v>
      </c>
      <c r="F219" s="234" t="s">
        <v>451</v>
      </c>
      <c r="G219" s="232"/>
      <c r="H219" s="233" t="s">
        <v>19</v>
      </c>
      <c r="I219" s="235"/>
      <c r="J219" s="232"/>
      <c r="K219" s="232"/>
      <c r="L219" s="236"/>
      <c r="M219" s="237"/>
      <c r="N219" s="238"/>
      <c r="O219" s="238"/>
      <c r="P219" s="238"/>
      <c r="Q219" s="238"/>
      <c r="R219" s="238"/>
      <c r="S219" s="238"/>
      <c r="T219" s="239"/>
      <c r="U219" s="13"/>
      <c r="V219" s="13"/>
      <c r="W219" s="13"/>
      <c r="X219" s="13"/>
      <c r="Y219" s="13"/>
      <c r="Z219" s="13"/>
      <c r="AA219" s="13"/>
      <c r="AB219" s="13"/>
      <c r="AC219" s="13"/>
      <c r="AD219" s="13"/>
      <c r="AE219" s="13"/>
      <c r="AT219" s="240" t="s">
        <v>139</v>
      </c>
      <c r="AU219" s="240" t="s">
        <v>82</v>
      </c>
      <c r="AV219" s="13" t="s">
        <v>80</v>
      </c>
      <c r="AW219" s="13" t="s">
        <v>33</v>
      </c>
      <c r="AX219" s="13" t="s">
        <v>72</v>
      </c>
      <c r="AY219" s="240" t="s">
        <v>128</v>
      </c>
    </row>
    <row r="220" s="14" customFormat="1">
      <c r="A220" s="14"/>
      <c r="B220" s="241"/>
      <c r="C220" s="242"/>
      <c r="D220" s="226" t="s">
        <v>139</v>
      </c>
      <c r="E220" s="243" t="s">
        <v>19</v>
      </c>
      <c r="F220" s="244" t="s">
        <v>496</v>
      </c>
      <c r="G220" s="242"/>
      <c r="H220" s="245">
        <v>27.302</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139</v>
      </c>
      <c r="AU220" s="251" t="s">
        <v>82</v>
      </c>
      <c r="AV220" s="14" t="s">
        <v>82</v>
      </c>
      <c r="AW220" s="14" t="s">
        <v>33</v>
      </c>
      <c r="AX220" s="14" t="s">
        <v>80</v>
      </c>
      <c r="AY220" s="251" t="s">
        <v>128</v>
      </c>
    </row>
    <row r="221" s="12" customFormat="1" ht="22.8" customHeight="1">
      <c r="A221" s="12"/>
      <c r="B221" s="197"/>
      <c r="C221" s="198"/>
      <c r="D221" s="199" t="s">
        <v>71</v>
      </c>
      <c r="E221" s="211" t="s">
        <v>135</v>
      </c>
      <c r="F221" s="211" t="s">
        <v>497</v>
      </c>
      <c r="G221" s="198"/>
      <c r="H221" s="198"/>
      <c r="I221" s="201"/>
      <c r="J221" s="212">
        <f>BK221</f>
        <v>0</v>
      </c>
      <c r="K221" s="198"/>
      <c r="L221" s="203"/>
      <c r="M221" s="204"/>
      <c r="N221" s="205"/>
      <c r="O221" s="205"/>
      <c r="P221" s="206">
        <f>SUM(P222:P224)</f>
        <v>0</v>
      </c>
      <c r="Q221" s="205"/>
      <c r="R221" s="206">
        <f>SUM(R222:R224)</f>
        <v>0</v>
      </c>
      <c r="S221" s="205"/>
      <c r="T221" s="207">
        <f>SUM(T222:T224)</f>
        <v>0</v>
      </c>
      <c r="U221" s="12"/>
      <c r="V221" s="12"/>
      <c r="W221" s="12"/>
      <c r="X221" s="12"/>
      <c r="Y221" s="12"/>
      <c r="Z221" s="12"/>
      <c r="AA221" s="12"/>
      <c r="AB221" s="12"/>
      <c r="AC221" s="12"/>
      <c r="AD221" s="12"/>
      <c r="AE221" s="12"/>
      <c r="AR221" s="208" t="s">
        <v>80</v>
      </c>
      <c r="AT221" s="209" t="s">
        <v>71</v>
      </c>
      <c r="AU221" s="209" t="s">
        <v>80</v>
      </c>
      <c r="AY221" s="208" t="s">
        <v>128</v>
      </c>
      <c r="BK221" s="210">
        <f>SUM(BK222:BK224)</f>
        <v>0</v>
      </c>
    </row>
    <row r="222" s="2" customFormat="1" ht="14.4" customHeight="1">
      <c r="A222" s="39"/>
      <c r="B222" s="40"/>
      <c r="C222" s="213" t="s">
        <v>292</v>
      </c>
      <c r="D222" s="213" t="s">
        <v>130</v>
      </c>
      <c r="E222" s="214" t="s">
        <v>498</v>
      </c>
      <c r="F222" s="215" t="s">
        <v>499</v>
      </c>
      <c r="G222" s="216" t="s">
        <v>133</v>
      </c>
      <c r="H222" s="217">
        <v>478.45400000000001</v>
      </c>
      <c r="I222" s="218"/>
      <c r="J222" s="219">
        <f>ROUND(I222*H222,2)</f>
        <v>0</v>
      </c>
      <c r="K222" s="215" t="s">
        <v>134</v>
      </c>
      <c r="L222" s="45"/>
      <c r="M222" s="220" t="s">
        <v>19</v>
      </c>
      <c r="N222" s="221" t="s">
        <v>43</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135</v>
      </c>
      <c r="AT222" s="224" t="s">
        <v>130</v>
      </c>
      <c r="AU222" s="224" t="s">
        <v>82</v>
      </c>
      <c r="AY222" s="18" t="s">
        <v>128</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135</v>
      </c>
      <c r="BM222" s="224" t="s">
        <v>500</v>
      </c>
    </row>
    <row r="223" s="2" customFormat="1">
      <c r="A223" s="39"/>
      <c r="B223" s="40"/>
      <c r="C223" s="41"/>
      <c r="D223" s="226" t="s">
        <v>137</v>
      </c>
      <c r="E223" s="41"/>
      <c r="F223" s="227" t="s">
        <v>501</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137</v>
      </c>
      <c r="AU223" s="18" t="s">
        <v>82</v>
      </c>
    </row>
    <row r="224" s="14" customFormat="1">
      <c r="A224" s="14"/>
      <c r="B224" s="241"/>
      <c r="C224" s="242"/>
      <c r="D224" s="226" t="s">
        <v>139</v>
      </c>
      <c r="E224" s="243" t="s">
        <v>19</v>
      </c>
      <c r="F224" s="244" t="s">
        <v>502</v>
      </c>
      <c r="G224" s="242"/>
      <c r="H224" s="245">
        <v>478.45400000000001</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139</v>
      </c>
      <c r="AU224" s="251" t="s">
        <v>82</v>
      </c>
      <c r="AV224" s="14" t="s">
        <v>82</v>
      </c>
      <c r="AW224" s="14" t="s">
        <v>33</v>
      </c>
      <c r="AX224" s="14" t="s">
        <v>80</v>
      </c>
      <c r="AY224" s="251" t="s">
        <v>128</v>
      </c>
    </row>
    <row r="225" s="12" customFormat="1" ht="22.8" customHeight="1">
      <c r="A225" s="12"/>
      <c r="B225" s="197"/>
      <c r="C225" s="198"/>
      <c r="D225" s="199" t="s">
        <v>71</v>
      </c>
      <c r="E225" s="211" t="s">
        <v>179</v>
      </c>
      <c r="F225" s="211" t="s">
        <v>503</v>
      </c>
      <c r="G225" s="198"/>
      <c r="H225" s="198"/>
      <c r="I225" s="201"/>
      <c r="J225" s="212">
        <f>BK225</f>
        <v>0</v>
      </c>
      <c r="K225" s="198"/>
      <c r="L225" s="203"/>
      <c r="M225" s="204"/>
      <c r="N225" s="205"/>
      <c r="O225" s="205"/>
      <c r="P225" s="206">
        <f>SUM(P226:P290)</f>
        <v>0</v>
      </c>
      <c r="Q225" s="205"/>
      <c r="R225" s="206">
        <f>SUM(R226:R290)</f>
        <v>5.5135689874000002</v>
      </c>
      <c r="S225" s="205"/>
      <c r="T225" s="207">
        <f>SUM(T226:T290)</f>
        <v>0</v>
      </c>
      <c r="U225" s="12"/>
      <c r="V225" s="12"/>
      <c r="W225" s="12"/>
      <c r="X225" s="12"/>
      <c r="Y225" s="12"/>
      <c r="Z225" s="12"/>
      <c r="AA225" s="12"/>
      <c r="AB225" s="12"/>
      <c r="AC225" s="12"/>
      <c r="AD225" s="12"/>
      <c r="AE225" s="12"/>
      <c r="AR225" s="208" t="s">
        <v>80</v>
      </c>
      <c r="AT225" s="209" t="s">
        <v>71</v>
      </c>
      <c r="AU225" s="209" t="s">
        <v>80</v>
      </c>
      <c r="AY225" s="208" t="s">
        <v>128</v>
      </c>
      <c r="BK225" s="210">
        <f>SUM(BK226:BK290)</f>
        <v>0</v>
      </c>
    </row>
    <row r="226" s="2" customFormat="1" ht="14.4" customHeight="1">
      <c r="A226" s="39"/>
      <c r="B226" s="40"/>
      <c r="C226" s="213" t="s">
        <v>296</v>
      </c>
      <c r="D226" s="213" t="s">
        <v>130</v>
      </c>
      <c r="E226" s="214" t="s">
        <v>504</v>
      </c>
      <c r="F226" s="215" t="s">
        <v>505</v>
      </c>
      <c r="G226" s="216" t="s">
        <v>133</v>
      </c>
      <c r="H226" s="217">
        <v>4.2999999999999998</v>
      </c>
      <c r="I226" s="218"/>
      <c r="J226" s="219">
        <f>ROUND(I226*H226,2)</f>
        <v>0</v>
      </c>
      <c r="K226" s="215" t="s">
        <v>19</v>
      </c>
      <c r="L226" s="45"/>
      <c r="M226" s="220" t="s">
        <v>19</v>
      </c>
      <c r="N226" s="221" t="s">
        <v>43</v>
      </c>
      <c r="O226" s="85"/>
      <c r="P226" s="222">
        <f>O226*H226</f>
        <v>0</v>
      </c>
      <c r="Q226" s="222">
        <v>0.053240000000000003</v>
      </c>
      <c r="R226" s="222">
        <f>Q226*H226</f>
        <v>0.228932</v>
      </c>
      <c r="S226" s="222">
        <v>0</v>
      </c>
      <c r="T226" s="223">
        <f>S226*H226</f>
        <v>0</v>
      </c>
      <c r="U226" s="39"/>
      <c r="V226" s="39"/>
      <c r="W226" s="39"/>
      <c r="X226" s="39"/>
      <c r="Y226" s="39"/>
      <c r="Z226" s="39"/>
      <c r="AA226" s="39"/>
      <c r="AB226" s="39"/>
      <c r="AC226" s="39"/>
      <c r="AD226" s="39"/>
      <c r="AE226" s="39"/>
      <c r="AR226" s="224" t="s">
        <v>135</v>
      </c>
      <c r="AT226" s="224" t="s">
        <v>130</v>
      </c>
      <c r="AU226" s="224" t="s">
        <v>82</v>
      </c>
      <c r="AY226" s="18" t="s">
        <v>128</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135</v>
      </c>
      <c r="BM226" s="224" t="s">
        <v>506</v>
      </c>
    </row>
    <row r="227" s="14" customFormat="1">
      <c r="A227" s="14"/>
      <c r="B227" s="241"/>
      <c r="C227" s="242"/>
      <c r="D227" s="226" t="s">
        <v>139</v>
      </c>
      <c r="E227" s="243" t="s">
        <v>19</v>
      </c>
      <c r="F227" s="244" t="s">
        <v>507</v>
      </c>
      <c r="G227" s="242"/>
      <c r="H227" s="245">
        <v>4.2999999999999998</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139</v>
      </c>
      <c r="AU227" s="251" t="s">
        <v>82</v>
      </c>
      <c r="AV227" s="14" t="s">
        <v>82</v>
      </c>
      <c r="AW227" s="14" t="s">
        <v>33</v>
      </c>
      <c r="AX227" s="14" t="s">
        <v>80</v>
      </c>
      <c r="AY227" s="251" t="s">
        <v>128</v>
      </c>
    </row>
    <row r="228" s="2" customFormat="1" ht="14.4" customHeight="1">
      <c r="A228" s="39"/>
      <c r="B228" s="40"/>
      <c r="C228" s="213" t="s">
        <v>302</v>
      </c>
      <c r="D228" s="213" t="s">
        <v>130</v>
      </c>
      <c r="E228" s="214" t="s">
        <v>508</v>
      </c>
      <c r="F228" s="215" t="s">
        <v>509</v>
      </c>
      <c r="G228" s="216" t="s">
        <v>170</v>
      </c>
      <c r="H228" s="217">
        <v>154.339</v>
      </c>
      <c r="I228" s="218"/>
      <c r="J228" s="219">
        <f>ROUND(I228*H228,2)</f>
        <v>0</v>
      </c>
      <c r="K228" s="215" t="s">
        <v>134</v>
      </c>
      <c r="L228" s="45"/>
      <c r="M228" s="220" t="s">
        <v>19</v>
      </c>
      <c r="N228" s="221" t="s">
        <v>43</v>
      </c>
      <c r="O228" s="85"/>
      <c r="P228" s="222">
        <f>O228*H228</f>
        <v>0</v>
      </c>
      <c r="Q228" s="222">
        <v>0.00074260000000000005</v>
      </c>
      <c r="R228" s="222">
        <f>Q228*H228</f>
        <v>0.11461214140000001</v>
      </c>
      <c r="S228" s="222">
        <v>0</v>
      </c>
      <c r="T228" s="223">
        <f>S228*H228</f>
        <v>0</v>
      </c>
      <c r="U228" s="39"/>
      <c r="V228" s="39"/>
      <c r="W228" s="39"/>
      <c r="X228" s="39"/>
      <c r="Y228" s="39"/>
      <c r="Z228" s="39"/>
      <c r="AA228" s="39"/>
      <c r="AB228" s="39"/>
      <c r="AC228" s="39"/>
      <c r="AD228" s="39"/>
      <c r="AE228" s="39"/>
      <c r="AR228" s="224" t="s">
        <v>135</v>
      </c>
      <c r="AT228" s="224" t="s">
        <v>130</v>
      </c>
      <c r="AU228" s="224" t="s">
        <v>82</v>
      </c>
      <c r="AY228" s="18" t="s">
        <v>128</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135</v>
      </c>
      <c r="BM228" s="224" t="s">
        <v>510</v>
      </c>
    </row>
    <row r="229" s="2" customFormat="1">
      <c r="A229" s="39"/>
      <c r="B229" s="40"/>
      <c r="C229" s="41"/>
      <c r="D229" s="226" t="s">
        <v>137</v>
      </c>
      <c r="E229" s="41"/>
      <c r="F229" s="227" t="s">
        <v>511</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137</v>
      </c>
      <c r="AU229" s="18" t="s">
        <v>82</v>
      </c>
    </row>
    <row r="230" s="13" customFormat="1">
      <c r="A230" s="13"/>
      <c r="B230" s="231"/>
      <c r="C230" s="232"/>
      <c r="D230" s="226" t="s">
        <v>139</v>
      </c>
      <c r="E230" s="233" t="s">
        <v>19</v>
      </c>
      <c r="F230" s="234" t="s">
        <v>512</v>
      </c>
      <c r="G230" s="232"/>
      <c r="H230" s="233" t="s">
        <v>19</v>
      </c>
      <c r="I230" s="235"/>
      <c r="J230" s="232"/>
      <c r="K230" s="232"/>
      <c r="L230" s="236"/>
      <c r="M230" s="237"/>
      <c r="N230" s="238"/>
      <c r="O230" s="238"/>
      <c r="P230" s="238"/>
      <c r="Q230" s="238"/>
      <c r="R230" s="238"/>
      <c r="S230" s="238"/>
      <c r="T230" s="239"/>
      <c r="U230" s="13"/>
      <c r="V230" s="13"/>
      <c r="W230" s="13"/>
      <c r="X230" s="13"/>
      <c r="Y230" s="13"/>
      <c r="Z230" s="13"/>
      <c r="AA230" s="13"/>
      <c r="AB230" s="13"/>
      <c r="AC230" s="13"/>
      <c r="AD230" s="13"/>
      <c r="AE230" s="13"/>
      <c r="AT230" s="240" t="s">
        <v>139</v>
      </c>
      <c r="AU230" s="240" t="s">
        <v>82</v>
      </c>
      <c r="AV230" s="13" t="s">
        <v>80</v>
      </c>
      <c r="AW230" s="13" t="s">
        <v>33</v>
      </c>
      <c r="AX230" s="13" t="s">
        <v>72</v>
      </c>
      <c r="AY230" s="240" t="s">
        <v>128</v>
      </c>
    </row>
    <row r="231" s="14" customFormat="1">
      <c r="A231" s="14"/>
      <c r="B231" s="241"/>
      <c r="C231" s="242"/>
      <c r="D231" s="226" t="s">
        <v>139</v>
      </c>
      <c r="E231" s="243" t="s">
        <v>19</v>
      </c>
      <c r="F231" s="244" t="s">
        <v>513</v>
      </c>
      <c r="G231" s="242"/>
      <c r="H231" s="245">
        <v>154.339</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139</v>
      </c>
      <c r="AU231" s="251" t="s">
        <v>82</v>
      </c>
      <c r="AV231" s="14" t="s">
        <v>82</v>
      </c>
      <c r="AW231" s="14" t="s">
        <v>33</v>
      </c>
      <c r="AX231" s="14" t="s">
        <v>80</v>
      </c>
      <c r="AY231" s="251" t="s">
        <v>128</v>
      </c>
    </row>
    <row r="232" s="2" customFormat="1" ht="14.4" customHeight="1">
      <c r="A232" s="39"/>
      <c r="B232" s="40"/>
      <c r="C232" s="213" t="s">
        <v>307</v>
      </c>
      <c r="D232" s="213" t="s">
        <v>130</v>
      </c>
      <c r="E232" s="214" t="s">
        <v>514</v>
      </c>
      <c r="F232" s="215" t="s">
        <v>515</v>
      </c>
      <c r="G232" s="216" t="s">
        <v>337</v>
      </c>
      <c r="H232" s="217">
        <v>5096.7700000000004</v>
      </c>
      <c r="I232" s="218"/>
      <c r="J232" s="219">
        <f>ROUND(I232*H232,2)</f>
        <v>0</v>
      </c>
      <c r="K232" s="215" t="s">
        <v>19</v>
      </c>
      <c r="L232" s="45"/>
      <c r="M232" s="220" t="s">
        <v>19</v>
      </c>
      <c r="N232" s="221" t="s">
        <v>43</v>
      </c>
      <c r="O232" s="85"/>
      <c r="P232" s="222">
        <f>O232*H232</f>
        <v>0</v>
      </c>
      <c r="Q232" s="222">
        <v>0</v>
      </c>
      <c r="R232" s="222">
        <f>Q232*H232</f>
        <v>0</v>
      </c>
      <c r="S232" s="222">
        <v>0</v>
      </c>
      <c r="T232" s="223">
        <f>S232*H232</f>
        <v>0</v>
      </c>
      <c r="U232" s="39"/>
      <c r="V232" s="39"/>
      <c r="W232" s="39"/>
      <c r="X232" s="39"/>
      <c r="Y232" s="39"/>
      <c r="Z232" s="39"/>
      <c r="AA232" s="39"/>
      <c r="AB232" s="39"/>
      <c r="AC232" s="39"/>
      <c r="AD232" s="39"/>
      <c r="AE232" s="39"/>
      <c r="AR232" s="224" t="s">
        <v>135</v>
      </c>
      <c r="AT232" s="224" t="s">
        <v>130</v>
      </c>
      <c r="AU232" s="224" t="s">
        <v>82</v>
      </c>
      <c r="AY232" s="18" t="s">
        <v>128</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135</v>
      </c>
      <c r="BM232" s="224" t="s">
        <v>516</v>
      </c>
    </row>
    <row r="233" s="2" customFormat="1">
      <c r="A233" s="39"/>
      <c r="B233" s="40"/>
      <c r="C233" s="41"/>
      <c r="D233" s="226" t="s">
        <v>137</v>
      </c>
      <c r="E233" s="41"/>
      <c r="F233" s="227" t="s">
        <v>517</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137</v>
      </c>
      <c r="AU233" s="18" t="s">
        <v>82</v>
      </c>
    </row>
    <row r="234" s="13" customFormat="1">
      <c r="A234" s="13"/>
      <c r="B234" s="231"/>
      <c r="C234" s="232"/>
      <c r="D234" s="226" t="s">
        <v>139</v>
      </c>
      <c r="E234" s="233" t="s">
        <v>19</v>
      </c>
      <c r="F234" s="234" t="s">
        <v>512</v>
      </c>
      <c r="G234" s="232"/>
      <c r="H234" s="233" t="s">
        <v>19</v>
      </c>
      <c r="I234" s="235"/>
      <c r="J234" s="232"/>
      <c r="K234" s="232"/>
      <c r="L234" s="236"/>
      <c r="M234" s="237"/>
      <c r="N234" s="238"/>
      <c r="O234" s="238"/>
      <c r="P234" s="238"/>
      <c r="Q234" s="238"/>
      <c r="R234" s="238"/>
      <c r="S234" s="238"/>
      <c r="T234" s="239"/>
      <c r="U234" s="13"/>
      <c r="V234" s="13"/>
      <c r="W234" s="13"/>
      <c r="X234" s="13"/>
      <c r="Y234" s="13"/>
      <c r="Z234" s="13"/>
      <c r="AA234" s="13"/>
      <c r="AB234" s="13"/>
      <c r="AC234" s="13"/>
      <c r="AD234" s="13"/>
      <c r="AE234" s="13"/>
      <c r="AT234" s="240" t="s">
        <v>139</v>
      </c>
      <c r="AU234" s="240" t="s">
        <v>82</v>
      </c>
      <c r="AV234" s="13" t="s">
        <v>80</v>
      </c>
      <c r="AW234" s="13" t="s">
        <v>33</v>
      </c>
      <c r="AX234" s="13" t="s">
        <v>72</v>
      </c>
      <c r="AY234" s="240" t="s">
        <v>128</v>
      </c>
    </row>
    <row r="235" s="14" customFormat="1">
      <c r="A235" s="14"/>
      <c r="B235" s="241"/>
      <c r="C235" s="242"/>
      <c r="D235" s="226" t="s">
        <v>139</v>
      </c>
      <c r="E235" s="243" t="s">
        <v>19</v>
      </c>
      <c r="F235" s="244" t="s">
        <v>518</v>
      </c>
      <c r="G235" s="242"/>
      <c r="H235" s="245">
        <v>412.77999999999997</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139</v>
      </c>
      <c r="AU235" s="251" t="s">
        <v>82</v>
      </c>
      <c r="AV235" s="14" t="s">
        <v>82</v>
      </c>
      <c r="AW235" s="14" t="s">
        <v>33</v>
      </c>
      <c r="AX235" s="14" t="s">
        <v>72</v>
      </c>
      <c r="AY235" s="251" t="s">
        <v>128</v>
      </c>
    </row>
    <row r="236" s="14" customFormat="1">
      <c r="A236" s="14"/>
      <c r="B236" s="241"/>
      <c r="C236" s="242"/>
      <c r="D236" s="226" t="s">
        <v>139</v>
      </c>
      <c r="E236" s="243" t="s">
        <v>19</v>
      </c>
      <c r="F236" s="244" t="s">
        <v>519</v>
      </c>
      <c r="G236" s="242"/>
      <c r="H236" s="245">
        <v>4458.1499999999996</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139</v>
      </c>
      <c r="AU236" s="251" t="s">
        <v>82</v>
      </c>
      <c r="AV236" s="14" t="s">
        <v>82</v>
      </c>
      <c r="AW236" s="14" t="s">
        <v>33</v>
      </c>
      <c r="AX236" s="14" t="s">
        <v>72</v>
      </c>
      <c r="AY236" s="251" t="s">
        <v>128</v>
      </c>
    </row>
    <row r="237" s="14" customFormat="1">
      <c r="A237" s="14"/>
      <c r="B237" s="241"/>
      <c r="C237" s="242"/>
      <c r="D237" s="226" t="s">
        <v>139</v>
      </c>
      <c r="E237" s="243" t="s">
        <v>19</v>
      </c>
      <c r="F237" s="244" t="s">
        <v>520</v>
      </c>
      <c r="G237" s="242"/>
      <c r="H237" s="245">
        <v>225.84</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139</v>
      </c>
      <c r="AU237" s="251" t="s">
        <v>82</v>
      </c>
      <c r="AV237" s="14" t="s">
        <v>82</v>
      </c>
      <c r="AW237" s="14" t="s">
        <v>33</v>
      </c>
      <c r="AX237" s="14" t="s">
        <v>72</v>
      </c>
      <c r="AY237" s="251" t="s">
        <v>128</v>
      </c>
    </row>
    <row r="238" s="15" customFormat="1">
      <c r="A238" s="15"/>
      <c r="B238" s="252"/>
      <c r="C238" s="253"/>
      <c r="D238" s="226" t="s">
        <v>139</v>
      </c>
      <c r="E238" s="254" t="s">
        <v>19</v>
      </c>
      <c r="F238" s="255" t="s">
        <v>202</v>
      </c>
      <c r="G238" s="253"/>
      <c r="H238" s="256">
        <v>5096.7700000000004</v>
      </c>
      <c r="I238" s="257"/>
      <c r="J238" s="253"/>
      <c r="K238" s="253"/>
      <c r="L238" s="258"/>
      <c r="M238" s="259"/>
      <c r="N238" s="260"/>
      <c r="O238" s="260"/>
      <c r="P238" s="260"/>
      <c r="Q238" s="260"/>
      <c r="R238" s="260"/>
      <c r="S238" s="260"/>
      <c r="T238" s="261"/>
      <c r="U238" s="15"/>
      <c r="V238" s="15"/>
      <c r="W238" s="15"/>
      <c r="X238" s="15"/>
      <c r="Y238" s="15"/>
      <c r="Z238" s="15"/>
      <c r="AA238" s="15"/>
      <c r="AB238" s="15"/>
      <c r="AC238" s="15"/>
      <c r="AD238" s="15"/>
      <c r="AE238" s="15"/>
      <c r="AT238" s="262" t="s">
        <v>139</v>
      </c>
      <c r="AU238" s="262" t="s">
        <v>82</v>
      </c>
      <c r="AV238" s="15" t="s">
        <v>135</v>
      </c>
      <c r="AW238" s="15" t="s">
        <v>33</v>
      </c>
      <c r="AX238" s="15" t="s">
        <v>80</v>
      </c>
      <c r="AY238" s="262" t="s">
        <v>128</v>
      </c>
    </row>
    <row r="239" s="2" customFormat="1" ht="14.4" customHeight="1">
      <c r="A239" s="39"/>
      <c r="B239" s="40"/>
      <c r="C239" s="266" t="s">
        <v>313</v>
      </c>
      <c r="D239" s="266" t="s">
        <v>371</v>
      </c>
      <c r="E239" s="267" t="s">
        <v>521</v>
      </c>
      <c r="F239" s="268" t="s">
        <v>522</v>
      </c>
      <c r="G239" s="269" t="s">
        <v>264</v>
      </c>
      <c r="H239" s="270">
        <v>0.626</v>
      </c>
      <c r="I239" s="271"/>
      <c r="J239" s="272">
        <f>ROUND(I239*H239,2)</f>
        <v>0</v>
      </c>
      <c r="K239" s="268" t="s">
        <v>134</v>
      </c>
      <c r="L239" s="273"/>
      <c r="M239" s="274" t="s">
        <v>19</v>
      </c>
      <c r="N239" s="275" t="s">
        <v>43</v>
      </c>
      <c r="O239" s="85"/>
      <c r="P239" s="222">
        <f>O239*H239</f>
        <v>0</v>
      </c>
      <c r="Q239" s="222">
        <v>1</v>
      </c>
      <c r="R239" s="222">
        <f>Q239*H239</f>
        <v>0.626</v>
      </c>
      <c r="S239" s="222">
        <v>0</v>
      </c>
      <c r="T239" s="223">
        <f>S239*H239</f>
        <v>0</v>
      </c>
      <c r="U239" s="39"/>
      <c r="V239" s="39"/>
      <c r="W239" s="39"/>
      <c r="X239" s="39"/>
      <c r="Y239" s="39"/>
      <c r="Z239" s="39"/>
      <c r="AA239" s="39"/>
      <c r="AB239" s="39"/>
      <c r="AC239" s="39"/>
      <c r="AD239" s="39"/>
      <c r="AE239" s="39"/>
      <c r="AR239" s="224" t="s">
        <v>174</v>
      </c>
      <c r="AT239" s="224" t="s">
        <v>371</v>
      </c>
      <c r="AU239" s="224" t="s">
        <v>82</v>
      </c>
      <c r="AY239" s="18" t="s">
        <v>128</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135</v>
      </c>
      <c r="BM239" s="224" t="s">
        <v>523</v>
      </c>
    </row>
    <row r="240" s="13" customFormat="1">
      <c r="A240" s="13"/>
      <c r="B240" s="231"/>
      <c r="C240" s="232"/>
      <c r="D240" s="226" t="s">
        <v>139</v>
      </c>
      <c r="E240" s="233" t="s">
        <v>19</v>
      </c>
      <c r="F240" s="234" t="s">
        <v>512</v>
      </c>
      <c r="G240" s="232"/>
      <c r="H240" s="233" t="s">
        <v>19</v>
      </c>
      <c r="I240" s="235"/>
      <c r="J240" s="232"/>
      <c r="K240" s="232"/>
      <c r="L240" s="236"/>
      <c r="M240" s="237"/>
      <c r="N240" s="238"/>
      <c r="O240" s="238"/>
      <c r="P240" s="238"/>
      <c r="Q240" s="238"/>
      <c r="R240" s="238"/>
      <c r="S240" s="238"/>
      <c r="T240" s="239"/>
      <c r="U240" s="13"/>
      <c r="V240" s="13"/>
      <c r="W240" s="13"/>
      <c r="X240" s="13"/>
      <c r="Y240" s="13"/>
      <c r="Z240" s="13"/>
      <c r="AA240" s="13"/>
      <c r="AB240" s="13"/>
      <c r="AC240" s="13"/>
      <c r="AD240" s="13"/>
      <c r="AE240" s="13"/>
      <c r="AT240" s="240" t="s">
        <v>139</v>
      </c>
      <c r="AU240" s="240" t="s">
        <v>82</v>
      </c>
      <c r="AV240" s="13" t="s">
        <v>80</v>
      </c>
      <c r="AW240" s="13" t="s">
        <v>33</v>
      </c>
      <c r="AX240" s="13" t="s">
        <v>72</v>
      </c>
      <c r="AY240" s="240" t="s">
        <v>128</v>
      </c>
    </row>
    <row r="241" s="13" customFormat="1">
      <c r="A241" s="13"/>
      <c r="B241" s="231"/>
      <c r="C241" s="232"/>
      <c r="D241" s="226" t="s">
        <v>139</v>
      </c>
      <c r="E241" s="233" t="s">
        <v>19</v>
      </c>
      <c r="F241" s="234" t="s">
        <v>524</v>
      </c>
      <c r="G241" s="232"/>
      <c r="H241" s="233" t="s">
        <v>19</v>
      </c>
      <c r="I241" s="235"/>
      <c r="J241" s="232"/>
      <c r="K241" s="232"/>
      <c r="L241" s="236"/>
      <c r="M241" s="237"/>
      <c r="N241" s="238"/>
      <c r="O241" s="238"/>
      <c r="P241" s="238"/>
      <c r="Q241" s="238"/>
      <c r="R241" s="238"/>
      <c r="S241" s="238"/>
      <c r="T241" s="239"/>
      <c r="U241" s="13"/>
      <c r="V241" s="13"/>
      <c r="W241" s="13"/>
      <c r="X241" s="13"/>
      <c r="Y241" s="13"/>
      <c r="Z241" s="13"/>
      <c r="AA241" s="13"/>
      <c r="AB241" s="13"/>
      <c r="AC241" s="13"/>
      <c r="AD241" s="13"/>
      <c r="AE241" s="13"/>
      <c r="AT241" s="240" t="s">
        <v>139</v>
      </c>
      <c r="AU241" s="240" t="s">
        <v>82</v>
      </c>
      <c r="AV241" s="13" t="s">
        <v>80</v>
      </c>
      <c r="AW241" s="13" t="s">
        <v>33</v>
      </c>
      <c r="AX241" s="13" t="s">
        <v>72</v>
      </c>
      <c r="AY241" s="240" t="s">
        <v>128</v>
      </c>
    </row>
    <row r="242" s="14" customFormat="1">
      <c r="A242" s="14"/>
      <c r="B242" s="241"/>
      <c r="C242" s="242"/>
      <c r="D242" s="226" t="s">
        <v>139</v>
      </c>
      <c r="E242" s="243" t="s">
        <v>19</v>
      </c>
      <c r="F242" s="244" t="s">
        <v>525</v>
      </c>
      <c r="G242" s="242"/>
      <c r="H242" s="245">
        <v>0.050999999999999997</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139</v>
      </c>
      <c r="AU242" s="251" t="s">
        <v>82</v>
      </c>
      <c r="AV242" s="14" t="s">
        <v>82</v>
      </c>
      <c r="AW242" s="14" t="s">
        <v>33</v>
      </c>
      <c r="AX242" s="14" t="s">
        <v>72</v>
      </c>
      <c r="AY242" s="251" t="s">
        <v>128</v>
      </c>
    </row>
    <row r="243" s="14" customFormat="1">
      <c r="A243" s="14"/>
      <c r="B243" s="241"/>
      <c r="C243" s="242"/>
      <c r="D243" s="226" t="s">
        <v>139</v>
      </c>
      <c r="E243" s="243" t="s">
        <v>19</v>
      </c>
      <c r="F243" s="244" t="s">
        <v>526</v>
      </c>
      <c r="G243" s="242"/>
      <c r="H243" s="245">
        <v>0.54700000000000004</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139</v>
      </c>
      <c r="AU243" s="251" t="s">
        <v>82</v>
      </c>
      <c r="AV243" s="14" t="s">
        <v>82</v>
      </c>
      <c r="AW243" s="14" t="s">
        <v>33</v>
      </c>
      <c r="AX243" s="14" t="s">
        <v>72</v>
      </c>
      <c r="AY243" s="251" t="s">
        <v>128</v>
      </c>
    </row>
    <row r="244" s="14" customFormat="1">
      <c r="A244" s="14"/>
      <c r="B244" s="241"/>
      <c r="C244" s="242"/>
      <c r="D244" s="226" t="s">
        <v>139</v>
      </c>
      <c r="E244" s="243" t="s">
        <v>19</v>
      </c>
      <c r="F244" s="244" t="s">
        <v>527</v>
      </c>
      <c r="G244" s="242"/>
      <c r="H244" s="245">
        <v>0.028000000000000001</v>
      </c>
      <c r="I244" s="246"/>
      <c r="J244" s="242"/>
      <c r="K244" s="242"/>
      <c r="L244" s="247"/>
      <c r="M244" s="248"/>
      <c r="N244" s="249"/>
      <c r="O244" s="249"/>
      <c r="P244" s="249"/>
      <c r="Q244" s="249"/>
      <c r="R244" s="249"/>
      <c r="S244" s="249"/>
      <c r="T244" s="250"/>
      <c r="U244" s="14"/>
      <c r="V244" s="14"/>
      <c r="W244" s="14"/>
      <c r="X244" s="14"/>
      <c r="Y244" s="14"/>
      <c r="Z244" s="14"/>
      <c r="AA244" s="14"/>
      <c r="AB244" s="14"/>
      <c r="AC244" s="14"/>
      <c r="AD244" s="14"/>
      <c r="AE244" s="14"/>
      <c r="AT244" s="251" t="s">
        <v>139</v>
      </c>
      <c r="AU244" s="251" t="s">
        <v>82</v>
      </c>
      <c r="AV244" s="14" t="s">
        <v>82</v>
      </c>
      <c r="AW244" s="14" t="s">
        <v>33</v>
      </c>
      <c r="AX244" s="14" t="s">
        <v>72</v>
      </c>
      <c r="AY244" s="251" t="s">
        <v>128</v>
      </c>
    </row>
    <row r="245" s="15" customFormat="1">
      <c r="A245" s="15"/>
      <c r="B245" s="252"/>
      <c r="C245" s="253"/>
      <c r="D245" s="226" t="s">
        <v>139</v>
      </c>
      <c r="E245" s="254" t="s">
        <v>19</v>
      </c>
      <c r="F245" s="255" t="s">
        <v>202</v>
      </c>
      <c r="G245" s="253"/>
      <c r="H245" s="256">
        <v>0.626</v>
      </c>
      <c r="I245" s="257"/>
      <c r="J245" s="253"/>
      <c r="K245" s="253"/>
      <c r="L245" s="258"/>
      <c r="M245" s="259"/>
      <c r="N245" s="260"/>
      <c r="O245" s="260"/>
      <c r="P245" s="260"/>
      <c r="Q245" s="260"/>
      <c r="R245" s="260"/>
      <c r="S245" s="260"/>
      <c r="T245" s="261"/>
      <c r="U245" s="15"/>
      <c r="V245" s="15"/>
      <c r="W245" s="15"/>
      <c r="X245" s="15"/>
      <c r="Y245" s="15"/>
      <c r="Z245" s="15"/>
      <c r="AA245" s="15"/>
      <c r="AB245" s="15"/>
      <c r="AC245" s="15"/>
      <c r="AD245" s="15"/>
      <c r="AE245" s="15"/>
      <c r="AT245" s="262" t="s">
        <v>139</v>
      </c>
      <c r="AU245" s="262" t="s">
        <v>82</v>
      </c>
      <c r="AV245" s="15" t="s">
        <v>135</v>
      </c>
      <c r="AW245" s="15" t="s">
        <v>33</v>
      </c>
      <c r="AX245" s="15" t="s">
        <v>80</v>
      </c>
      <c r="AY245" s="262" t="s">
        <v>128</v>
      </c>
    </row>
    <row r="246" s="2" customFormat="1" ht="14.4" customHeight="1">
      <c r="A246" s="39"/>
      <c r="B246" s="40"/>
      <c r="C246" s="266" t="s">
        <v>318</v>
      </c>
      <c r="D246" s="266" t="s">
        <v>371</v>
      </c>
      <c r="E246" s="267" t="s">
        <v>528</v>
      </c>
      <c r="F246" s="268" t="s">
        <v>529</v>
      </c>
      <c r="G246" s="269" t="s">
        <v>264</v>
      </c>
      <c r="H246" s="270">
        <v>1.7589999999999999</v>
      </c>
      <c r="I246" s="271"/>
      <c r="J246" s="272">
        <f>ROUND(I246*H246,2)</f>
        <v>0</v>
      </c>
      <c r="K246" s="268" t="s">
        <v>19</v>
      </c>
      <c r="L246" s="273"/>
      <c r="M246" s="274" t="s">
        <v>19</v>
      </c>
      <c r="N246" s="275" t="s">
        <v>43</v>
      </c>
      <c r="O246" s="85"/>
      <c r="P246" s="222">
        <f>O246*H246</f>
        <v>0</v>
      </c>
      <c r="Q246" s="222">
        <v>1</v>
      </c>
      <c r="R246" s="222">
        <f>Q246*H246</f>
        <v>1.7589999999999999</v>
      </c>
      <c r="S246" s="222">
        <v>0</v>
      </c>
      <c r="T246" s="223">
        <f>S246*H246</f>
        <v>0</v>
      </c>
      <c r="U246" s="39"/>
      <c r="V246" s="39"/>
      <c r="W246" s="39"/>
      <c r="X246" s="39"/>
      <c r="Y246" s="39"/>
      <c r="Z246" s="39"/>
      <c r="AA246" s="39"/>
      <c r="AB246" s="39"/>
      <c r="AC246" s="39"/>
      <c r="AD246" s="39"/>
      <c r="AE246" s="39"/>
      <c r="AR246" s="224" t="s">
        <v>174</v>
      </c>
      <c r="AT246" s="224" t="s">
        <v>371</v>
      </c>
      <c r="AU246" s="224" t="s">
        <v>82</v>
      </c>
      <c r="AY246" s="18" t="s">
        <v>128</v>
      </c>
      <c r="BE246" s="225">
        <f>IF(N246="základní",J246,0)</f>
        <v>0</v>
      </c>
      <c r="BF246" s="225">
        <f>IF(N246="snížená",J246,0)</f>
        <v>0</v>
      </c>
      <c r="BG246" s="225">
        <f>IF(N246="zákl. přenesená",J246,0)</f>
        <v>0</v>
      </c>
      <c r="BH246" s="225">
        <f>IF(N246="sníž. přenesená",J246,0)</f>
        <v>0</v>
      </c>
      <c r="BI246" s="225">
        <f>IF(N246="nulová",J246,0)</f>
        <v>0</v>
      </c>
      <c r="BJ246" s="18" t="s">
        <v>80</v>
      </c>
      <c r="BK246" s="225">
        <f>ROUND(I246*H246,2)</f>
        <v>0</v>
      </c>
      <c r="BL246" s="18" t="s">
        <v>135</v>
      </c>
      <c r="BM246" s="224" t="s">
        <v>530</v>
      </c>
    </row>
    <row r="247" s="13" customFormat="1">
      <c r="A247" s="13"/>
      <c r="B247" s="231"/>
      <c r="C247" s="232"/>
      <c r="D247" s="226" t="s">
        <v>139</v>
      </c>
      <c r="E247" s="233" t="s">
        <v>19</v>
      </c>
      <c r="F247" s="234" t="s">
        <v>512</v>
      </c>
      <c r="G247" s="232"/>
      <c r="H247" s="233" t="s">
        <v>19</v>
      </c>
      <c r="I247" s="235"/>
      <c r="J247" s="232"/>
      <c r="K247" s="232"/>
      <c r="L247" s="236"/>
      <c r="M247" s="237"/>
      <c r="N247" s="238"/>
      <c r="O247" s="238"/>
      <c r="P247" s="238"/>
      <c r="Q247" s="238"/>
      <c r="R247" s="238"/>
      <c r="S247" s="238"/>
      <c r="T247" s="239"/>
      <c r="U247" s="13"/>
      <c r="V247" s="13"/>
      <c r="W247" s="13"/>
      <c r="X247" s="13"/>
      <c r="Y247" s="13"/>
      <c r="Z247" s="13"/>
      <c r="AA247" s="13"/>
      <c r="AB247" s="13"/>
      <c r="AC247" s="13"/>
      <c r="AD247" s="13"/>
      <c r="AE247" s="13"/>
      <c r="AT247" s="240" t="s">
        <v>139</v>
      </c>
      <c r="AU247" s="240" t="s">
        <v>82</v>
      </c>
      <c r="AV247" s="13" t="s">
        <v>80</v>
      </c>
      <c r="AW247" s="13" t="s">
        <v>33</v>
      </c>
      <c r="AX247" s="13" t="s">
        <v>72</v>
      </c>
      <c r="AY247" s="240" t="s">
        <v>128</v>
      </c>
    </row>
    <row r="248" s="13" customFormat="1">
      <c r="A248" s="13"/>
      <c r="B248" s="231"/>
      <c r="C248" s="232"/>
      <c r="D248" s="226" t="s">
        <v>139</v>
      </c>
      <c r="E248" s="233" t="s">
        <v>19</v>
      </c>
      <c r="F248" s="234" t="s">
        <v>531</v>
      </c>
      <c r="G248" s="232"/>
      <c r="H248" s="233" t="s">
        <v>19</v>
      </c>
      <c r="I248" s="235"/>
      <c r="J248" s="232"/>
      <c r="K248" s="232"/>
      <c r="L248" s="236"/>
      <c r="M248" s="237"/>
      <c r="N248" s="238"/>
      <c r="O248" s="238"/>
      <c r="P248" s="238"/>
      <c r="Q248" s="238"/>
      <c r="R248" s="238"/>
      <c r="S248" s="238"/>
      <c r="T248" s="239"/>
      <c r="U248" s="13"/>
      <c r="V248" s="13"/>
      <c r="W248" s="13"/>
      <c r="X248" s="13"/>
      <c r="Y248" s="13"/>
      <c r="Z248" s="13"/>
      <c r="AA248" s="13"/>
      <c r="AB248" s="13"/>
      <c r="AC248" s="13"/>
      <c r="AD248" s="13"/>
      <c r="AE248" s="13"/>
      <c r="AT248" s="240" t="s">
        <v>139</v>
      </c>
      <c r="AU248" s="240" t="s">
        <v>82</v>
      </c>
      <c r="AV248" s="13" t="s">
        <v>80</v>
      </c>
      <c r="AW248" s="13" t="s">
        <v>33</v>
      </c>
      <c r="AX248" s="13" t="s">
        <v>72</v>
      </c>
      <c r="AY248" s="240" t="s">
        <v>128</v>
      </c>
    </row>
    <row r="249" s="14" customFormat="1">
      <c r="A249" s="14"/>
      <c r="B249" s="241"/>
      <c r="C249" s="242"/>
      <c r="D249" s="226" t="s">
        <v>139</v>
      </c>
      <c r="E249" s="243" t="s">
        <v>19</v>
      </c>
      <c r="F249" s="244" t="s">
        <v>532</v>
      </c>
      <c r="G249" s="242"/>
      <c r="H249" s="245">
        <v>0.088999999999999996</v>
      </c>
      <c r="I249" s="246"/>
      <c r="J249" s="242"/>
      <c r="K249" s="242"/>
      <c r="L249" s="247"/>
      <c r="M249" s="248"/>
      <c r="N249" s="249"/>
      <c r="O249" s="249"/>
      <c r="P249" s="249"/>
      <c r="Q249" s="249"/>
      <c r="R249" s="249"/>
      <c r="S249" s="249"/>
      <c r="T249" s="250"/>
      <c r="U249" s="14"/>
      <c r="V249" s="14"/>
      <c r="W249" s="14"/>
      <c r="X249" s="14"/>
      <c r="Y249" s="14"/>
      <c r="Z249" s="14"/>
      <c r="AA249" s="14"/>
      <c r="AB249" s="14"/>
      <c r="AC249" s="14"/>
      <c r="AD249" s="14"/>
      <c r="AE249" s="14"/>
      <c r="AT249" s="251" t="s">
        <v>139</v>
      </c>
      <c r="AU249" s="251" t="s">
        <v>82</v>
      </c>
      <c r="AV249" s="14" t="s">
        <v>82</v>
      </c>
      <c r="AW249" s="14" t="s">
        <v>33</v>
      </c>
      <c r="AX249" s="14" t="s">
        <v>72</v>
      </c>
      <c r="AY249" s="251" t="s">
        <v>128</v>
      </c>
    </row>
    <row r="250" s="14" customFormat="1">
      <c r="A250" s="14"/>
      <c r="B250" s="241"/>
      <c r="C250" s="242"/>
      <c r="D250" s="226" t="s">
        <v>139</v>
      </c>
      <c r="E250" s="243" t="s">
        <v>19</v>
      </c>
      <c r="F250" s="244" t="s">
        <v>533</v>
      </c>
      <c r="G250" s="242"/>
      <c r="H250" s="245">
        <v>0.95599999999999996</v>
      </c>
      <c r="I250" s="246"/>
      <c r="J250" s="242"/>
      <c r="K250" s="242"/>
      <c r="L250" s="247"/>
      <c r="M250" s="248"/>
      <c r="N250" s="249"/>
      <c r="O250" s="249"/>
      <c r="P250" s="249"/>
      <c r="Q250" s="249"/>
      <c r="R250" s="249"/>
      <c r="S250" s="249"/>
      <c r="T250" s="250"/>
      <c r="U250" s="14"/>
      <c r="V250" s="14"/>
      <c r="W250" s="14"/>
      <c r="X250" s="14"/>
      <c r="Y250" s="14"/>
      <c r="Z250" s="14"/>
      <c r="AA250" s="14"/>
      <c r="AB250" s="14"/>
      <c r="AC250" s="14"/>
      <c r="AD250" s="14"/>
      <c r="AE250" s="14"/>
      <c r="AT250" s="251" t="s">
        <v>139</v>
      </c>
      <c r="AU250" s="251" t="s">
        <v>82</v>
      </c>
      <c r="AV250" s="14" t="s">
        <v>82</v>
      </c>
      <c r="AW250" s="14" t="s">
        <v>33</v>
      </c>
      <c r="AX250" s="14" t="s">
        <v>72</v>
      </c>
      <c r="AY250" s="251" t="s">
        <v>128</v>
      </c>
    </row>
    <row r="251" s="14" customFormat="1">
      <c r="A251" s="14"/>
      <c r="B251" s="241"/>
      <c r="C251" s="242"/>
      <c r="D251" s="226" t="s">
        <v>139</v>
      </c>
      <c r="E251" s="243" t="s">
        <v>19</v>
      </c>
      <c r="F251" s="244" t="s">
        <v>534</v>
      </c>
      <c r="G251" s="242"/>
      <c r="H251" s="245">
        <v>0.048000000000000001</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139</v>
      </c>
      <c r="AU251" s="251" t="s">
        <v>82</v>
      </c>
      <c r="AV251" s="14" t="s">
        <v>82</v>
      </c>
      <c r="AW251" s="14" t="s">
        <v>33</v>
      </c>
      <c r="AX251" s="14" t="s">
        <v>72</v>
      </c>
      <c r="AY251" s="251" t="s">
        <v>128</v>
      </c>
    </row>
    <row r="252" s="13" customFormat="1">
      <c r="A252" s="13"/>
      <c r="B252" s="231"/>
      <c r="C252" s="232"/>
      <c r="D252" s="226" t="s">
        <v>139</v>
      </c>
      <c r="E252" s="233" t="s">
        <v>19</v>
      </c>
      <c r="F252" s="234" t="s">
        <v>535</v>
      </c>
      <c r="G252" s="232"/>
      <c r="H252" s="233" t="s">
        <v>19</v>
      </c>
      <c r="I252" s="235"/>
      <c r="J252" s="232"/>
      <c r="K252" s="232"/>
      <c r="L252" s="236"/>
      <c r="M252" s="237"/>
      <c r="N252" s="238"/>
      <c r="O252" s="238"/>
      <c r="P252" s="238"/>
      <c r="Q252" s="238"/>
      <c r="R252" s="238"/>
      <c r="S252" s="238"/>
      <c r="T252" s="239"/>
      <c r="U252" s="13"/>
      <c r="V252" s="13"/>
      <c r="W252" s="13"/>
      <c r="X252" s="13"/>
      <c r="Y252" s="13"/>
      <c r="Z252" s="13"/>
      <c r="AA252" s="13"/>
      <c r="AB252" s="13"/>
      <c r="AC252" s="13"/>
      <c r="AD252" s="13"/>
      <c r="AE252" s="13"/>
      <c r="AT252" s="240" t="s">
        <v>139</v>
      </c>
      <c r="AU252" s="240" t="s">
        <v>82</v>
      </c>
      <c r="AV252" s="13" t="s">
        <v>80</v>
      </c>
      <c r="AW252" s="13" t="s">
        <v>33</v>
      </c>
      <c r="AX252" s="13" t="s">
        <v>72</v>
      </c>
      <c r="AY252" s="240" t="s">
        <v>128</v>
      </c>
    </row>
    <row r="253" s="14" customFormat="1">
      <c r="A253" s="14"/>
      <c r="B253" s="241"/>
      <c r="C253" s="242"/>
      <c r="D253" s="226" t="s">
        <v>139</v>
      </c>
      <c r="E253" s="243" t="s">
        <v>19</v>
      </c>
      <c r="F253" s="244" t="s">
        <v>536</v>
      </c>
      <c r="G253" s="242"/>
      <c r="H253" s="245">
        <v>0.053999999999999999</v>
      </c>
      <c r="I253" s="246"/>
      <c r="J253" s="242"/>
      <c r="K253" s="242"/>
      <c r="L253" s="247"/>
      <c r="M253" s="248"/>
      <c r="N253" s="249"/>
      <c r="O253" s="249"/>
      <c r="P253" s="249"/>
      <c r="Q253" s="249"/>
      <c r="R253" s="249"/>
      <c r="S253" s="249"/>
      <c r="T253" s="250"/>
      <c r="U253" s="14"/>
      <c r="V253" s="14"/>
      <c r="W253" s="14"/>
      <c r="X253" s="14"/>
      <c r="Y253" s="14"/>
      <c r="Z253" s="14"/>
      <c r="AA253" s="14"/>
      <c r="AB253" s="14"/>
      <c r="AC253" s="14"/>
      <c r="AD253" s="14"/>
      <c r="AE253" s="14"/>
      <c r="AT253" s="251" t="s">
        <v>139</v>
      </c>
      <c r="AU253" s="251" t="s">
        <v>82</v>
      </c>
      <c r="AV253" s="14" t="s">
        <v>82</v>
      </c>
      <c r="AW253" s="14" t="s">
        <v>33</v>
      </c>
      <c r="AX253" s="14" t="s">
        <v>72</v>
      </c>
      <c r="AY253" s="251" t="s">
        <v>128</v>
      </c>
    </row>
    <row r="254" s="14" customFormat="1">
      <c r="A254" s="14"/>
      <c r="B254" s="241"/>
      <c r="C254" s="242"/>
      <c r="D254" s="226" t="s">
        <v>139</v>
      </c>
      <c r="E254" s="243" t="s">
        <v>19</v>
      </c>
      <c r="F254" s="244" t="s">
        <v>537</v>
      </c>
      <c r="G254" s="242"/>
      <c r="H254" s="245">
        <v>0.58099999999999996</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139</v>
      </c>
      <c r="AU254" s="251" t="s">
        <v>82</v>
      </c>
      <c r="AV254" s="14" t="s">
        <v>82</v>
      </c>
      <c r="AW254" s="14" t="s">
        <v>33</v>
      </c>
      <c r="AX254" s="14" t="s">
        <v>72</v>
      </c>
      <c r="AY254" s="251" t="s">
        <v>128</v>
      </c>
    </row>
    <row r="255" s="14" customFormat="1">
      <c r="A255" s="14"/>
      <c r="B255" s="241"/>
      <c r="C255" s="242"/>
      <c r="D255" s="226" t="s">
        <v>139</v>
      </c>
      <c r="E255" s="243" t="s">
        <v>19</v>
      </c>
      <c r="F255" s="244" t="s">
        <v>538</v>
      </c>
      <c r="G255" s="242"/>
      <c r="H255" s="245">
        <v>0.031</v>
      </c>
      <c r="I255" s="246"/>
      <c r="J255" s="242"/>
      <c r="K255" s="242"/>
      <c r="L255" s="247"/>
      <c r="M255" s="248"/>
      <c r="N255" s="249"/>
      <c r="O255" s="249"/>
      <c r="P255" s="249"/>
      <c r="Q255" s="249"/>
      <c r="R255" s="249"/>
      <c r="S255" s="249"/>
      <c r="T255" s="250"/>
      <c r="U255" s="14"/>
      <c r="V255" s="14"/>
      <c r="W255" s="14"/>
      <c r="X255" s="14"/>
      <c r="Y255" s="14"/>
      <c r="Z255" s="14"/>
      <c r="AA255" s="14"/>
      <c r="AB255" s="14"/>
      <c r="AC255" s="14"/>
      <c r="AD255" s="14"/>
      <c r="AE255" s="14"/>
      <c r="AT255" s="251" t="s">
        <v>139</v>
      </c>
      <c r="AU255" s="251" t="s">
        <v>82</v>
      </c>
      <c r="AV255" s="14" t="s">
        <v>82</v>
      </c>
      <c r="AW255" s="14" t="s">
        <v>33</v>
      </c>
      <c r="AX255" s="14" t="s">
        <v>72</v>
      </c>
      <c r="AY255" s="251" t="s">
        <v>128</v>
      </c>
    </row>
    <row r="256" s="15" customFormat="1">
      <c r="A256" s="15"/>
      <c r="B256" s="252"/>
      <c r="C256" s="253"/>
      <c r="D256" s="226" t="s">
        <v>139</v>
      </c>
      <c r="E256" s="254" t="s">
        <v>19</v>
      </c>
      <c r="F256" s="255" t="s">
        <v>202</v>
      </c>
      <c r="G256" s="253"/>
      <c r="H256" s="256">
        <v>1.7589999999999999</v>
      </c>
      <c r="I256" s="257"/>
      <c r="J256" s="253"/>
      <c r="K256" s="253"/>
      <c r="L256" s="258"/>
      <c r="M256" s="259"/>
      <c r="N256" s="260"/>
      <c r="O256" s="260"/>
      <c r="P256" s="260"/>
      <c r="Q256" s="260"/>
      <c r="R256" s="260"/>
      <c r="S256" s="260"/>
      <c r="T256" s="261"/>
      <c r="U256" s="15"/>
      <c r="V256" s="15"/>
      <c r="W256" s="15"/>
      <c r="X256" s="15"/>
      <c r="Y256" s="15"/>
      <c r="Z256" s="15"/>
      <c r="AA256" s="15"/>
      <c r="AB256" s="15"/>
      <c r="AC256" s="15"/>
      <c r="AD256" s="15"/>
      <c r="AE256" s="15"/>
      <c r="AT256" s="262" t="s">
        <v>139</v>
      </c>
      <c r="AU256" s="262" t="s">
        <v>82</v>
      </c>
      <c r="AV256" s="15" t="s">
        <v>135</v>
      </c>
      <c r="AW256" s="15" t="s">
        <v>33</v>
      </c>
      <c r="AX256" s="15" t="s">
        <v>80</v>
      </c>
      <c r="AY256" s="262" t="s">
        <v>128</v>
      </c>
    </row>
    <row r="257" s="2" customFormat="1" ht="14.4" customHeight="1">
      <c r="A257" s="39"/>
      <c r="B257" s="40"/>
      <c r="C257" s="266" t="s">
        <v>322</v>
      </c>
      <c r="D257" s="266" t="s">
        <v>371</v>
      </c>
      <c r="E257" s="267" t="s">
        <v>539</v>
      </c>
      <c r="F257" s="268" t="s">
        <v>540</v>
      </c>
      <c r="G257" s="269" t="s">
        <v>264</v>
      </c>
      <c r="H257" s="270">
        <v>2.5049999999999999</v>
      </c>
      <c r="I257" s="271"/>
      <c r="J257" s="272">
        <f>ROUND(I257*H257,2)</f>
        <v>0</v>
      </c>
      <c r="K257" s="268" t="s">
        <v>134</v>
      </c>
      <c r="L257" s="273"/>
      <c r="M257" s="274" t="s">
        <v>19</v>
      </c>
      <c r="N257" s="275" t="s">
        <v>43</v>
      </c>
      <c r="O257" s="85"/>
      <c r="P257" s="222">
        <f>O257*H257</f>
        <v>0</v>
      </c>
      <c r="Q257" s="222">
        <v>1</v>
      </c>
      <c r="R257" s="222">
        <f>Q257*H257</f>
        <v>2.5049999999999999</v>
      </c>
      <c r="S257" s="222">
        <v>0</v>
      </c>
      <c r="T257" s="223">
        <f>S257*H257</f>
        <v>0</v>
      </c>
      <c r="U257" s="39"/>
      <c r="V257" s="39"/>
      <c r="W257" s="39"/>
      <c r="X257" s="39"/>
      <c r="Y257" s="39"/>
      <c r="Z257" s="39"/>
      <c r="AA257" s="39"/>
      <c r="AB257" s="39"/>
      <c r="AC257" s="39"/>
      <c r="AD257" s="39"/>
      <c r="AE257" s="39"/>
      <c r="AR257" s="224" t="s">
        <v>174</v>
      </c>
      <c r="AT257" s="224" t="s">
        <v>371</v>
      </c>
      <c r="AU257" s="224" t="s">
        <v>82</v>
      </c>
      <c r="AY257" s="18" t="s">
        <v>128</v>
      </c>
      <c r="BE257" s="225">
        <f>IF(N257="základní",J257,0)</f>
        <v>0</v>
      </c>
      <c r="BF257" s="225">
        <f>IF(N257="snížená",J257,0)</f>
        <v>0</v>
      </c>
      <c r="BG257" s="225">
        <f>IF(N257="zákl. přenesená",J257,0)</f>
        <v>0</v>
      </c>
      <c r="BH257" s="225">
        <f>IF(N257="sníž. přenesená",J257,0)</f>
        <v>0</v>
      </c>
      <c r="BI257" s="225">
        <f>IF(N257="nulová",J257,0)</f>
        <v>0</v>
      </c>
      <c r="BJ257" s="18" t="s">
        <v>80</v>
      </c>
      <c r="BK257" s="225">
        <f>ROUND(I257*H257,2)</f>
        <v>0</v>
      </c>
      <c r="BL257" s="18" t="s">
        <v>135</v>
      </c>
      <c r="BM257" s="224" t="s">
        <v>541</v>
      </c>
    </row>
    <row r="258" s="13" customFormat="1">
      <c r="A258" s="13"/>
      <c r="B258" s="231"/>
      <c r="C258" s="232"/>
      <c r="D258" s="226" t="s">
        <v>139</v>
      </c>
      <c r="E258" s="233" t="s">
        <v>19</v>
      </c>
      <c r="F258" s="234" t="s">
        <v>512</v>
      </c>
      <c r="G258" s="232"/>
      <c r="H258" s="233" t="s">
        <v>19</v>
      </c>
      <c r="I258" s="235"/>
      <c r="J258" s="232"/>
      <c r="K258" s="232"/>
      <c r="L258" s="236"/>
      <c r="M258" s="237"/>
      <c r="N258" s="238"/>
      <c r="O258" s="238"/>
      <c r="P258" s="238"/>
      <c r="Q258" s="238"/>
      <c r="R258" s="238"/>
      <c r="S258" s="238"/>
      <c r="T258" s="239"/>
      <c r="U258" s="13"/>
      <c r="V258" s="13"/>
      <c r="W258" s="13"/>
      <c r="X258" s="13"/>
      <c r="Y258" s="13"/>
      <c r="Z258" s="13"/>
      <c r="AA258" s="13"/>
      <c r="AB258" s="13"/>
      <c r="AC258" s="13"/>
      <c r="AD258" s="13"/>
      <c r="AE258" s="13"/>
      <c r="AT258" s="240" t="s">
        <v>139</v>
      </c>
      <c r="AU258" s="240" t="s">
        <v>82</v>
      </c>
      <c r="AV258" s="13" t="s">
        <v>80</v>
      </c>
      <c r="AW258" s="13" t="s">
        <v>33</v>
      </c>
      <c r="AX258" s="13" t="s">
        <v>72</v>
      </c>
      <c r="AY258" s="240" t="s">
        <v>128</v>
      </c>
    </row>
    <row r="259" s="13" customFormat="1">
      <c r="A259" s="13"/>
      <c r="B259" s="231"/>
      <c r="C259" s="232"/>
      <c r="D259" s="226" t="s">
        <v>139</v>
      </c>
      <c r="E259" s="233" t="s">
        <v>19</v>
      </c>
      <c r="F259" s="234" t="s">
        <v>542</v>
      </c>
      <c r="G259" s="232"/>
      <c r="H259" s="233" t="s">
        <v>19</v>
      </c>
      <c r="I259" s="235"/>
      <c r="J259" s="232"/>
      <c r="K259" s="232"/>
      <c r="L259" s="236"/>
      <c r="M259" s="237"/>
      <c r="N259" s="238"/>
      <c r="O259" s="238"/>
      <c r="P259" s="238"/>
      <c r="Q259" s="238"/>
      <c r="R259" s="238"/>
      <c r="S259" s="238"/>
      <c r="T259" s="239"/>
      <c r="U259" s="13"/>
      <c r="V259" s="13"/>
      <c r="W259" s="13"/>
      <c r="X259" s="13"/>
      <c r="Y259" s="13"/>
      <c r="Z259" s="13"/>
      <c r="AA259" s="13"/>
      <c r="AB259" s="13"/>
      <c r="AC259" s="13"/>
      <c r="AD259" s="13"/>
      <c r="AE259" s="13"/>
      <c r="AT259" s="240" t="s">
        <v>139</v>
      </c>
      <c r="AU259" s="240" t="s">
        <v>82</v>
      </c>
      <c r="AV259" s="13" t="s">
        <v>80</v>
      </c>
      <c r="AW259" s="13" t="s">
        <v>33</v>
      </c>
      <c r="AX259" s="13" t="s">
        <v>72</v>
      </c>
      <c r="AY259" s="240" t="s">
        <v>128</v>
      </c>
    </row>
    <row r="260" s="14" customFormat="1">
      <c r="A260" s="14"/>
      <c r="B260" s="241"/>
      <c r="C260" s="242"/>
      <c r="D260" s="226" t="s">
        <v>139</v>
      </c>
      <c r="E260" s="243" t="s">
        <v>19</v>
      </c>
      <c r="F260" s="244" t="s">
        <v>543</v>
      </c>
      <c r="G260" s="242"/>
      <c r="H260" s="245">
        <v>0.20300000000000001</v>
      </c>
      <c r="I260" s="246"/>
      <c r="J260" s="242"/>
      <c r="K260" s="242"/>
      <c r="L260" s="247"/>
      <c r="M260" s="248"/>
      <c r="N260" s="249"/>
      <c r="O260" s="249"/>
      <c r="P260" s="249"/>
      <c r="Q260" s="249"/>
      <c r="R260" s="249"/>
      <c r="S260" s="249"/>
      <c r="T260" s="250"/>
      <c r="U260" s="14"/>
      <c r="V260" s="14"/>
      <c r="W260" s="14"/>
      <c r="X260" s="14"/>
      <c r="Y260" s="14"/>
      <c r="Z260" s="14"/>
      <c r="AA260" s="14"/>
      <c r="AB260" s="14"/>
      <c r="AC260" s="14"/>
      <c r="AD260" s="14"/>
      <c r="AE260" s="14"/>
      <c r="AT260" s="251" t="s">
        <v>139</v>
      </c>
      <c r="AU260" s="251" t="s">
        <v>82</v>
      </c>
      <c r="AV260" s="14" t="s">
        <v>82</v>
      </c>
      <c r="AW260" s="14" t="s">
        <v>33</v>
      </c>
      <c r="AX260" s="14" t="s">
        <v>72</v>
      </c>
      <c r="AY260" s="251" t="s">
        <v>128</v>
      </c>
    </row>
    <row r="261" s="14" customFormat="1">
      <c r="A261" s="14"/>
      <c r="B261" s="241"/>
      <c r="C261" s="242"/>
      <c r="D261" s="226" t="s">
        <v>139</v>
      </c>
      <c r="E261" s="243" t="s">
        <v>19</v>
      </c>
      <c r="F261" s="244" t="s">
        <v>544</v>
      </c>
      <c r="G261" s="242"/>
      <c r="H261" s="245">
        <v>2.1909999999999998</v>
      </c>
      <c r="I261" s="246"/>
      <c r="J261" s="242"/>
      <c r="K261" s="242"/>
      <c r="L261" s="247"/>
      <c r="M261" s="248"/>
      <c r="N261" s="249"/>
      <c r="O261" s="249"/>
      <c r="P261" s="249"/>
      <c r="Q261" s="249"/>
      <c r="R261" s="249"/>
      <c r="S261" s="249"/>
      <c r="T261" s="250"/>
      <c r="U261" s="14"/>
      <c r="V261" s="14"/>
      <c r="W261" s="14"/>
      <c r="X261" s="14"/>
      <c r="Y261" s="14"/>
      <c r="Z261" s="14"/>
      <c r="AA261" s="14"/>
      <c r="AB261" s="14"/>
      <c r="AC261" s="14"/>
      <c r="AD261" s="14"/>
      <c r="AE261" s="14"/>
      <c r="AT261" s="251" t="s">
        <v>139</v>
      </c>
      <c r="AU261" s="251" t="s">
        <v>82</v>
      </c>
      <c r="AV261" s="14" t="s">
        <v>82</v>
      </c>
      <c r="AW261" s="14" t="s">
        <v>33</v>
      </c>
      <c r="AX261" s="14" t="s">
        <v>72</v>
      </c>
      <c r="AY261" s="251" t="s">
        <v>128</v>
      </c>
    </row>
    <row r="262" s="14" customFormat="1">
      <c r="A262" s="14"/>
      <c r="B262" s="241"/>
      <c r="C262" s="242"/>
      <c r="D262" s="226" t="s">
        <v>139</v>
      </c>
      <c r="E262" s="243" t="s">
        <v>19</v>
      </c>
      <c r="F262" s="244" t="s">
        <v>545</v>
      </c>
      <c r="G262" s="242"/>
      <c r="H262" s="245">
        <v>0.111</v>
      </c>
      <c r="I262" s="246"/>
      <c r="J262" s="242"/>
      <c r="K262" s="242"/>
      <c r="L262" s="247"/>
      <c r="M262" s="248"/>
      <c r="N262" s="249"/>
      <c r="O262" s="249"/>
      <c r="P262" s="249"/>
      <c r="Q262" s="249"/>
      <c r="R262" s="249"/>
      <c r="S262" s="249"/>
      <c r="T262" s="250"/>
      <c r="U262" s="14"/>
      <c r="V262" s="14"/>
      <c r="W262" s="14"/>
      <c r="X262" s="14"/>
      <c r="Y262" s="14"/>
      <c r="Z262" s="14"/>
      <c r="AA262" s="14"/>
      <c r="AB262" s="14"/>
      <c r="AC262" s="14"/>
      <c r="AD262" s="14"/>
      <c r="AE262" s="14"/>
      <c r="AT262" s="251" t="s">
        <v>139</v>
      </c>
      <c r="AU262" s="251" t="s">
        <v>82</v>
      </c>
      <c r="AV262" s="14" t="s">
        <v>82</v>
      </c>
      <c r="AW262" s="14" t="s">
        <v>33</v>
      </c>
      <c r="AX262" s="14" t="s">
        <v>72</v>
      </c>
      <c r="AY262" s="251" t="s">
        <v>128</v>
      </c>
    </row>
    <row r="263" s="15" customFormat="1">
      <c r="A263" s="15"/>
      <c r="B263" s="252"/>
      <c r="C263" s="253"/>
      <c r="D263" s="226" t="s">
        <v>139</v>
      </c>
      <c r="E263" s="254" t="s">
        <v>19</v>
      </c>
      <c r="F263" s="255" t="s">
        <v>202</v>
      </c>
      <c r="G263" s="253"/>
      <c r="H263" s="256">
        <v>2.5049999999999999</v>
      </c>
      <c r="I263" s="257"/>
      <c r="J263" s="253"/>
      <c r="K263" s="253"/>
      <c r="L263" s="258"/>
      <c r="M263" s="259"/>
      <c r="N263" s="260"/>
      <c r="O263" s="260"/>
      <c r="P263" s="260"/>
      <c r="Q263" s="260"/>
      <c r="R263" s="260"/>
      <c r="S263" s="260"/>
      <c r="T263" s="261"/>
      <c r="U263" s="15"/>
      <c r="V263" s="15"/>
      <c r="W263" s="15"/>
      <c r="X263" s="15"/>
      <c r="Y263" s="15"/>
      <c r="Z263" s="15"/>
      <c r="AA263" s="15"/>
      <c r="AB263" s="15"/>
      <c r="AC263" s="15"/>
      <c r="AD263" s="15"/>
      <c r="AE263" s="15"/>
      <c r="AT263" s="262" t="s">
        <v>139</v>
      </c>
      <c r="AU263" s="262" t="s">
        <v>82</v>
      </c>
      <c r="AV263" s="15" t="s">
        <v>135</v>
      </c>
      <c r="AW263" s="15" t="s">
        <v>33</v>
      </c>
      <c r="AX263" s="15" t="s">
        <v>80</v>
      </c>
      <c r="AY263" s="262" t="s">
        <v>128</v>
      </c>
    </row>
    <row r="264" s="2" customFormat="1" ht="14.4" customHeight="1">
      <c r="A264" s="39"/>
      <c r="B264" s="40"/>
      <c r="C264" s="266" t="s">
        <v>326</v>
      </c>
      <c r="D264" s="266" t="s">
        <v>371</v>
      </c>
      <c r="E264" s="267" t="s">
        <v>546</v>
      </c>
      <c r="F264" s="268" t="s">
        <v>547</v>
      </c>
      <c r="G264" s="269" t="s">
        <v>264</v>
      </c>
      <c r="H264" s="270">
        <v>0.20300000000000001</v>
      </c>
      <c r="I264" s="271"/>
      <c r="J264" s="272">
        <f>ROUND(I264*H264,2)</f>
        <v>0</v>
      </c>
      <c r="K264" s="268" t="s">
        <v>134</v>
      </c>
      <c r="L264" s="273"/>
      <c r="M264" s="274" t="s">
        <v>19</v>
      </c>
      <c r="N264" s="275" t="s">
        <v>43</v>
      </c>
      <c r="O264" s="85"/>
      <c r="P264" s="222">
        <f>O264*H264</f>
        <v>0</v>
      </c>
      <c r="Q264" s="222">
        <v>1</v>
      </c>
      <c r="R264" s="222">
        <f>Q264*H264</f>
        <v>0.20300000000000001</v>
      </c>
      <c r="S264" s="222">
        <v>0</v>
      </c>
      <c r="T264" s="223">
        <f>S264*H264</f>
        <v>0</v>
      </c>
      <c r="U264" s="39"/>
      <c r="V264" s="39"/>
      <c r="W264" s="39"/>
      <c r="X264" s="39"/>
      <c r="Y264" s="39"/>
      <c r="Z264" s="39"/>
      <c r="AA264" s="39"/>
      <c r="AB264" s="39"/>
      <c r="AC264" s="39"/>
      <c r="AD264" s="39"/>
      <c r="AE264" s="39"/>
      <c r="AR264" s="224" t="s">
        <v>174</v>
      </c>
      <c r="AT264" s="224" t="s">
        <v>371</v>
      </c>
      <c r="AU264" s="224" t="s">
        <v>82</v>
      </c>
      <c r="AY264" s="18" t="s">
        <v>128</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135</v>
      </c>
      <c r="BM264" s="224" t="s">
        <v>548</v>
      </c>
    </row>
    <row r="265" s="13" customFormat="1">
      <c r="A265" s="13"/>
      <c r="B265" s="231"/>
      <c r="C265" s="232"/>
      <c r="D265" s="226" t="s">
        <v>139</v>
      </c>
      <c r="E265" s="233" t="s">
        <v>19</v>
      </c>
      <c r="F265" s="234" t="s">
        <v>512</v>
      </c>
      <c r="G265" s="232"/>
      <c r="H265" s="233" t="s">
        <v>19</v>
      </c>
      <c r="I265" s="235"/>
      <c r="J265" s="232"/>
      <c r="K265" s="232"/>
      <c r="L265" s="236"/>
      <c r="M265" s="237"/>
      <c r="N265" s="238"/>
      <c r="O265" s="238"/>
      <c r="P265" s="238"/>
      <c r="Q265" s="238"/>
      <c r="R265" s="238"/>
      <c r="S265" s="238"/>
      <c r="T265" s="239"/>
      <c r="U265" s="13"/>
      <c r="V265" s="13"/>
      <c r="W265" s="13"/>
      <c r="X265" s="13"/>
      <c r="Y265" s="13"/>
      <c r="Z265" s="13"/>
      <c r="AA265" s="13"/>
      <c r="AB265" s="13"/>
      <c r="AC265" s="13"/>
      <c r="AD265" s="13"/>
      <c r="AE265" s="13"/>
      <c r="AT265" s="240" t="s">
        <v>139</v>
      </c>
      <c r="AU265" s="240" t="s">
        <v>82</v>
      </c>
      <c r="AV265" s="13" t="s">
        <v>80</v>
      </c>
      <c r="AW265" s="13" t="s">
        <v>33</v>
      </c>
      <c r="AX265" s="13" t="s">
        <v>72</v>
      </c>
      <c r="AY265" s="240" t="s">
        <v>128</v>
      </c>
    </row>
    <row r="266" s="13" customFormat="1">
      <c r="A266" s="13"/>
      <c r="B266" s="231"/>
      <c r="C266" s="232"/>
      <c r="D266" s="226" t="s">
        <v>139</v>
      </c>
      <c r="E266" s="233" t="s">
        <v>19</v>
      </c>
      <c r="F266" s="234" t="s">
        <v>549</v>
      </c>
      <c r="G266" s="232"/>
      <c r="H266" s="233" t="s">
        <v>19</v>
      </c>
      <c r="I266" s="235"/>
      <c r="J266" s="232"/>
      <c r="K266" s="232"/>
      <c r="L266" s="236"/>
      <c r="M266" s="237"/>
      <c r="N266" s="238"/>
      <c r="O266" s="238"/>
      <c r="P266" s="238"/>
      <c r="Q266" s="238"/>
      <c r="R266" s="238"/>
      <c r="S266" s="238"/>
      <c r="T266" s="239"/>
      <c r="U266" s="13"/>
      <c r="V266" s="13"/>
      <c r="W266" s="13"/>
      <c r="X266" s="13"/>
      <c r="Y266" s="13"/>
      <c r="Z266" s="13"/>
      <c r="AA266" s="13"/>
      <c r="AB266" s="13"/>
      <c r="AC266" s="13"/>
      <c r="AD266" s="13"/>
      <c r="AE266" s="13"/>
      <c r="AT266" s="240" t="s">
        <v>139</v>
      </c>
      <c r="AU266" s="240" t="s">
        <v>82</v>
      </c>
      <c r="AV266" s="13" t="s">
        <v>80</v>
      </c>
      <c r="AW266" s="13" t="s">
        <v>33</v>
      </c>
      <c r="AX266" s="13" t="s">
        <v>72</v>
      </c>
      <c r="AY266" s="240" t="s">
        <v>128</v>
      </c>
    </row>
    <row r="267" s="14" customFormat="1">
      <c r="A267" s="14"/>
      <c r="B267" s="241"/>
      <c r="C267" s="242"/>
      <c r="D267" s="226" t="s">
        <v>139</v>
      </c>
      <c r="E267" s="243" t="s">
        <v>19</v>
      </c>
      <c r="F267" s="244" t="s">
        <v>550</v>
      </c>
      <c r="G267" s="242"/>
      <c r="H267" s="245">
        <v>0.017000000000000001</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139</v>
      </c>
      <c r="AU267" s="251" t="s">
        <v>82</v>
      </c>
      <c r="AV267" s="14" t="s">
        <v>82</v>
      </c>
      <c r="AW267" s="14" t="s">
        <v>33</v>
      </c>
      <c r="AX267" s="14" t="s">
        <v>72</v>
      </c>
      <c r="AY267" s="251" t="s">
        <v>128</v>
      </c>
    </row>
    <row r="268" s="14" customFormat="1">
      <c r="A268" s="14"/>
      <c r="B268" s="241"/>
      <c r="C268" s="242"/>
      <c r="D268" s="226" t="s">
        <v>139</v>
      </c>
      <c r="E268" s="243" t="s">
        <v>19</v>
      </c>
      <c r="F268" s="244" t="s">
        <v>551</v>
      </c>
      <c r="G268" s="242"/>
      <c r="H268" s="245">
        <v>0.17699999999999999</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139</v>
      </c>
      <c r="AU268" s="251" t="s">
        <v>82</v>
      </c>
      <c r="AV268" s="14" t="s">
        <v>82</v>
      </c>
      <c r="AW268" s="14" t="s">
        <v>33</v>
      </c>
      <c r="AX268" s="14" t="s">
        <v>72</v>
      </c>
      <c r="AY268" s="251" t="s">
        <v>128</v>
      </c>
    </row>
    <row r="269" s="14" customFormat="1">
      <c r="A269" s="14"/>
      <c r="B269" s="241"/>
      <c r="C269" s="242"/>
      <c r="D269" s="226" t="s">
        <v>139</v>
      </c>
      <c r="E269" s="243" t="s">
        <v>19</v>
      </c>
      <c r="F269" s="244" t="s">
        <v>552</v>
      </c>
      <c r="G269" s="242"/>
      <c r="H269" s="245">
        <v>0.0089999999999999993</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139</v>
      </c>
      <c r="AU269" s="251" t="s">
        <v>82</v>
      </c>
      <c r="AV269" s="14" t="s">
        <v>82</v>
      </c>
      <c r="AW269" s="14" t="s">
        <v>33</v>
      </c>
      <c r="AX269" s="14" t="s">
        <v>72</v>
      </c>
      <c r="AY269" s="251" t="s">
        <v>128</v>
      </c>
    </row>
    <row r="270" s="15" customFormat="1">
      <c r="A270" s="15"/>
      <c r="B270" s="252"/>
      <c r="C270" s="253"/>
      <c r="D270" s="226" t="s">
        <v>139</v>
      </c>
      <c r="E270" s="254" t="s">
        <v>19</v>
      </c>
      <c r="F270" s="255" t="s">
        <v>202</v>
      </c>
      <c r="G270" s="253"/>
      <c r="H270" s="256">
        <v>0.20300000000000001</v>
      </c>
      <c r="I270" s="257"/>
      <c r="J270" s="253"/>
      <c r="K270" s="253"/>
      <c r="L270" s="258"/>
      <c r="M270" s="259"/>
      <c r="N270" s="260"/>
      <c r="O270" s="260"/>
      <c r="P270" s="260"/>
      <c r="Q270" s="260"/>
      <c r="R270" s="260"/>
      <c r="S270" s="260"/>
      <c r="T270" s="261"/>
      <c r="U270" s="15"/>
      <c r="V270" s="15"/>
      <c r="W270" s="15"/>
      <c r="X270" s="15"/>
      <c r="Y270" s="15"/>
      <c r="Z270" s="15"/>
      <c r="AA270" s="15"/>
      <c r="AB270" s="15"/>
      <c r="AC270" s="15"/>
      <c r="AD270" s="15"/>
      <c r="AE270" s="15"/>
      <c r="AT270" s="262" t="s">
        <v>139</v>
      </c>
      <c r="AU270" s="262" t="s">
        <v>82</v>
      </c>
      <c r="AV270" s="15" t="s">
        <v>135</v>
      </c>
      <c r="AW270" s="15" t="s">
        <v>33</v>
      </c>
      <c r="AX270" s="15" t="s">
        <v>80</v>
      </c>
      <c r="AY270" s="262" t="s">
        <v>128</v>
      </c>
    </row>
    <row r="271" s="2" customFormat="1" ht="14.4" customHeight="1">
      <c r="A271" s="39"/>
      <c r="B271" s="40"/>
      <c r="C271" s="266" t="s">
        <v>334</v>
      </c>
      <c r="D271" s="266" t="s">
        <v>371</v>
      </c>
      <c r="E271" s="267" t="s">
        <v>553</v>
      </c>
      <c r="F271" s="268" t="s">
        <v>554</v>
      </c>
      <c r="G271" s="269" t="s">
        <v>264</v>
      </c>
      <c r="H271" s="270">
        <v>0.0070000000000000001</v>
      </c>
      <c r="I271" s="271"/>
      <c r="J271" s="272">
        <f>ROUND(I271*H271,2)</f>
        <v>0</v>
      </c>
      <c r="K271" s="268" t="s">
        <v>134</v>
      </c>
      <c r="L271" s="273"/>
      <c r="M271" s="274" t="s">
        <v>19</v>
      </c>
      <c r="N271" s="275" t="s">
        <v>43</v>
      </c>
      <c r="O271" s="85"/>
      <c r="P271" s="222">
        <f>O271*H271</f>
        <v>0</v>
      </c>
      <c r="Q271" s="222">
        <v>1</v>
      </c>
      <c r="R271" s="222">
        <f>Q271*H271</f>
        <v>0.0070000000000000001</v>
      </c>
      <c r="S271" s="222">
        <v>0</v>
      </c>
      <c r="T271" s="223">
        <f>S271*H271</f>
        <v>0</v>
      </c>
      <c r="U271" s="39"/>
      <c r="V271" s="39"/>
      <c r="W271" s="39"/>
      <c r="X271" s="39"/>
      <c r="Y271" s="39"/>
      <c r="Z271" s="39"/>
      <c r="AA271" s="39"/>
      <c r="AB271" s="39"/>
      <c r="AC271" s="39"/>
      <c r="AD271" s="39"/>
      <c r="AE271" s="39"/>
      <c r="AR271" s="224" t="s">
        <v>174</v>
      </c>
      <c r="AT271" s="224" t="s">
        <v>371</v>
      </c>
      <c r="AU271" s="224" t="s">
        <v>82</v>
      </c>
      <c r="AY271" s="18" t="s">
        <v>128</v>
      </c>
      <c r="BE271" s="225">
        <f>IF(N271="základní",J271,0)</f>
        <v>0</v>
      </c>
      <c r="BF271" s="225">
        <f>IF(N271="snížená",J271,0)</f>
        <v>0</v>
      </c>
      <c r="BG271" s="225">
        <f>IF(N271="zákl. přenesená",J271,0)</f>
        <v>0</v>
      </c>
      <c r="BH271" s="225">
        <f>IF(N271="sníž. přenesená",J271,0)</f>
        <v>0</v>
      </c>
      <c r="BI271" s="225">
        <f>IF(N271="nulová",J271,0)</f>
        <v>0</v>
      </c>
      <c r="BJ271" s="18" t="s">
        <v>80</v>
      </c>
      <c r="BK271" s="225">
        <f>ROUND(I271*H271,2)</f>
        <v>0</v>
      </c>
      <c r="BL271" s="18" t="s">
        <v>135</v>
      </c>
      <c r="BM271" s="224" t="s">
        <v>555</v>
      </c>
    </row>
    <row r="272" s="13" customFormat="1">
      <c r="A272" s="13"/>
      <c r="B272" s="231"/>
      <c r="C272" s="232"/>
      <c r="D272" s="226" t="s">
        <v>139</v>
      </c>
      <c r="E272" s="233" t="s">
        <v>19</v>
      </c>
      <c r="F272" s="234" t="s">
        <v>512</v>
      </c>
      <c r="G272" s="232"/>
      <c r="H272" s="233" t="s">
        <v>19</v>
      </c>
      <c r="I272" s="235"/>
      <c r="J272" s="232"/>
      <c r="K272" s="232"/>
      <c r="L272" s="236"/>
      <c r="M272" s="237"/>
      <c r="N272" s="238"/>
      <c r="O272" s="238"/>
      <c r="P272" s="238"/>
      <c r="Q272" s="238"/>
      <c r="R272" s="238"/>
      <c r="S272" s="238"/>
      <c r="T272" s="239"/>
      <c r="U272" s="13"/>
      <c r="V272" s="13"/>
      <c r="W272" s="13"/>
      <c r="X272" s="13"/>
      <c r="Y272" s="13"/>
      <c r="Z272" s="13"/>
      <c r="AA272" s="13"/>
      <c r="AB272" s="13"/>
      <c r="AC272" s="13"/>
      <c r="AD272" s="13"/>
      <c r="AE272" s="13"/>
      <c r="AT272" s="240" t="s">
        <v>139</v>
      </c>
      <c r="AU272" s="240" t="s">
        <v>82</v>
      </c>
      <c r="AV272" s="13" t="s">
        <v>80</v>
      </c>
      <c r="AW272" s="13" t="s">
        <v>33</v>
      </c>
      <c r="AX272" s="13" t="s">
        <v>72</v>
      </c>
      <c r="AY272" s="240" t="s">
        <v>128</v>
      </c>
    </row>
    <row r="273" s="13" customFormat="1">
      <c r="A273" s="13"/>
      <c r="B273" s="231"/>
      <c r="C273" s="232"/>
      <c r="D273" s="226" t="s">
        <v>139</v>
      </c>
      <c r="E273" s="233" t="s">
        <v>19</v>
      </c>
      <c r="F273" s="234" t="s">
        <v>556</v>
      </c>
      <c r="G273" s="232"/>
      <c r="H273" s="233" t="s">
        <v>19</v>
      </c>
      <c r="I273" s="235"/>
      <c r="J273" s="232"/>
      <c r="K273" s="232"/>
      <c r="L273" s="236"/>
      <c r="M273" s="237"/>
      <c r="N273" s="238"/>
      <c r="O273" s="238"/>
      <c r="P273" s="238"/>
      <c r="Q273" s="238"/>
      <c r="R273" s="238"/>
      <c r="S273" s="238"/>
      <c r="T273" s="239"/>
      <c r="U273" s="13"/>
      <c r="V273" s="13"/>
      <c r="W273" s="13"/>
      <c r="X273" s="13"/>
      <c r="Y273" s="13"/>
      <c r="Z273" s="13"/>
      <c r="AA273" s="13"/>
      <c r="AB273" s="13"/>
      <c r="AC273" s="13"/>
      <c r="AD273" s="13"/>
      <c r="AE273" s="13"/>
      <c r="AT273" s="240" t="s">
        <v>139</v>
      </c>
      <c r="AU273" s="240" t="s">
        <v>82</v>
      </c>
      <c r="AV273" s="13" t="s">
        <v>80</v>
      </c>
      <c r="AW273" s="13" t="s">
        <v>33</v>
      </c>
      <c r="AX273" s="13" t="s">
        <v>72</v>
      </c>
      <c r="AY273" s="240" t="s">
        <v>128</v>
      </c>
    </row>
    <row r="274" s="14" customFormat="1">
      <c r="A274" s="14"/>
      <c r="B274" s="241"/>
      <c r="C274" s="242"/>
      <c r="D274" s="226" t="s">
        <v>139</v>
      </c>
      <c r="E274" s="243" t="s">
        <v>19</v>
      </c>
      <c r="F274" s="244" t="s">
        <v>557</v>
      </c>
      <c r="G274" s="242"/>
      <c r="H274" s="245">
        <v>0.0070000000000000001</v>
      </c>
      <c r="I274" s="246"/>
      <c r="J274" s="242"/>
      <c r="K274" s="242"/>
      <c r="L274" s="247"/>
      <c r="M274" s="248"/>
      <c r="N274" s="249"/>
      <c r="O274" s="249"/>
      <c r="P274" s="249"/>
      <c r="Q274" s="249"/>
      <c r="R274" s="249"/>
      <c r="S274" s="249"/>
      <c r="T274" s="250"/>
      <c r="U274" s="14"/>
      <c r="V274" s="14"/>
      <c r="W274" s="14"/>
      <c r="X274" s="14"/>
      <c r="Y274" s="14"/>
      <c r="Z274" s="14"/>
      <c r="AA274" s="14"/>
      <c r="AB274" s="14"/>
      <c r="AC274" s="14"/>
      <c r="AD274" s="14"/>
      <c r="AE274" s="14"/>
      <c r="AT274" s="251" t="s">
        <v>139</v>
      </c>
      <c r="AU274" s="251" t="s">
        <v>82</v>
      </c>
      <c r="AV274" s="14" t="s">
        <v>82</v>
      </c>
      <c r="AW274" s="14" t="s">
        <v>33</v>
      </c>
      <c r="AX274" s="14" t="s">
        <v>80</v>
      </c>
      <c r="AY274" s="251" t="s">
        <v>128</v>
      </c>
    </row>
    <row r="275" s="2" customFormat="1" ht="14.4" customHeight="1">
      <c r="A275" s="39"/>
      <c r="B275" s="40"/>
      <c r="C275" s="213" t="s">
        <v>558</v>
      </c>
      <c r="D275" s="213" t="s">
        <v>130</v>
      </c>
      <c r="E275" s="214" t="s">
        <v>559</v>
      </c>
      <c r="F275" s="215" t="s">
        <v>560</v>
      </c>
      <c r="G275" s="216" t="s">
        <v>133</v>
      </c>
      <c r="H275" s="217">
        <v>23.213999999999999</v>
      </c>
      <c r="I275" s="218"/>
      <c r="J275" s="219">
        <f>ROUND(I275*H275,2)</f>
        <v>0</v>
      </c>
      <c r="K275" s="215" t="s">
        <v>134</v>
      </c>
      <c r="L275" s="45"/>
      <c r="M275" s="220" t="s">
        <v>19</v>
      </c>
      <c r="N275" s="221" t="s">
        <v>43</v>
      </c>
      <c r="O275" s="85"/>
      <c r="P275" s="222">
        <f>O275*H275</f>
        <v>0</v>
      </c>
      <c r="Q275" s="222">
        <v>0.00094499999999999998</v>
      </c>
      <c r="R275" s="222">
        <f>Q275*H275</f>
        <v>0.021937229999999999</v>
      </c>
      <c r="S275" s="222">
        <v>0</v>
      </c>
      <c r="T275" s="223">
        <f>S275*H275</f>
        <v>0</v>
      </c>
      <c r="U275" s="39"/>
      <c r="V275" s="39"/>
      <c r="W275" s="39"/>
      <c r="X275" s="39"/>
      <c r="Y275" s="39"/>
      <c r="Z275" s="39"/>
      <c r="AA275" s="39"/>
      <c r="AB275" s="39"/>
      <c r="AC275" s="39"/>
      <c r="AD275" s="39"/>
      <c r="AE275" s="39"/>
      <c r="AR275" s="224" t="s">
        <v>135</v>
      </c>
      <c r="AT275" s="224" t="s">
        <v>130</v>
      </c>
      <c r="AU275" s="224" t="s">
        <v>82</v>
      </c>
      <c r="AY275" s="18" t="s">
        <v>128</v>
      </c>
      <c r="BE275" s="225">
        <f>IF(N275="základní",J275,0)</f>
        <v>0</v>
      </c>
      <c r="BF275" s="225">
        <f>IF(N275="snížená",J275,0)</f>
        <v>0</v>
      </c>
      <c r="BG275" s="225">
        <f>IF(N275="zákl. přenesená",J275,0)</f>
        <v>0</v>
      </c>
      <c r="BH275" s="225">
        <f>IF(N275="sníž. přenesená",J275,0)</f>
        <v>0</v>
      </c>
      <c r="BI275" s="225">
        <f>IF(N275="nulová",J275,0)</f>
        <v>0</v>
      </c>
      <c r="BJ275" s="18" t="s">
        <v>80</v>
      </c>
      <c r="BK275" s="225">
        <f>ROUND(I275*H275,2)</f>
        <v>0</v>
      </c>
      <c r="BL275" s="18" t="s">
        <v>135</v>
      </c>
      <c r="BM275" s="224" t="s">
        <v>561</v>
      </c>
    </row>
    <row r="276" s="2" customFormat="1">
      <c r="A276" s="39"/>
      <c r="B276" s="40"/>
      <c r="C276" s="41"/>
      <c r="D276" s="226" t="s">
        <v>137</v>
      </c>
      <c r="E276" s="41"/>
      <c r="F276" s="227" t="s">
        <v>562</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137</v>
      </c>
      <c r="AU276" s="18" t="s">
        <v>82</v>
      </c>
    </row>
    <row r="277" s="14" customFormat="1">
      <c r="A277" s="14"/>
      <c r="B277" s="241"/>
      <c r="C277" s="242"/>
      <c r="D277" s="226" t="s">
        <v>139</v>
      </c>
      <c r="E277" s="243" t="s">
        <v>19</v>
      </c>
      <c r="F277" s="244" t="s">
        <v>563</v>
      </c>
      <c r="G277" s="242"/>
      <c r="H277" s="245">
        <v>23.213999999999999</v>
      </c>
      <c r="I277" s="246"/>
      <c r="J277" s="242"/>
      <c r="K277" s="242"/>
      <c r="L277" s="247"/>
      <c r="M277" s="248"/>
      <c r="N277" s="249"/>
      <c r="O277" s="249"/>
      <c r="P277" s="249"/>
      <c r="Q277" s="249"/>
      <c r="R277" s="249"/>
      <c r="S277" s="249"/>
      <c r="T277" s="250"/>
      <c r="U277" s="14"/>
      <c r="V277" s="14"/>
      <c r="W277" s="14"/>
      <c r="X277" s="14"/>
      <c r="Y277" s="14"/>
      <c r="Z277" s="14"/>
      <c r="AA277" s="14"/>
      <c r="AB277" s="14"/>
      <c r="AC277" s="14"/>
      <c r="AD277" s="14"/>
      <c r="AE277" s="14"/>
      <c r="AT277" s="251" t="s">
        <v>139</v>
      </c>
      <c r="AU277" s="251" t="s">
        <v>82</v>
      </c>
      <c r="AV277" s="14" t="s">
        <v>82</v>
      </c>
      <c r="AW277" s="14" t="s">
        <v>33</v>
      </c>
      <c r="AX277" s="14" t="s">
        <v>80</v>
      </c>
      <c r="AY277" s="251" t="s">
        <v>128</v>
      </c>
    </row>
    <row r="278" s="2" customFormat="1" ht="14.4" customHeight="1">
      <c r="A278" s="39"/>
      <c r="B278" s="40"/>
      <c r="C278" s="213" t="s">
        <v>564</v>
      </c>
      <c r="D278" s="213" t="s">
        <v>130</v>
      </c>
      <c r="E278" s="214" t="s">
        <v>565</v>
      </c>
      <c r="F278" s="215" t="s">
        <v>566</v>
      </c>
      <c r="G278" s="216" t="s">
        <v>170</v>
      </c>
      <c r="H278" s="217">
        <v>120.16</v>
      </c>
      <c r="I278" s="218"/>
      <c r="J278" s="219">
        <f>ROUND(I278*H278,2)</f>
        <v>0</v>
      </c>
      <c r="K278" s="215" t="s">
        <v>19</v>
      </c>
      <c r="L278" s="45"/>
      <c r="M278" s="220" t="s">
        <v>19</v>
      </c>
      <c r="N278" s="221" t="s">
        <v>43</v>
      </c>
      <c r="O278" s="85"/>
      <c r="P278" s="222">
        <f>O278*H278</f>
        <v>0</v>
      </c>
      <c r="Q278" s="222">
        <v>3.3000000000000003E-05</v>
      </c>
      <c r="R278" s="222">
        <f>Q278*H278</f>
        <v>0.0039652799999999998</v>
      </c>
      <c r="S278" s="222">
        <v>0</v>
      </c>
      <c r="T278" s="223">
        <f>S278*H278</f>
        <v>0</v>
      </c>
      <c r="U278" s="39"/>
      <c r="V278" s="39"/>
      <c r="W278" s="39"/>
      <c r="X278" s="39"/>
      <c r="Y278" s="39"/>
      <c r="Z278" s="39"/>
      <c r="AA278" s="39"/>
      <c r="AB278" s="39"/>
      <c r="AC278" s="39"/>
      <c r="AD278" s="39"/>
      <c r="AE278" s="39"/>
      <c r="AR278" s="224" t="s">
        <v>135</v>
      </c>
      <c r="AT278" s="224" t="s">
        <v>130</v>
      </c>
      <c r="AU278" s="224" t="s">
        <v>82</v>
      </c>
      <c r="AY278" s="18" t="s">
        <v>128</v>
      </c>
      <c r="BE278" s="225">
        <f>IF(N278="základní",J278,0)</f>
        <v>0</v>
      </c>
      <c r="BF278" s="225">
        <f>IF(N278="snížená",J278,0)</f>
        <v>0</v>
      </c>
      <c r="BG278" s="225">
        <f>IF(N278="zákl. přenesená",J278,0)</f>
        <v>0</v>
      </c>
      <c r="BH278" s="225">
        <f>IF(N278="sníž. přenesená",J278,0)</f>
        <v>0</v>
      </c>
      <c r="BI278" s="225">
        <f>IF(N278="nulová",J278,0)</f>
        <v>0</v>
      </c>
      <c r="BJ278" s="18" t="s">
        <v>80</v>
      </c>
      <c r="BK278" s="225">
        <f>ROUND(I278*H278,2)</f>
        <v>0</v>
      </c>
      <c r="BL278" s="18" t="s">
        <v>135</v>
      </c>
      <c r="BM278" s="224" t="s">
        <v>567</v>
      </c>
    </row>
    <row r="279" s="14" customFormat="1">
      <c r="A279" s="14"/>
      <c r="B279" s="241"/>
      <c r="C279" s="242"/>
      <c r="D279" s="226" t="s">
        <v>139</v>
      </c>
      <c r="E279" s="243" t="s">
        <v>19</v>
      </c>
      <c r="F279" s="244" t="s">
        <v>568</v>
      </c>
      <c r="G279" s="242"/>
      <c r="H279" s="245">
        <v>120.16</v>
      </c>
      <c r="I279" s="246"/>
      <c r="J279" s="242"/>
      <c r="K279" s="242"/>
      <c r="L279" s="247"/>
      <c r="M279" s="248"/>
      <c r="N279" s="249"/>
      <c r="O279" s="249"/>
      <c r="P279" s="249"/>
      <c r="Q279" s="249"/>
      <c r="R279" s="249"/>
      <c r="S279" s="249"/>
      <c r="T279" s="250"/>
      <c r="U279" s="14"/>
      <c r="V279" s="14"/>
      <c r="W279" s="14"/>
      <c r="X279" s="14"/>
      <c r="Y279" s="14"/>
      <c r="Z279" s="14"/>
      <c r="AA279" s="14"/>
      <c r="AB279" s="14"/>
      <c r="AC279" s="14"/>
      <c r="AD279" s="14"/>
      <c r="AE279" s="14"/>
      <c r="AT279" s="251" t="s">
        <v>139</v>
      </c>
      <c r="AU279" s="251" t="s">
        <v>82</v>
      </c>
      <c r="AV279" s="14" t="s">
        <v>82</v>
      </c>
      <c r="AW279" s="14" t="s">
        <v>33</v>
      </c>
      <c r="AX279" s="14" t="s">
        <v>80</v>
      </c>
      <c r="AY279" s="251" t="s">
        <v>128</v>
      </c>
    </row>
    <row r="280" s="2" customFormat="1" ht="14.4" customHeight="1">
      <c r="A280" s="39"/>
      <c r="B280" s="40"/>
      <c r="C280" s="213" t="s">
        <v>569</v>
      </c>
      <c r="D280" s="213" t="s">
        <v>130</v>
      </c>
      <c r="E280" s="214" t="s">
        <v>570</v>
      </c>
      <c r="F280" s="215" t="s">
        <v>571</v>
      </c>
      <c r="G280" s="216" t="s">
        <v>170</v>
      </c>
      <c r="H280" s="217">
        <v>120.16</v>
      </c>
      <c r="I280" s="218"/>
      <c r="J280" s="219">
        <f>ROUND(I280*H280,2)</f>
        <v>0</v>
      </c>
      <c r="K280" s="215" t="s">
        <v>134</v>
      </c>
      <c r="L280" s="45"/>
      <c r="M280" s="220" t="s">
        <v>19</v>
      </c>
      <c r="N280" s="221" t="s">
        <v>43</v>
      </c>
      <c r="O280" s="85"/>
      <c r="P280" s="222">
        <f>O280*H280</f>
        <v>0</v>
      </c>
      <c r="Q280" s="222">
        <v>0.000174</v>
      </c>
      <c r="R280" s="222">
        <f>Q280*H280</f>
        <v>0.02090784</v>
      </c>
      <c r="S280" s="222">
        <v>0</v>
      </c>
      <c r="T280" s="223">
        <f>S280*H280</f>
        <v>0</v>
      </c>
      <c r="U280" s="39"/>
      <c r="V280" s="39"/>
      <c r="W280" s="39"/>
      <c r="X280" s="39"/>
      <c r="Y280" s="39"/>
      <c r="Z280" s="39"/>
      <c r="AA280" s="39"/>
      <c r="AB280" s="39"/>
      <c r="AC280" s="39"/>
      <c r="AD280" s="39"/>
      <c r="AE280" s="39"/>
      <c r="AR280" s="224" t="s">
        <v>135</v>
      </c>
      <c r="AT280" s="224" t="s">
        <v>130</v>
      </c>
      <c r="AU280" s="224" t="s">
        <v>82</v>
      </c>
      <c r="AY280" s="18" t="s">
        <v>128</v>
      </c>
      <c r="BE280" s="225">
        <f>IF(N280="základní",J280,0)</f>
        <v>0</v>
      </c>
      <c r="BF280" s="225">
        <f>IF(N280="snížená",J280,0)</f>
        <v>0</v>
      </c>
      <c r="BG280" s="225">
        <f>IF(N280="zákl. přenesená",J280,0)</f>
        <v>0</v>
      </c>
      <c r="BH280" s="225">
        <f>IF(N280="sníž. přenesená",J280,0)</f>
        <v>0</v>
      </c>
      <c r="BI280" s="225">
        <f>IF(N280="nulová",J280,0)</f>
        <v>0</v>
      </c>
      <c r="BJ280" s="18" t="s">
        <v>80</v>
      </c>
      <c r="BK280" s="225">
        <f>ROUND(I280*H280,2)</f>
        <v>0</v>
      </c>
      <c r="BL280" s="18" t="s">
        <v>135</v>
      </c>
      <c r="BM280" s="224" t="s">
        <v>572</v>
      </c>
    </row>
    <row r="281" s="2" customFormat="1">
      <c r="A281" s="39"/>
      <c r="B281" s="40"/>
      <c r="C281" s="41"/>
      <c r="D281" s="226" t="s">
        <v>137</v>
      </c>
      <c r="E281" s="41"/>
      <c r="F281" s="227" t="s">
        <v>573</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137</v>
      </c>
      <c r="AU281" s="18" t="s">
        <v>82</v>
      </c>
    </row>
    <row r="282" s="14" customFormat="1">
      <c r="A282" s="14"/>
      <c r="B282" s="241"/>
      <c r="C282" s="242"/>
      <c r="D282" s="226" t="s">
        <v>139</v>
      </c>
      <c r="E282" s="243" t="s">
        <v>19</v>
      </c>
      <c r="F282" s="244" t="s">
        <v>568</v>
      </c>
      <c r="G282" s="242"/>
      <c r="H282" s="245">
        <v>120.16</v>
      </c>
      <c r="I282" s="246"/>
      <c r="J282" s="242"/>
      <c r="K282" s="242"/>
      <c r="L282" s="247"/>
      <c r="M282" s="248"/>
      <c r="N282" s="249"/>
      <c r="O282" s="249"/>
      <c r="P282" s="249"/>
      <c r="Q282" s="249"/>
      <c r="R282" s="249"/>
      <c r="S282" s="249"/>
      <c r="T282" s="250"/>
      <c r="U282" s="14"/>
      <c r="V282" s="14"/>
      <c r="W282" s="14"/>
      <c r="X282" s="14"/>
      <c r="Y282" s="14"/>
      <c r="Z282" s="14"/>
      <c r="AA282" s="14"/>
      <c r="AB282" s="14"/>
      <c r="AC282" s="14"/>
      <c r="AD282" s="14"/>
      <c r="AE282" s="14"/>
      <c r="AT282" s="251" t="s">
        <v>139</v>
      </c>
      <c r="AU282" s="251" t="s">
        <v>82</v>
      </c>
      <c r="AV282" s="14" t="s">
        <v>82</v>
      </c>
      <c r="AW282" s="14" t="s">
        <v>33</v>
      </c>
      <c r="AX282" s="14" t="s">
        <v>80</v>
      </c>
      <c r="AY282" s="251" t="s">
        <v>128</v>
      </c>
    </row>
    <row r="283" s="2" customFormat="1" ht="24.15" customHeight="1">
      <c r="A283" s="39"/>
      <c r="B283" s="40"/>
      <c r="C283" s="213" t="s">
        <v>574</v>
      </c>
      <c r="D283" s="213" t="s">
        <v>130</v>
      </c>
      <c r="E283" s="214" t="s">
        <v>575</v>
      </c>
      <c r="F283" s="215" t="s">
        <v>576</v>
      </c>
      <c r="G283" s="216" t="s">
        <v>219</v>
      </c>
      <c r="H283" s="217">
        <v>344</v>
      </c>
      <c r="I283" s="218"/>
      <c r="J283" s="219">
        <f>ROUND(I283*H283,2)</f>
        <v>0</v>
      </c>
      <c r="K283" s="215" t="s">
        <v>19</v>
      </c>
      <c r="L283" s="45"/>
      <c r="M283" s="220" t="s">
        <v>19</v>
      </c>
      <c r="N283" s="221" t="s">
        <v>43</v>
      </c>
      <c r="O283" s="85"/>
      <c r="P283" s="222">
        <f>O283*H283</f>
        <v>0</v>
      </c>
      <c r="Q283" s="222">
        <v>3.7484000000000002E-05</v>
      </c>
      <c r="R283" s="222">
        <f>Q283*H283</f>
        <v>0.012894496</v>
      </c>
      <c r="S283" s="222">
        <v>0</v>
      </c>
      <c r="T283" s="223">
        <f>S283*H283</f>
        <v>0</v>
      </c>
      <c r="U283" s="39"/>
      <c r="V283" s="39"/>
      <c r="W283" s="39"/>
      <c r="X283" s="39"/>
      <c r="Y283" s="39"/>
      <c r="Z283" s="39"/>
      <c r="AA283" s="39"/>
      <c r="AB283" s="39"/>
      <c r="AC283" s="39"/>
      <c r="AD283" s="39"/>
      <c r="AE283" s="39"/>
      <c r="AR283" s="224" t="s">
        <v>135</v>
      </c>
      <c r="AT283" s="224" t="s">
        <v>130</v>
      </c>
      <c r="AU283" s="224" t="s">
        <v>82</v>
      </c>
      <c r="AY283" s="18" t="s">
        <v>128</v>
      </c>
      <c r="BE283" s="225">
        <f>IF(N283="základní",J283,0)</f>
        <v>0</v>
      </c>
      <c r="BF283" s="225">
        <f>IF(N283="snížená",J283,0)</f>
        <v>0</v>
      </c>
      <c r="BG283" s="225">
        <f>IF(N283="zákl. přenesená",J283,0)</f>
        <v>0</v>
      </c>
      <c r="BH283" s="225">
        <f>IF(N283="sníž. přenesená",J283,0)</f>
        <v>0</v>
      </c>
      <c r="BI283" s="225">
        <f>IF(N283="nulová",J283,0)</f>
        <v>0</v>
      </c>
      <c r="BJ283" s="18" t="s">
        <v>80</v>
      </c>
      <c r="BK283" s="225">
        <f>ROUND(I283*H283,2)</f>
        <v>0</v>
      </c>
      <c r="BL283" s="18" t="s">
        <v>135</v>
      </c>
      <c r="BM283" s="224" t="s">
        <v>577</v>
      </c>
    </row>
    <row r="284" s="2" customFormat="1">
      <c r="A284" s="39"/>
      <c r="B284" s="40"/>
      <c r="C284" s="41"/>
      <c r="D284" s="226" t="s">
        <v>578</v>
      </c>
      <c r="E284" s="41"/>
      <c r="F284" s="227" t="s">
        <v>579</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578</v>
      </c>
      <c r="AU284" s="18" t="s">
        <v>82</v>
      </c>
    </row>
    <row r="285" s="13" customFormat="1">
      <c r="A285" s="13"/>
      <c r="B285" s="231"/>
      <c r="C285" s="232"/>
      <c r="D285" s="226" t="s">
        <v>139</v>
      </c>
      <c r="E285" s="233" t="s">
        <v>19</v>
      </c>
      <c r="F285" s="234" t="s">
        <v>580</v>
      </c>
      <c r="G285" s="232"/>
      <c r="H285" s="233" t="s">
        <v>19</v>
      </c>
      <c r="I285" s="235"/>
      <c r="J285" s="232"/>
      <c r="K285" s="232"/>
      <c r="L285" s="236"/>
      <c r="M285" s="237"/>
      <c r="N285" s="238"/>
      <c r="O285" s="238"/>
      <c r="P285" s="238"/>
      <c r="Q285" s="238"/>
      <c r="R285" s="238"/>
      <c r="S285" s="238"/>
      <c r="T285" s="239"/>
      <c r="U285" s="13"/>
      <c r="V285" s="13"/>
      <c r="W285" s="13"/>
      <c r="X285" s="13"/>
      <c r="Y285" s="13"/>
      <c r="Z285" s="13"/>
      <c r="AA285" s="13"/>
      <c r="AB285" s="13"/>
      <c r="AC285" s="13"/>
      <c r="AD285" s="13"/>
      <c r="AE285" s="13"/>
      <c r="AT285" s="240" t="s">
        <v>139</v>
      </c>
      <c r="AU285" s="240" t="s">
        <v>82</v>
      </c>
      <c r="AV285" s="13" t="s">
        <v>80</v>
      </c>
      <c r="AW285" s="13" t="s">
        <v>33</v>
      </c>
      <c r="AX285" s="13" t="s">
        <v>72</v>
      </c>
      <c r="AY285" s="240" t="s">
        <v>128</v>
      </c>
    </row>
    <row r="286" s="14" customFormat="1">
      <c r="A286" s="14"/>
      <c r="B286" s="241"/>
      <c r="C286" s="242"/>
      <c r="D286" s="226" t="s">
        <v>139</v>
      </c>
      <c r="E286" s="243" t="s">
        <v>19</v>
      </c>
      <c r="F286" s="244" t="s">
        <v>581</v>
      </c>
      <c r="G286" s="242"/>
      <c r="H286" s="245">
        <v>344</v>
      </c>
      <c r="I286" s="246"/>
      <c r="J286" s="242"/>
      <c r="K286" s="242"/>
      <c r="L286" s="247"/>
      <c r="M286" s="248"/>
      <c r="N286" s="249"/>
      <c r="O286" s="249"/>
      <c r="P286" s="249"/>
      <c r="Q286" s="249"/>
      <c r="R286" s="249"/>
      <c r="S286" s="249"/>
      <c r="T286" s="250"/>
      <c r="U286" s="14"/>
      <c r="V286" s="14"/>
      <c r="W286" s="14"/>
      <c r="X286" s="14"/>
      <c r="Y286" s="14"/>
      <c r="Z286" s="14"/>
      <c r="AA286" s="14"/>
      <c r="AB286" s="14"/>
      <c r="AC286" s="14"/>
      <c r="AD286" s="14"/>
      <c r="AE286" s="14"/>
      <c r="AT286" s="251" t="s">
        <v>139</v>
      </c>
      <c r="AU286" s="251" t="s">
        <v>82</v>
      </c>
      <c r="AV286" s="14" t="s">
        <v>82</v>
      </c>
      <c r="AW286" s="14" t="s">
        <v>33</v>
      </c>
      <c r="AX286" s="14" t="s">
        <v>80</v>
      </c>
      <c r="AY286" s="251" t="s">
        <v>128</v>
      </c>
    </row>
    <row r="287" s="2" customFormat="1" ht="14.4" customHeight="1">
      <c r="A287" s="39"/>
      <c r="B287" s="40"/>
      <c r="C287" s="213" t="s">
        <v>582</v>
      </c>
      <c r="D287" s="213" t="s">
        <v>130</v>
      </c>
      <c r="E287" s="214" t="s">
        <v>583</v>
      </c>
      <c r="F287" s="215" t="s">
        <v>584</v>
      </c>
      <c r="G287" s="216" t="s">
        <v>219</v>
      </c>
      <c r="H287" s="217">
        <v>344</v>
      </c>
      <c r="I287" s="218"/>
      <c r="J287" s="219">
        <f>ROUND(I287*H287,2)</f>
        <v>0</v>
      </c>
      <c r="K287" s="215" t="s">
        <v>19</v>
      </c>
      <c r="L287" s="45"/>
      <c r="M287" s="220" t="s">
        <v>19</v>
      </c>
      <c r="N287" s="221" t="s">
        <v>43</v>
      </c>
      <c r="O287" s="85"/>
      <c r="P287" s="222">
        <f>O287*H287</f>
        <v>0</v>
      </c>
      <c r="Q287" s="222">
        <v>3.0000000000000001E-05</v>
      </c>
      <c r="R287" s="222">
        <f>Q287*H287</f>
        <v>0.010320000000000001</v>
      </c>
      <c r="S287" s="222">
        <v>0</v>
      </c>
      <c r="T287" s="223">
        <f>S287*H287</f>
        <v>0</v>
      </c>
      <c r="U287" s="39"/>
      <c r="V287" s="39"/>
      <c r="W287" s="39"/>
      <c r="X287" s="39"/>
      <c r="Y287" s="39"/>
      <c r="Z287" s="39"/>
      <c r="AA287" s="39"/>
      <c r="AB287" s="39"/>
      <c r="AC287" s="39"/>
      <c r="AD287" s="39"/>
      <c r="AE287" s="39"/>
      <c r="AR287" s="224" t="s">
        <v>135</v>
      </c>
      <c r="AT287" s="224" t="s">
        <v>130</v>
      </c>
      <c r="AU287" s="224" t="s">
        <v>82</v>
      </c>
      <c r="AY287" s="18" t="s">
        <v>128</v>
      </c>
      <c r="BE287" s="225">
        <f>IF(N287="základní",J287,0)</f>
        <v>0</v>
      </c>
      <c r="BF287" s="225">
        <f>IF(N287="snížená",J287,0)</f>
        <v>0</v>
      </c>
      <c r="BG287" s="225">
        <f>IF(N287="zákl. přenesená",J287,0)</f>
        <v>0</v>
      </c>
      <c r="BH287" s="225">
        <f>IF(N287="sníž. přenesená",J287,0)</f>
        <v>0</v>
      </c>
      <c r="BI287" s="225">
        <f>IF(N287="nulová",J287,0)</f>
        <v>0</v>
      </c>
      <c r="BJ287" s="18" t="s">
        <v>80</v>
      </c>
      <c r="BK287" s="225">
        <f>ROUND(I287*H287,2)</f>
        <v>0</v>
      </c>
      <c r="BL287" s="18" t="s">
        <v>135</v>
      </c>
      <c r="BM287" s="224" t="s">
        <v>585</v>
      </c>
    </row>
    <row r="288" s="2" customFormat="1">
      <c r="A288" s="39"/>
      <c r="B288" s="40"/>
      <c r="C288" s="41"/>
      <c r="D288" s="226" t="s">
        <v>137</v>
      </c>
      <c r="E288" s="41"/>
      <c r="F288" s="227" t="s">
        <v>586</v>
      </c>
      <c r="G288" s="41"/>
      <c r="H288" s="41"/>
      <c r="I288" s="228"/>
      <c r="J288" s="41"/>
      <c r="K288" s="41"/>
      <c r="L288" s="45"/>
      <c r="M288" s="229"/>
      <c r="N288" s="230"/>
      <c r="O288" s="85"/>
      <c r="P288" s="85"/>
      <c r="Q288" s="85"/>
      <c r="R288" s="85"/>
      <c r="S288" s="85"/>
      <c r="T288" s="86"/>
      <c r="U288" s="39"/>
      <c r="V288" s="39"/>
      <c r="W288" s="39"/>
      <c r="X288" s="39"/>
      <c r="Y288" s="39"/>
      <c r="Z288" s="39"/>
      <c r="AA288" s="39"/>
      <c r="AB288" s="39"/>
      <c r="AC288" s="39"/>
      <c r="AD288" s="39"/>
      <c r="AE288" s="39"/>
      <c r="AT288" s="18" t="s">
        <v>137</v>
      </c>
      <c r="AU288" s="18" t="s">
        <v>82</v>
      </c>
    </row>
    <row r="289" s="13" customFormat="1">
      <c r="A289" s="13"/>
      <c r="B289" s="231"/>
      <c r="C289" s="232"/>
      <c r="D289" s="226" t="s">
        <v>139</v>
      </c>
      <c r="E289" s="233" t="s">
        <v>19</v>
      </c>
      <c r="F289" s="234" t="s">
        <v>580</v>
      </c>
      <c r="G289" s="232"/>
      <c r="H289" s="233" t="s">
        <v>19</v>
      </c>
      <c r="I289" s="235"/>
      <c r="J289" s="232"/>
      <c r="K289" s="232"/>
      <c r="L289" s="236"/>
      <c r="M289" s="237"/>
      <c r="N289" s="238"/>
      <c r="O289" s="238"/>
      <c r="P289" s="238"/>
      <c r="Q289" s="238"/>
      <c r="R289" s="238"/>
      <c r="S289" s="238"/>
      <c r="T289" s="239"/>
      <c r="U289" s="13"/>
      <c r="V289" s="13"/>
      <c r="W289" s="13"/>
      <c r="X289" s="13"/>
      <c r="Y289" s="13"/>
      <c r="Z289" s="13"/>
      <c r="AA289" s="13"/>
      <c r="AB289" s="13"/>
      <c r="AC289" s="13"/>
      <c r="AD289" s="13"/>
      <c r="AE289" s="13"/>
      <c r="AT289" s="240" t="s">
        <v>139</v>
      </c>
      <c r="AU289" s="240" t="s">
        <v>82</v>
      </c>
      <c r="AV289" s="13" t="s">
        <v>80</v>
      </c>
      <c r="AW289" s="13" t="s">
        <v>33</v>
      </c>
      <c r="AX289" s="13" t="s">
        <v>72</v>
      </c>
      <c r="AY289" s="240" t="s">
        <v>128</v>
      </c>
    </row>
    <row r="290" s="14" customFormat="1">
      <c r="A290" s="14"/>
      <c r="B290" s="241"/>
      <c r="C290" s="242"/>
      <c r="D290" s="226" t="s">
        <v>139</v>
      </c>
      <c r="E290" s="243" t="s">
        <v>19</v>
      </c>
      <c r="F290" s="244" t="s">
        <v>581</v>
      </c>
      <c r="G290" s="242"/>
      <c r="H290" s="245">
        <v>344</v>
      </c>
      <c r="I290" s="246"/>
      <c r="J290" s="242"/>
      <c r="K290" s="242"/>
      <c r="L290" s="247"/>
      <c r="M290" s="248"/>
      <c r="N290" s="249"/>
      <c r="O290" s="249"/>
      <c r="P290" s="249"/>
      <c r="Q290" s="249"/>
      <c r="R290" s="249"/>
      <c r="S290" s="249"/>
      <c r="T290" s="250"/>
      <c r="U290" s="14"/>
      <c r="V290" s="14"/>
      <c r="W290" s="14"/>
      <c r="X290" s="14"/>
      <c r="Y290" s="14"/>
      <c r="Z290" s="14"/>
      <c r="AA290" s="14"/>
      <c r="AB290" s="14"/>
      <c r="AC290" s="14"/>
      <c r="AD290" s="14"/>
      <c r="AE290" s="14"/>
      <c r="AT290" s="251" t="s">
        <v>139</v>
      </c>
      <c r="AU290" s="251" t="s">
        <v>82</v>
      </c>
      <c r="AV290" s="14" t="s">
        <v>82</v>
      </c>
      <c r="AW290" s="14" t="s">
        <v>33</v>
      </c>
      <c r="AX290" s="14" t="s">
        <v>80</v>
      </c>
      <c r="AY290" s="251" t="s">
        <v>128</v>
      </c>
    </row>
    <row r="291" s="12" customFormat="1" ht="22.8" customHeight="1">
      <c r="A291" s="12"/>
      <c r="B291" s="197"/>
      <c r="C291" s="198"/>
      <c r="D291" s="199" t="s">
        <v>71</v>
      </c>
      <c r="E291" s="211" t="s">
        <v>587</v>
      </c>
      <c r="F291" s="211" t="s">
        <v>588</v>
      </c>
      <c r="G291" s="198"/>
      <c r="H291" s="198"/>
      <c r="I291" s="201"/>
      <c r="J291" s="212">
        <f>BK291</f>
        <v>0</v>
      </c>
      <c r="K291" s="198"/>
      <c r="L291" s="203"/>
      <c r="M291" s="204"/>
      <c r="N291" s="205"/>
      <c r="O291" s="205"/>
      <c r="P291" s="206">
        <f>P292</f>
        <v>0</v>
      </c>
      <c r="Q291" s="205"/>
      <c r="R291" s="206">
        <f>R292</f>
        <v>0</v>
      </c>
      <c r="S291" s="205"/>
      <c r="T291" s="207">
        <f>T292</f>
        <v>0</v>
      </c>
      <c r="U291" s="12"/>
      <c r="V291" s="12"/>
      <c r="W291" s="12"/>
      <c r="X291" s="12"/>
      <c r="Y291" s="12"/>
      <c r="Z291" s="12"/>
      <c r="AA291" s="12"/>
      <c r="AB291" s="12"/>
      <c r="AC291" s="12"/>
      <c r="AD291" s="12"/>
      <c r="AE291" s="12"/>
      <c r="AR291" s="208" t="s">
        <v>80</v>
      </c>
      <c r="AT291" s="209" t="s">
        <v>71</v>
      </c>
      <c r="AU291" s="209" t="s">
        <v>80</v>
      </c>
      <c r="AY291" s="208" t="s">
        <v>128</v>
      </c>
      <c r="BK291" s="210">
        <f>BK292</f>
        <v>0</v>
      </c>
    </row>
    <row r="292" s="2" customFormat="1" ht="24.15" customHeight="1">
      <c r="A292" s="39"/>
      <c r="B292" s="40"/>
      <c r="C292" s="213" t="s">
        <v>589</v>
      </c>
      <c r="D292" s="213" t="s">
        <v>130</v>
      </c>
      <c r="E292" s="214" t="s">
        <v>590</v>
      </c>
      <c r="F292" s="215" t="s">
        <v>591</v>
      </c>
      <c r="G292" s="216" t="s">
        <v>264</v>
      </c>
      <c r="H292" s="217">
        <v>385.78699999999998</v>
      </c>
      <c r="I292" s="218"/>
      <c r="J292" s="219">
        <f>ROUND(I292*H292,2)</f>
        <v>0</v>
      </c>
      <c r="K292" s="215" t="s">
        <v>134</v>
      </c>
      <c r="L292" s="45"/>
      <c r="M292" s="220" t="s">
        <v>19</v>
      </c>
      <c r="N292" s="221" t="s">
        <v>43</v>
      </c>
      <c r="O292" s="85"/>
      <c r="P292" s="222">
        <f>O292*H292</f>
        <v>0</v>
      </c>
      <c r="Q292" s="222">
        <v>0</v>
      </c>
      <c r="R292" s="222">
        <f>Q292*H292</f>
        <v>0</v>
      </c>
      <c r="S292" s="222">
        <v>0</v>
      </c>
      <c r="T292" s="223">
        <f>S292*H292</f>
        <v>0</v>
      </c>
      <c r="U292" s="39"/>
      <c r="V292" s="39"/>
      <c r="W292" s="39"/>
      <c r="X292" s="39"/>
      <c r="Y292" s="39"/>
      <c r="Z292" s="39"/>
      <c r="AA292" s="39"/>
      <c r="AB292" s="39"/>
      <c r="AC292" s="39"/>
      <c r="AD292" s="39"/>
      <c r="AE292" s="39"/>
      <c r="AR292" s="224" t="s">
        <v>135</v>
      </c>
      <c r="AT292" s="224" t="s">
        <v>130</v>
      </c>
      <c r="AU292" s="224" t="s">
        <v>82</v>
      </c>
      <c r="AY292" s="18" t="s">
        <v>128</v>
      </c>
      <c r="BE292" s="225">
        <f>IF(N292="základní",J292,0)</f>
        <v>0</v>
      </c>
      <c r="BF292" s="225">
        <f>IF(N292="snížená",J292,0)</f>
        <v>0</v>
      </c>
      <c r="BG292" s="225">
        <f>IF(N292="zákl. přenesená",J292,0)</f>
        <v>0</v>
      </c>
      <c r="BH292" s="225">
        <f>IF(N292="sníž. přenesená",J292,0)</f>
        <v>0</v>
      </c>
      <c r="BI292" s="225">
        <f>IF(N292="nulová",J292,0)</f>
        <v>0</v>
      </c>
      <c r="BJ292" s="18" t="s">
        <v>80</v>
      </c>
      <c r="BK292" s="225">
        <f>ROUND(I292*H292,2)</f>
        <v>0</v>
      </c>
      <c r="BL292" s="18" t="s">
        <v>135</v>
      </c>
      <c r="BM292" s="224" t="s">
        <v>592</v>
      </c>
    </row>
    <row r="293" s="12" customFormat="1" ht="25.92" customHeight="1">
      <c r="A293" s="12"/>
      <c r="B293" s="197"/>
      <c r="C293" s="198"/>
      <c r="D293" s="199" t="s">
        <v>71</v>
      </c>
      <c r="E293" s="200" t="s">
        <v>330</v>
      </c>
      <c r="F293" s="200" t="s">
        <v>331</v>
      </c>
      <c r="G293" s="198"/>
      <c r="H293" s="198"/>
      <c r="I293" s="201"/>
      <c r="J293" s="202">
        <f>BK293</f>
        <v>0</v>
      </c>
      <c r="K293" s="198"/>
      <c r="L293" s="203"/>
      <c r="M293" s="204"/>
      <c r="N293" s="205"/>
      <c r="O293" s="205"/>
      <c r="P293" s="206">
        <f>P294+P314</f>
        <v>0</v>
      </c>
      <c r="Q293" s="205"/>
      <c r="R293" s="206">
        <f>R294+R314</f>
        <v>1.00148108</v>
      </c>
      <c r="S293" s="205"/>
      <c r="T293" s="207">
        <f>T294+T314</f>
        <v>0</v>
      </c>
      <c r="U293" s="12"/>
      <c r="V293" s="12"/>
      <c r="W293" s="12"/>
      <c r="X293" s="12"/>
      <c r="Y293" s="12"/>
      <c r="Z293" s="12"/>
      <c r="AA293" s="12"/>
      <c r="AB293" s="12"/>
      <c r="AC293" s="12"/>
      <c r="AD293" s="12"/>
      <c r="AE293" s="12"/>
      <c r="AR293" s="208" t="s">
        <v>82</v>
      </c>
      <c r="AT293" s="209" t="s">
        <v>71</v>
      </c>
      <c r="AU293" s="209" t="s">
        <v>72</v>
      </c>
      <c r="AY293" s="208" t="s">
        <v>128</v>
      </c>
      <c r="BK293" s="210">
        <f>BK294+BK314</f>
        <v>0</v>
      </c>
    </row>
    <row r="294" s="12" customFormat="1" ht="22.8" customHeight="1">
      <c r="A294" s="12"/>
      <c r="B294" s="197"/>
      <c r="C294" s="198"/>
      <c r="D294" s="199" t="s">
        <v>71</v>
      </c>
      <c r="E294" s="211" t="s">
        <v>593</v>
      </c>
      <c r="F294" s="211" t="s">
        <v>594</v>
      </c>
      <c r="G294" s="198"/>
      <c r="H294" s="198"/>
      <c r="I294" s="201"/>
      <c r="J294" s="212">
        <f>BK294</f>
        <v>0</v>
      </c>
      <c r="K294" s="198"/>
      <c r="L294" s="203"/>
      <c r="M294" s="204"/>
      <c r="N294" s="205"/>
      <c r="O294" s="205"/>
      <c r="P294" s="206">
        <f>SUM(P295:P313)</f>
        <v>0</v>
      </c>
      <c r="Q294" s="205"/>
      <c r="R294" s="206">
        <f>SUM(R295:R313)</f>
        <v>0.027481079999999998</v>
      </c>
      <c r="S294" s="205"/>
      <c r="T294" s="207">
        <f>SUM(T295:T313)</f>
        <v>0</v>
      </c>
      <c r="U294" s="12"/>
      <c r="V294" s="12"/>
      <c r="W294" s="12"/>
      <c r="X294" s="12"/>
      <c r="Y294" s="12"/>
      <c r="Z294" s="12"/>
      <c r="AA294" s="12"/>
      <c r="AB294" s="12"/>
      <c r="AC294" s="12"/>
      <c r="AD294" s="12"/>
      <c r="AE294" s="12"/>
      <c r="AR294" s="208" t="s">
        <v>80</v>
      </c>
      <c r="AT294" s="209" t="s">
        <v>71</v>
      </c>
      <c r="AU294" s="209" t="s">
        <v>80</v>
      </c>
      <c r="AY294" s="208" t="s">
        <v>128</v>
      </c>
      <c r="BK294" s="210">
        <f>SUM(BK295:BK313)</f>
        <v>0</v>
      </c>
    </row>
    <row r="295" s="2" customFormat="1" ht="14.4" customHeight="1">
      <c r="A295" s="39"/>
      <c r="B295" s="40"/>
      <c r="C295" s="213" t="s">
        <v>595</v>
      </c>
      <c r="D295" s="213" t="s">
        <v>130</v>
      </c>
      <c r="E295" s="214" t="s">
        <v>596</v>
      </c>
      <c r="F295" s="215" t="s">
        <v>597</v>
      </c>
      <c r="G295" s="216" t="s">
        <v>133</v>
      </c>
      <c r="H295" s="217">
        <v>124.914</v>
      </c>
      <c r="I295" s="218"/>
      <c r="J295" s="219">
        <f>ROUND(I295*H295,2)</f>
        <v>0</v>
      </c>
      <c r="K295" s="215" t="s">
        <v>134</v>
      </c>
      <c r="L295" s="45"/>
      <c r="M295" s="220" t="s">
        <v>19</v>
      </c>
      <c r="N295" s="221" t="s">
        <v>43</v>
      </c>
      <c r="O295" s="85"/>
      <c r="P295" s="222">
        <f>O295*H295</f>
        <v>0</v>
      </c>
      <c r="Q295" s="222">
        <v>0.00012999999999999999</v>
      </c>
      <c r="R295" s="222">
        <f>Q295*H295</f>
        <v>0.016238819999999998</v>
      </c>
      <c r="S295" s="222">
        <v>0</v>
      </c>
      <c r="T295" s="223">
        <f>S295*H295</f>
        <v>0</v>
      </c>
      <c r="U295" s="39"/>
      <c r="V295" s="39"/>
      <c r="W295" s="39"/>
      <c r="X295" s="39"/>
      <c r="Y295" s="39"/>
      <c r="Z295" s="39"/>
      <c r="AA295" s="39"/>
      <c r="AB295" s="39"/>
      <c r="AC295" s="39"/>
      <c r="AD295" s="39"/>
      <c r="AE295" s="39"/>
      <c r="AR295" s="224" t="s">
        <v>135</v>
      </c>
      <c r="AT295" s="224" t="s">
        <v>130</v>
      </c>
      <c r="AU295" s="224" t="s">
        <v>82</v>
      </c>
      <c r="AY295" s="18" t="s">
        <v>128</v>
      </c>
      <c r="BE295" s="225">
        <f>IF(N295="základní",J295,0)</f>
        <v>0</v>
      </c>
      <c r="BF295" s="225">
        <f>IF(N295="snížená",J295,0)</f>
        <v>0</v>
      </c>
      <c r="BG295" s="225">
        <f>IF(N295="zákl. přenesená",J295,0)</f>
        <v>0</v>
      </c>
      <c r="BH295" s="225">
        <f>IF(N295="sníž. přenesená",J295,0)</f>
        <v>0</v>
      </c>
      <c r="BI295" s="225">
        <f>IF(N295="nulová",J295,0)</f>
        <v>0</v>
      </c>
      <c r="BJ295" s="18" t="s">
        <v>80</v>
      </c>
      <c r="BK295" s="225">
        <f>ROUND(I295*H295,2)</f>
        <v>0</v>
      </c>
      <c r="BL295" s="18" t="s">
        <v>135</v>
      </c>
      <c r="BM295" s="224" t="s">
        <v>598</v>
      </c>
    </row>
    <row r="296" s="13" customFormat="1">
      <c r="A296" s="13"/>
      <c r="B296" s="231"/>
      <c r="C296" s="232"/>
      <c r="D296" s="226" t="s">
        <v>139</v>
      </c>
      <c r="E296" s="233" t="s">
        <v>19</v>
      </c>
      <c r="F296" s="234" t="s">
        <v>599</v>
      </c>
      <c r="G296" s="232"/>
      <c r="H296" s="233" t="s">
        <v>19</v>
      </c>
      <c r="I296" s="235"/>
      <c r="J296" s="232"/>
      <c r="K296" s="232"/>
      <c r="L296" s="236"/>
      <c r="M296" s="237"/>
      <c r="N296" s="238"/>
      <c r="O296" s="238"/>
      <c r="P296" s="238"/>
      <c r="Q296" s="238"/>
      <c r="R296" s="238"/>
      <c r="S296" s="238"/>
      <c r="T296" s="239"/>
      <c r="U296" s="13"/>
      <c r="V296" s="13"/>
      <c r="W296" s="13"/>
      <c r="X296" s="13"/>
      <c r="Y296" s="13"/>
      <c r="Z296" s="13"/>
      <c r="AA296" s="13"/>
      <c r="AB296" s="13"/>
      <c r="AC296" s="13"/>
      <c r="AD296" s="13"/>
      <c r="AE296" s="13"/>
      <c r="AT296" s="240" t="s">
        <v>139</v>
      </c>
      <c r="AU296" s="240" t="s">
        <v>82</v>
      </c>
      <c r="AV296" s="13" t="s">
        <v>80</v>
      </c>
      <c r="AW296" s="13" t="s">
        <v>33</v>
      </c>
      <c r="AX296" s="13" t="s">
        <v>72</v>
      </c>
      <c r="AY296" s="240" t="s">
        <v>128</v>
      </c>
    </row>
    <row r="297" s="13" customFormat="1">
      <c r="A297" s="13"/>
      <c r="B297" s="231"/>
      <c r="C297" s="232"/>
      <c r="D297" s="226" t="s">
        <v>139</v>
      </c>
      <c r="E297" s="233" t="s">
        <v>19</v>
      </c>
      <c r="F297" s="234" t="s">
        <v>531</v>
      </c>
      <c r="G297" s="232"/>
      <c r="H297" s="233" t="s">
        <v>19</v>
      </c>
      <c r="I297" s="235"/>
      <c r="J297" s="232"/>
      <c r="K297" s="232"/>
      <c r="L297" s="236"/>
      <c r="M297" s="237"/>
      <c r="N297" s="238"/>
      <c r="O297" s="238"/>
      <c r="P297" s="238"/>
      <c r="Q297" s="238"/>
      <c r="R297" s="238"/>
      <c r="S297" s="238"/>
      <c r="T297" s="239"/>
      <c r="U297" s="13"/>
      <c r="V297" s="13"/>
      <c r="W297" s="13"/>
      <c r="X297" s="13"/>
      <c r="Y297" s="13"/>
      <c r="Z297" s="13"/>
      <c r="AA297" s="13"/>
      <c r="AB297" s="13"/>
      <c r="AC297" s="13"/>
      <c r="AD297" s="13"/>
      <c r="AE297" s="13"/>
      <c r="AT297" s="240" t="s">
        <v>139</v>
      </c>
      <c r="AU297" s="240" t="s">
        <v>82</v>
      </c>
      <c r="AV297" s="13" t="s">
        <v>80</v>
      </c>
      <c r="AW297" s="13" t="s">
        <v>33</v>
      </c>
      <c r="AX297" s="13" t="s">
        <v>72</v>
      </c>
      <c r="AY297" s="240" t="s">
        <v>128</v>
      </c>
    </row>
    <row r="298" s="14" customFormat="1">
      <c r="A298" s="14"/>
      <c r="B298" s="241"/>
      <c r="C298" s="242"/>
      <c r="D298" s="226" t="s">
        <v>139</v>
      </c>
      <c r="E298" s="243" t="s">
        <v>19</v>
      </c>
      <c r="F298" s="244" t="s">
        <v>600</v>
      </c>
      <c r="G298" s="242"/>
      <c r="H298" s="245">
        <v>1.482</v>
      </c>
      <c r="I298" s="246"/>
      <c r="J298" s="242"/>
      <c r="K298" s="242"/>
      <c r="L298" s="247"/>
      <c r="M298" s="248"/>
      <c r="N298" s="249"/>
      <c r="O298" s="249"/>
      <c r="P298" s="249"/>
      <c r="Q298" s="249"/>
      <c r="R298" s="249"/>
      <c r="S298" s="249"/>
      <c r="T298" s="250"/>
      <c r="U298" s="14"/>
      <c r="V298" s="14"/>
      <c r="W298" s="14"/>
      <c r="X298" s="14"/>
      <c r="Y298" s="14"/>
      <c r="Z298" s="14"/>
      <c r="AA298" s="14"/>
      <c r="AB298" s="14"/>
      <c r="AC298" s="14"/>
      <c r="AD298" s="14"/>
      <c r="AE298" s="14"/>
      <c r="AT298" s="251" t="s">
        <v>139</v>
      </c>
      <c r="AU298" s="251" t="s">
        <v>82</v>
      </c>
      <c r="AV298" s="14" t="s">
        <v>82</v>
      </c>
      <c r="AW298" s="14" t="s">
        <v>33</v>
      </c>
      <c r="AX298" s="14" t="s">
        <v>72</v>
      </c>
      <c r="AY298" s="251" t="s">
        <v>128</v>
      </c>
    </row>
    <row r="299" s="13" customFormat="1">
      <c r="A299" s="13"/>
      <c r="B299" s="231"/>
      <c r="C299" s="232"/>
      <c r="D299" s="226" t="s">
        <v>139</v>
      </c>
      <c r="E299" s="233" t="s">
        <v>19</v>
      </c>
      <c r="F299" s="234" t="s">
        <v>535</v>
      </c>
      <c r="G299" s="232"/>
      <c r="H299" s="233" t="s">
        <v>19</v>
      </c>
      <c r="I299" s="235"/>
      <c r="J299" s="232"/>
      <c r="K299" s="232"/>
      <c r="L299" s="236"/>
      <c r="M299" s="237"/>
      <c r="N299" s="238"/>
      <c r="O299" s="238"/>
      <c r="P299" s="238"/>
      <c r="Q299" s="238"/>
      <c r="R299" s="238"/>
      <c r="S299" s="238"/>
      <c r="T299" s="239"/>
      <c r="U299" s="13"/>
      <c r="V299" s="13"/>
      <c r="W299" s="13"/>
      <c r="X299" s="13"/>
      <c r="Y299" s="13"/>
      <c r="Z299" s="13"/>
      <c r="AA299" s="13"/>
      <c r="AB299" s="13"/>
      <c r="AC299" s="13"/>
      <c r="AD299" s="13"/>
      <c r="AE299" s="13"/>
      <c r="AT299" s="240" t="s">
        <v>139</v>
      </c>
      <c r="AU299" s="240" t="s">
        <v>82</v>
      </c>
      <c r="AV299" s="13" t="s">
        <v>80</v>
      </c>
      <c r="AW299" s="13" t="s">
        <v>33</v>
      </c>
      <c r="AX299" s="13" t="s">
        <v>72</v>
      </c>
      <c r="AY299" s="240" t="s">
        <v>128</v>
      </c>
    </row>
    <row r="300" s="14" customFormat="1">
      <c r="A300" s="14"/>
      <c r="B300" s="241"/>
      <c r="C300" s="242"/>
      <c r="D300" s="226" t="s">
        <v>139</v>
      </c>
      <c r="E300" s="243" t="s">
        <v>19</v>
      </c>
      <c r="F300" s="244" t="s">
        <v>601</v>
      </c>
      <c r="G300" s="242"/>
      <c r="H300" s="245">
        <v>0.90200000000000002</v>
      </c>
      <c r="I300" s="246"/>
      <c r="J300" s="242"/>
      <c r="K300" s="242"/>
      <c r="L300" s="247"/>
      <c r="M300" s="248"/>
      <c r="N300" s="249"/>
      <c r="O300" s="249"/>
      <c r="P300" s="249"/>
      <c r="Q300" s="249"/>
      <c r="R300" s="249"/>
      <c r="S300" s="249"/>
      <c r="T300" s="250"/>
      <c r="U300" s="14"/>
      <c r="V300" s="14"/>
      <c r="W300" s="14"/>
      <c r="X300" s="14"/>
      <c r="Y300" s="14"/>
      <c r="Z300" s="14"/>
      <c r="AA300" s="14"/>
      <c r="AB300" s="14"/>
      <c r="AC300" s="14"/>
      <c r="AD300" s="14"/>
      <c r="AE300" s="14"/>
      <c r="AT300" s="251" t="s">
        <v>139</v>
      </c>
      <c r="AU300" s="251" t="s">
        <v>82</v>
      </c>
      <c r="AV300" s="14" t="s">
        <v>82</v>
      </c>
      <c r="AW300" s="14" t="s">
        <v>33</v>
      </c>
      <c r="AX300" s="14" t="s">
        <v>72</v>
      </c>
      <c r="AY300" s="251" t="s">
        <v>128</v>
      </c>
    </row>
    <row r="301" s="13" customFormat="1">
      <c r="A301" s="13"/>
      <c r="B301" s="231"/>
      <c r="C301" s="232"/>
      <c r="D301" s="226" t="s">
        <v>139</v>
      </c>
      <c r="E301" s="233" t="s">
        <v>19</v>
      </c>
      <c r="F301" s="234" t="s">
        <v>524</v>
      </c>
      <c r="G301" s="232"/>
      <c r="H301" s="233" t="s">
        <v>19</v>
      </c>
      <c r="I301" s="235"/>
      <c r="J301" s="232"/>
      <c r="K301" s="232"/>
      <c r="L301" s="236"/>
      <c r="M301" s="237"/>
      <c r="N301" s="238"/>
      <c r="O301" s="238"/>
      <c r="P301" s="238"/>
      <c r="Q301" s="238"/>
      <c r="R301" s="238"/>
      <c r="S301" s="238"/>
      <c r="T301" s="239"/>
      <c r="U301" s="13"/>
      <c r="V301" s="13"/>
      <c r="W301" s="13"/>
      <c r="X301" s="13"/>
      <c r="Y301" s="13"/>
      <c r="Z301" s="13"/>
      <c r="AA301" s="13"/>
      <c r="AB301" s="13"/>
      <c r="AC301" s="13"/>
      <c r="AD301" s="13"/>
      <c r="AE301" s="13"/>
      <c r="AT301" s="240" t="s">
        <v>139</v>
      </c>
      <c r="AU301" s="240" t="s">
        <v>82</v>
      </c>
      <c r="AV301" s="13" t="s">
        <v>80</v>
      </c>
      <c r="AW301" s="13" t="s">
        <v>33</v>
      </c>
      <c r="AX301" s="13" t="s">
        <v>72</v>
      </c>
      <c r="AY301" s="240" t="s">
        <v>128</v>
      </c>
    </row>
    <row r="302" s="14" customFormat="1">
      <c r="A302" s="14"/>
      <c r="B302" s="241"/>
      <c r="C302" s="242"/>
      <c r="D302" s="226" t="s">
        <v>139</v>
      </c>
      <c r="E302" s="243" t="s">
        <v>19</v>
      </c>
      <c r="F302" s="244" t="s">
        <v>602</v>
      </c>
      <c r="G302" s="242"/>
      <c r="H302" s="245">
        <v>0.98799999999999999</v>
      </c>
      <c r="I302" s="246"/>
      <c r="J302" s="242"/>
      <c r="K302" s="242"/>
      <c r="L302" s="247"/>
      <c r="M302" s="248"/>
      <c r="N302" s="249"/>
      <c r="O302" s="249"/>
      <c r="P302" s="249"/>
      <c r="Q302" s="249"/>
      <c r="R302" s="249"/>
      <c r="S302" s="249"/>
      <c r="T302" s="250"/>
      <c r="U302" s="14"/>
      <c r="V302" s="14"/>
      <c r="W302" s="14"/>
      <c r="X302" s="14"/>
      <c r="Y302" s="14"/>
      <c r="Z302" s="14"/>
      <c r="AA302" s="14"/>
      <c r="AB302" s="14"/>
      <c r="AC302" s="14"/>
      <c r="AD302" s="14"/>
      <c r="AE302" s="14"/>
      <c r="AT302" s="251" t="s">
        <v>139</v>
      </c>
      <c r="AU302" s="251" t="s">
        <v>82</v>
      </c>
      <c r="AV302" s="14" t="s">
        <v>82</v>
      </c>
      <c r="AW302" s="14" t="s">
        <v>33</v>
      </c>
      <c r="AX302" s="14" t="s">
        <v>72</v>
      </c>
      <c r="AY302" s="251" t="s">
        <v>128</v>
      </c>
    </row>
    <row r="303" s="13" customFormat="1">
      <c r="A303" s="13"/>
      <c r="B303" s="231"/>
      <c r="C303" s="232"/>
      <c r="D303" s="226" t="s">
        <v>139</v>
      </c>
      <c r="E303" s="233" t="s">
        <v>19</v>
      </c>
      <c r="F303" s="234" t="s">
        <v>542</v>
      </c>
      <c r="G303" s="232"/>
      <c r="H303" s="233" t="s">
        <v>19</v>
      </c>
      <c r="I303" s="235"/>
      <c r="J303" s="232"/>
      <c r="K303" s="232"/>
      <c r="L303" s="236"/>
      <c r="M303" s="237"/>
      <c r="N303" s="238"/>
      <c r="O303" s="238"/>
      <c r="P303" s="238"/>
      <c r="Q303" s="238"/>
      <c r="R303" s="238"/>
      <c r="S303" s="238"/>
      <c r="T303" s="239"/>
      <c r="U303" s="13"/>
      <c r="V303" s="13"/>
      <c r="W303" s="13"/>
      <c r="X303" s="13"/>
      <c r="Y303" s="13"/>
      <c r="Z303" s="13"/>
      <c r="AA303" s="13"/>
      <c r="AB303" s="13"/>
      <c r="AC303" s="13"/>
      <c r="AD303" s="13"/>
      <c r="AE303" s="13"/>
      <c r="AT303" s="240" t="s">
        <v>139</v>
      </c>
      <c r="AU303" s="240" t="s">
        <v>82</v>
      </c>
      <c r="AV303" s="13" t="s">
        <v>80</v>
      </c>
      <c r="AW303" s="13" t="s">
        <v>33</v>
      </c>
      <c r="AX303" s="13" t="s">
        <v>72</v>
      </c>
      <c r="AY303" s="240" t="s">
        <v>128</v>
      </c>
    </row>
    <row r="304" s="14" customFormat="1">
      <c r="A304" s="14"/>
      <c r="B304" s="241"/>
      <c r="C304" s="242"/>
      <c r="D304" s="226" t="s">
        <v>139</v>
      </c>
      <c r="E304" s="243" t="s">
        <v>19</v>
      </c>
      <c r="F304" s="244" t="s">
        <v>603</v>
      </c>
      <c r="G304" s="242"/>
      <c r="H304" s="245">
        <v>9.6259999999999994</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139</v>
      </c>
      <c r="AU304" s="251" t="s">
        <v>82</v>
      </c>
      <c r="AV304" s="14" t="s">
        <v>82</v>
      </c>
      <c r="AW304" s="14" t="s">
        <v>33</v>
      </c>
      <c r="AX304" s="14" t="s">
        <v>72</v>
      </c>
      <c r="AY304" s="251" t="s">
        <v>128</v>
      </c>
    </row>
    <row r="305" s="14" customFormat="1">
      <c r="A305" s="14"/>
      <c r="B305" s="241"/>
      <c r="C305" s="242"/>
      <c r="D305" s="226" t="s">
        <v>139</v>
      </c>
      <c r="E305" s="243" t="s">
        <v>19</v>
      </c>
      <c r="F305" s="244" t="s">
        <v>604</v>
      </c>
      <c r="G305" s="242"/>
      <c r="H305" s="245">
        <v>103.958</v>
      </c>
      <c r="I305" s="246"/>
      <c r="J305" s="242"/>
      <c r="K305" s="242"/>
      <c r="L305" s="247"/>
      <c r="M305" s="248"/>
      <c r="N305" s="249"/>
      <c r="O305" s="249"/>
      <c r="P305" s="249"/>
      <c r="Q305" s="249"/>
      <c r="R305" s="249"/>
      <c r="S305" s="249"/>
      <c r="T305" s="250"/>
      <c r="U305" s="14"/>
      <c r="V305" s="14"/>
      <c r="W305" s="14"/>
      <c r="X305" s="14"/>
      <c r="Y305" s="14"/>
      <c r="Z305" s="14"/>
      <c r="AA305" s="14"/>
      <c r="AB305" s="14"/>
      <c r="AC305" s="14"/>
      <c r="AD305" s="14"/>
      <c r="AE305" s="14"/>
      <c r="AT305" s="251" t="s">
        <v>139</v>
      </c>
      <c r="AU305" s="251" t="s">
        <v>82</v>
      </c>
      <c r="AV305" s="14" t="s">
        <v>82</v>
      </c>
      <c r="AW305" s="14" t="s">
        <v>33</v>
      </c>
      <c r="AX305" s="14" t="s">
        <v>72</v>
      </c>
      <c r="AY305" s="251" t="s">
        <v>128</v>
      </c>
    </row>
    <row r="306" s="14" customFormat="1">
      <c r="A306" s="14"/>
      <c r="B306" s="241"/>
      <c r="C306" s="242"/>
      <c r="D306" s="226" t="s">
        <v>139</v>
      </c>
      <c r="E306" s="243" t="s">
        <v>19</v>
      </c>
      <c r="F306" s="244" t="s">
        <v>605</v>
      </c>
      <c r="G306" s="242"/>
      <c r="H306" s="245">
        <v>5.266</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139</v>
      </c>
      <c r="AU306" s="251" t="s">
        <v>82</v>
      </c>
      <c r="AV306" s="14" t="s">
        <v>82</v>
      </c>
      <c r="AW306" s="14" t="s">
        <v>33</v>
      </c>
      <c r="AX306" s="14" t="s">
        <v>72</v>
      </c>
      <c r="AY306" s="251" t="s">
        <v>128</v>
      </c>
    </row>
    <row r="307" s="13" customFormat="1">
      <c r="A307" s="13"/>
      <c r="B307" s="231"/>
      <c r="C307" s="232"/>
      <c r="D307" s="226" t="s">
        <v>139</v>
      </c>
      <c r="E307" s="233" t="s">
        <v>19</v>
      </c>
      <c r="F307" s="234" t="s">
        <v>606</v>
      </c>
      <c r="G307" s="232"/>
      <c r="H307" s="233" t="s">
        <v>19</v>
      </c>
      <c r="I307" s="235"/>
      <c r="J307" s="232"/>
      <c r="K307" s="232"/>
      <c r="L307" s="236"/>
      <c r="M307" s="237"/>
      <c r="N307" s="238"/>
      <c r="O307" s="238"/>
      <c r="P307" s="238"/>
      <c r="Q307" s="238"/>
      <c r="R307" s="238"/>
      <c r="S307" s="238"/>
      <c r="T307" s="239"/>
      <c r="U307" s="13"/>
      <c r="V307" s="13"/>
      <c r="W307" s="13"/>
      <c r="X307" s="13"/>
      <c r="Y307" s="13"/>
      <c r="Z307" s="13"/>
      <c r="AA307" s="13"/>
      <c r="AB307" s="13"/>
      <c r="AC307" s="13"/>
      <c r="AD307" s="13"/>
      <c r="AE307" s="13"/>
      <c r="AT307" s="240" t="s">
        <v>139</v>
      </c>
      <c r="AU307" s="240" t="s">
        <v>82</v>
      </c>
      <c r="AV307" s="13" t="s">
        <v>80</v>
      </c>
      <c r="AW307" s="13" t="s">
        <v>33</v>
      </c>
      <c r="AX307" s="13" t="s">
        <v>72</v>
      </c>
      <c r="AY307" s="240" t="s">
        <v>128</v>
      </c>
    </row>
    <row r="308" s="14" customFormat="1">
      <c r="A308" s="14"/>
      <c r="B308" s="241"/>
      <c r="C308" s="242"/>
      <c r="D308" s="226" t="s">
        <v>139</v>
      </c>
      <c r="E308" s="243" t="s">
        <v>19</v>
      </c>
      <c r="F308" s="244" t="s">
        <v>607</v>
      </c>
      <c r="G308" s="242"/>
      <c r="H308" s="245">
        <v>2.5800000000000001</v>
      </c>
      <c r="I308" s="246"/>
      <c r="J308" s="242"/>
      <c r="K308" s="242"/>
      <c r="L308" s="247"/>
      <c r="M308" s="248"/>
      <c r="N308" s="249"/>
      <c r="O308" s="249"/>
      <c r="P308" s="249"/>
      <c r="Q308" s="249"/>
      <c r="R308" s="249"/>
      <c r="S308" s="249"/>
      <c r="T308" s="250"/>
      <c r="U308" s="14"/>
      <c r="V308" s="14"/>
      <c r="W308" s="14"/>
      <c r="X308" s="14"/>
      <c r="Y308" s="14"/>
      <c r="Z308" s="14"/>
      <c r="AA308" s="14"/>
      <c r="AB308" s="14"/>
      <c r="AC308" s="14"/>
      <c r="AD308" s="14"/>
      <c r="AE308" s="14"/>
      <c r="AT308" s="251" t="s">
        <v>139</v>
      </c>
      <c r="AU308" s="251" t="s">
        <v>82</v>
      </c>
      <c r="AV308" s="14" t="s">
        <v>82</v>
      </c>
      <c r="AW308" s="14" t="s">
        <v>33</v>
      </c>
      <c r="AX308" s="14" t="s">
        <v>72</v>
      </c>
      <c r="AY308" s="251" t="s">
        <v>128</v>
      </c>
    </row>
    <row r="309" s="13" customFormat="1">
      <c r="A309" s="13"/>
      <c r="B309" s="231"/>
      <c r="C309" s="232"/>
      <c r="D309" s="226" t="s">
        <v>139</v>
      </c>
      <c r="E309" s="233" t="s">
        <v>19</v>
      </c>
      <c r="F309" s="234" t="s">
        <v>556</v>
      </c>
      <c r="G309" s="232"/>
      <c r="H309" s="233" t="s">
        <v>19</v>
      </c>
      <c r="I309" s="235"/>
      <c r="J309" s="232"/>
      <c r="K309" s="232"/>
      <c r="L309" s="236"/>
      <c r="M309" s="237"/>
      <c r="N309" s="238"/>
      <c r="O309" s="238"/>
      <c r="P309" s="238"/>
      <c r="Q309" s="238"/>
      <c r="R309" s="238"/>
      <c r="S309" s="238"/>
      <c r="T309" s="239"/>
      <c r="U309" s="13"/>
      <c r="V309" s="13"/>
      <c r="W309" s="13"/>
      <c r="X309" s="13"/>
      <c r="Y309" s="13"/>
      <c r="Z309" s="13"/>
      <c r="AA309" s="13"/>
      <c r="AB309" s="13"/>
      <c r="AC309" s="13"/>
      <c r="AD309" s="13"/>
      <c r="AE309" s="13"/>
      <c r="AT309" s="240" t="s">
        <v>139</v>
      </c>
      <c r="AU309" s="240" t="s">
        <v>82</v>
      </c>
      <c r="AV309" s="13" t="s">
        <v>80</v>
      </c>
      <c r="AW309" s="13" t="s">
        <v>33</v>
      </c>
      <c r="AX309" s="13" t="s">
        <v>72</v>
      </c>
      <c r="AY309" s="240" t="s">
        <v>128</v>
      </c>
    </row>
    <row r="310" s="14" customFormat="1">
      <c r="A310" s="14"/>
      <c r="B310" s="241"/>
      <c r="C310" s="242"/>
      <c r="D310" s="226" t="s">
        <v>139</v>
      </c>
      <c r="E310" s="243" t="s">
        <v>19</v>
      </c>
      <c r="F310" s="244" t="s">
        <v>608</v>
      </c>
      <c r="G310" s="242"/>
      <c r="H310" s="245">
        <v>0.112</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139</v>
      </c>
      <c r="AU310" s="251" t="s">
        <v>82</v>
      </c>
      <c r="AV310" s="14" t="s">
        <v>82</v>
      </c>
      <c r="AW310" s="14" t="s">
        <v>33</v>
      </c>
      <c r="AX310" s="14" t="s">
        <v>72</v>
      </c>
      <c r="AY310" s="251" t="s">
        <v>128</v>
      </c>
    </row>
    <row r="311" s="15" customFormat="1">
      <c r="A311" s="15"/>
      <c r="B311" s="252"/>
      <c r="C311" s="253"/>
      <c r="D311" s="226" t="s">
        <v>139</v>
      </c>
      <c r="E311" s="254" t="s">
        <v>19</v>
      </c>
      <c r="F311" s="255" t="s">
        <v>202</v>
      </c>
      <c r="G311" s="253"/>
      <c r="H311" s="256">
        <v>124.914</v>
      </c>
      <c r="I311" s="257"/>
      <c r="J311" s="253"/>
      <c r="K311" s="253"/>
      <c r="L311" s="258"/>
      <c r="M311" s="259"/>
      <c r="N311" s="260"/>
      <c r="O311" s="260"/>
      <c r="P311" s="260"/>
      <c r="Q311" s="260"/>
      <c r="R311" s="260"/>
      <c r="S311" s="260"/>
      <c r="T311" s="261"/>
      <c r="U311" s="15"/>
      <c r="V311" s="15"/>
      <c r="W311" s="15"/>
      <c r="X311" s="15"/>
      <c r="Y311" s="15"/>
      <c r="Z311" s="15"/>
      <c r="AA311" s="15"/>
      <c r="AB311" s="15"/>
      <c r="AC311" s="15"/>
      <c r="AD311" s="15"/>
      <c r="AE311" s="15"/>
      <c r="AT311" s="262" t="s">
        <v>139</v>
      </c>
      <c r="AU311" s="262" t="s">
        <v>82</v>
      </c>
      <c r="AV311" s="15" t="s">
        <v>135</v>
      </c>
      <c r="AW311" s="15" t="s">
        <v>33</v>
      </c>
      <c r="AX311" s="15" t="s">
        <v>80</v>
      </c>
      <c r="AY311" s="262" t="s">
        <v>128</v>
      </c>
    </row>
    <row r="312" s="2" customFormat="1" ht="14.4" customHeight="1">
      <c r="A312" s="39"/>
      <c r="B312" s="40"/>
      <c r="C312" s="213" t="s">
        <v>609</v>
      </c>
      <c r="D312" s="213" t="s">
        <v>130</v>
      </c>
      <c r="E312" s="214" t="s">
        <v>610</v>
      </c>
      <c r="F312" s="215" t="s">
        <v>611</v>
      </c>
      <c r="G312" s="216" t="s">
        <v>133</v>
      </c>
      <c r="H312" s="217">
        <v>124.914</v>
      </c>
      <c r="I312" s="218"/>
      <c r="J312" s="219">
        <f>ROUND(I312*H312,2)</f>
        <v>0</v>
      </c>
      <c r="K312" s="215" t="s">
        <v>134</v>
      </c>
      <c r="L312" s="45"/>
      <c r="M312" s="220" t="s">
        <v>19</v>
      </c>
      <c r="N312" s="221" t="s">
        <v>43</v>
      </c>
      <c r="O312" s="85"/>
      <c r="P312" s="222">
        <f>O312*H312</f>
        <v>0</v>
      </c>
      <c r="Q312" s="222">
        <v>9.0000000000000006E-05</v>
      </c>
      <c r="R312" s="222">
        <f>Q312*H312</f>
        <v>0.01124226</v>
      </c>
      <c r="S312" s="222">
        <v>0</v>
      </c>
      <c r="T312" s="223">
        <f>S312*H312</f>
        <v>0</v>
      </c>
      <c r="U312" s="39"/>
      <c r="V312" s="39"/>
      <c r="W312" s="39"/>
      <c r="X312" s="39"/>
      <c r="Y312" s="39"/>
      <c r="Z312" s="39"/>
      <c r="AA312" s="39"/>
      <c r="AB312" s="39"/>
      <c r="AC312" s="39"/>
      <c r="AD312" s="39"/>
      <c r="AE312" s="39"/>
      <c r="AR312" s="224" t="s">
        <v>135</v>
      </c>
      <c r="AT312" s="224" t="s">
        <v>130</v>
      </c>
      <c r="AU312" s="224" t="s">
        <v>82</v>
      </c>
      <c r="AY312" s="18" t="s">
        <v>128</v>
      </c>
      <c r="BE312" s="225">
        <f>IF(N312="základní",J312,0)</f>
        <v>0</v>
      </c>
      <c r="BF312" s="225">
        <f>IF(N312="snížená",J312,0)</f>
        <v>0</v>
      </c>
      <c r="BG312" s="225">
        <f>IF(N312="zákl. přenesená",J312,0)</f>
        <v>0</v>
      </c>
      <c r="BH312" s="225">
        <f>IF(N312="sníž. přenesená",J312,0)</f>
        <v>0</v>
      </c>
      <c r="BI312" s="225">
        <f>IF(N312="nulová",J312,0)</f>
        <v>0</v>
      </c>
      <c r="BJ312" s="18" t="s">
        <v>80</v>
      </c>
      <c r="BK312" s="225">
        <f>ROUND(I312*H312,2)</f>
        <v>0</v>
      </c>
      <c r="BL312" s="18" t="s">
        <v>135</v>
      </c>
      <c r="BM312" s="224" t="s">
        <v>612</v>
      </c>
    </row>
    <row r="313" s="2" customFormat="1">
      <c r="A313" s="39"/>
      <c r="B313" s="40"/>
      <c r="C313" s="41"/>
      <c r="D313" s="226" t="s">
        <v>578</v>
      </c>
      <c r="E313" s="41"/>
      <c r="F313" s="227" t="s">
        <v>613</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578</v>
      </c>
      <c r="AU313" s="18" t="s">
        <v>82</v>
      </c>
    </row>
    <row r="314" s="12" customFormat="1" ht="22.8" customHeight="1">
      <c r="A314" s="12"/>
      <c r="B314" s="197"/>
      <c r="C314" s="198"/>
      <c r="D314" s="199" t="s">
        <v>71</v>
      </c>
      <c r="E314" s="211" t="s">
        <v>614</v>
      </c>
      <c r="F314" s="211" t="s">
        <v>615</v>
      </c>
      <c r="G314" s="198"/>
      <c r="H314" s="198"/>
      <c r="I314" s="201"/>
      <c r="J314" s="212">
        <f>BK314</f>
        <v>0</v>
      </c>
      <c r="K314" s="198"/>
      <c r="L314" s="203"/>
      <c r="M314" s="204"/>
      <c r="N314" s="205"/>
      <c r="O314" s="205"/>
      <c r="P314" s="206">
        <f>SUM(P315:P330)</f>
        <v>0</v>
      </c>
      <c r="Q314" s="205"/>
      <c r="R314" s="206">
        <f>SUM(R315:R330)</f>
        <v>0.97399999999999998</v>
      </c>
      <c r="S314" s="205"/>
      <c r="T314" s="207">
        <f>SUM(T315:T330)</f>
        <v>0</v>
      </c>
      <c r="U314" s="12"/>
      <c r="V314" s="12"/>
      <c r="W314" s="12"/>
      <c r="X314" s="12"/>
      <c r="Y314" s="12"/>
      <c r="Z314" s="12"/>
      <c r="AA314" s="12"/>
      <c r="AB314" s="12"/>
      <c r="AC314" s="12"/>
      <c r="AD314" s="12"/>
      <c r="AE314" s="12"/>
      <c r="AR314" s="208" t="s">
        <v>82</v>
      </c>
      <c r="AT314" s="209" t="s">
        <v>71</v>
      </c>
      <c r="AU314" s="209" t="s">
        <v>80</v>
      </c>
      <c r="AY314" s="208" t="s">
        <v>128</v>
      </c>
      <c r="BK314" s="210">
        <f>SUM(BK315:BK330)</f>
        <v>0</v>
      </c>
    </row>
    <row r="315" s="2" customFormat="1" ht="14.4" customHeight="1">
      <c r="A315" s="39"/>
      <c r="B315" s="40"/>
      <c r="C315" s="213" t="s">
        <v>616</v>
      </c>
      <c r="D315" s="213" t="s">
        <v>130</v>
      </c>
      <c r="E315" s="214" t="s">
        <v>617</v>
      </c>
      <c r="F315" s="215" t="s">
        <v>618</v>
      </c>
      <c r="G315" s="216" t="s">
        <v>133</v>
      </c>
      <c r="H315" s="217">
        <v>779.37</v>
      </c>
      <c r="I315" s="218"/>
      <c r="J315" s="219">
        <f>ROUND(I315*H315,2)</f>
        <v>0</v>
      </c>
      <c r="K315" s="215" t="s">
        <v>134</v>
      </c>
      <c r="L315" s="45"/>
      <c r="M315" s="220" t="s">
        <v>19</v>
      </c>
      <c r="N315" s="221" t="s">
        <v>43</v>
      </c>
      <c r="O315" s="85"/>
      <c r="P315" s="222">
        <f>O315*H315</f>
        <v>0</v>
      </c>
      <c r="Q315" s="222">
        <v>0</v>
      </c>
      <c r="R315" s="222">
        <f>Q315*H315</f>
        <v>0</v>
      </c>
      <c r="S315" s="222">
        <v>0</v>
      </c>
      <c r="T315" s="223">
        <f>S315*H315</f>
        <v>0</v>
      </c>
      <c r="U315" s="39"/>
      <c r="V315" s="39"/>
      <c r="W315" s="39"/>
      <c r="X315" s="39"/>
      <c r="Y315" s="39"/>
      <c r="Z315" s="39"/>
      <c r="AA315" s="39"/>
      <c r="AB315" s="39"/>
      <c r="AC315" s="39"/>
      <c r="AD315" s="39"/>
      <c r="AE315" s="39"/>
      <c r="AR315" s="224" t="s">
        <v>225</v>
      </c>
      <c r="AT315" s="224" t="s">
        <v>130</v>
      </c>
      <c r="AU315" s="224" t="s">
        <v>82</v>
      </c>
      <c r="AY315" s="18" t="s">
        <v>128</v>
      </c>
      <c r="BE315" s="225">
        <f>IF(N315="základní",J315,0)</f>
        <v>0</v>
      </c>
      <c r="BF315" s="225">
        <f>IF(N315="snížená",J315,0)</f>
        <v>0</v>
      </c>
      <c r="BG315" s="225">
        <f>IF(N315="zákl. přenesená",J315,0)</f>
        <v>0</v>
      </c>
      <c r="BH315" s="225">
        <f>IF(N315="sníž. přenesená",J315,0)</f>
        <v>0</v>
      </c>
      <c r="BI315" s="225">
        <f>IF(N315="nulová",J315,0)</f>
        <v>0</v>
      </c>
      <c r="BJ315" s="18" t="s">
        <v>80</v>
      </c>
      <c r="BK315" s="225">
        <f>ROUND(I315*H315,2)</f>
        <v>0</v>
      </c>
      <c r="BL315" s="18" t="s">
        <v>225</v>
      </c>
      <c r="BM315" s="224" t="s">
        <v>619</v>
      </c>
    </row>
    <row r="316" s="2" customFormat="1">
      <c r="A316" s="39"/>
      <c r="B316" s="40"/>
      <c r="C316" s="41"/>
      <c r="D316" s="226" t="s">
        <v>137</v>
      </c>
      <c r="E316" s="41"/>
      <c r="F316" s="227" t="s">
        <v>620</v>
      </c>
      <c r="G316" s="41"/>
      <c r="H316" s="41"/>
      <c r="I316" s="228"/>
      <c r="J316" s="41"/>
      <c r="K316" s="41"/>
      <c r="L316" s="45"/>
      <c r="M316" s="229"/>
      <c r="N316" s="230"/>
      <c r="O316" s="85"/>
      <c r="P316" s="85"/>
      <c r="Q316" s="85"/>
      <c r="R316" s="85"/>
      <c r="S316" s="85"/>
      <c r="T316" s="86"/>
      <c r="U316" s="39"/>
      <c r="V316" s="39"/>
      <c r="W316" s="39"/>
      <c r="X316" s="39"/>
      <c r="Y316" s="39"/>
      <c r="Z316" s="39"/>
      <c r="AA316" s="39"/>
      <c r="AB316" s="39"/>
      <c r="AC316" s="39"/>
      <c r="AD316" s="39"/>
      <c r="AE316" s="39"/>
      <c r="AT316" s="18" t="s">
        <v>137</v>
      </c>
      <c r="AU316" s="18" t="s">
        <v>82</v>
      </c>
    </row>
    <row r="317" s="14" customFormat="1">
      <c r="A317" s="14"/>
      <c r="B317" s="241"/>
      <c r="C317" s="242"/>
      <c r="D317" s="226" t="s">
        <v>139</v>
      </c>
      <c r="E317" s="243" t="s">
        <v>19</v>
      </c>
      <c r="F317" s="244" t="s">
        <v>621</v>
      </c>
      <c r="G317" s="242"/>
      <c r="H317" s="245">
        <v>779.37</v>
      </c>
      <c r="I317" s="246"/>
      <c r="J317" s="242"/>
      <c r="K317" s="242"/>
      <c r="L317" s="247"/>
      <c r="M317" s="248"/>
      <c r="N317" s="249"/>
      <c r="O317" s="249"/>
      <c r="P317" s="249"/>
      <c r="Q317" s="249"/>
      <c r="R317" s="249"/>
      <c r="S317" s="249"/>
      <c r="T317" s="250"/>
      <c r="U317" s="14"/>
      <c r="V317" s="14"/>
      <c r="W317" s="14"/>
      <c r="X317" s="14"/>
      <c r="Y317" s="14"/>
      <c r="Z317" s="14"/>
      <c r="AA317" s="14"/>
      <c r="AB317" s="14"/>
      <c r="AC317" s="14"/>
      <c r="AD317" s="14"/>
      <c r="AE317" s="14"/>
      <c r="AT317" s="251" t="s">
        <v>139</v>
      </c>
      <c r="AU317" s="251" t="s">
        <v>82</v>
      </c>
      <c r="AV317" s="14" t="s">
        <v>82</v>
      </c>
      <c r="AW317" s="14" t="s">
        <v>33</v>
      </c>
      <c r="AX317" s="14" t="s">
        <v>80</v>
      </c>
      <c r="AY317" s="251" t="s">
        <v>128</v>
      </c>
    </row>
    <row r="318" s="2" customFormat="1" ht="14.4" customHeight="1">
      <c r="A318" s="39"/>
      <c r="B318" s="40"/>
      <c r="C318" s="266" t="s">
        <v>622</v>
      </c>
      <c r="D318" s="266" t="s">
        <v>371</v>
      </c>
      <c r="E318" s="267" t="s">
        <v>623</v>
      </c>
      <c r="F318" s="268" t="s">
        <v>624</v>
      </c>
      <c r="G318" s="269" t="s">
        <v>264</v>
      </c>
      <c r="H318" s="270">
        <v>0.27300000000000002</v>
      </c>
      <c r="I318" s="271"/>
      <c r="J318" s="272">
        <f>ROUND(I318*H318,2)</f>
        <v>0</v>
      </c>
      <c r="K318" s="268" t="s">
        <v>134</v>
      </c>
      <c r="L318" s="273"/>
      <c r="M318" s="274" t="s">
        <v>19</v>
      </c>
      <c r="N318" s="275" t="s">
        <v>43</v>
      </c>
      <c r="O318" s="85"/>
      <c r="P318" s="222">
        <f>O318*H318</f>
        <v>0</v>
      </c>
      <c r="Q318" s="222">
        <v>1</v>
      </c>
      <c r="R318" s="222">
        <f>Q318*H318</f>
        <v>0.27300000000000002</v>
      </c>
      <c r="S318" s="222">
        <v>0</v>
      </c>
      <c r="T318" s="223">
        <f>S318*H318</f>
        <v>0</v>
      </c>
      <c r="U318" s="39"/>
      <c r="V318" s="39"/>
      <c r="W318" s="39"/>
      <c r="X318" s="39"/>
      <c r="Y318" s="39"/>
      <c r="Z318" s="39"/>
      <c r="AA318" s="39"/>
      <c r="AB318" s="39"/>
      <c r="AC318" s="39"/>
      <c r="AD318" s="39"/>
      <c r="AE318" s="39"/>
      <c r="AR318" s="224" t="s">
        <v>326</v>
      </c>
      <c r="AT318" s="224" t="s">
        <v>371</v>
      </c>
      <c r="AU318" s="224" t="s">
        <v>82</v>
      </c>
      <c r="AY318" s="18" t="s">
        <v>128</v>
      </c>
      <c r="BE318" s="225">
        <f>IF(N318="základní",J318,0)</f>
        <v>0</v>
      </c>
      <c r="BF318" s="225">
        <f>IF(N318="snížená",J318,0)</f>
        <v>0</v>
      </c>
      <c r="BG318" s="225">
        <f>IF(N318="zákl. přenesená",J318,0)</f>
        <v>0</v>
      </c>
      <c r="BH318" s="225">
        <f>IF(N318="sníž. přenesená",J318,0)</f>
        <v>0</v>
      </c>
      <c r="BI318" s="225">
        <f>IF(N318="nulová",J318,0)</f>
        <v>0</v>
      </c>
      <c r="BJ318" s="18" t="s">
        <v>80</v>
      </c>
      <c r="BK318" s="225">
        <f>ROUND(I318*H318,2)</f>
        <v>0</v>
      </c>
      <c r="BL318" s="18" t="s">
        <v>225</v>
      </c>
      <c r="BM318" s="224" t="s">
        <v>625</v>
      </c>
    </row>
    <row r="319" s="14" customFormat="1">
      <c r="A319" s="14"/>
      <c r="B319" s="241"/>
      <c r="C319" s="242"/>
      <c r="D319" s="226" t="s">
        <v>139</v>
      </c>
      <c r="E319" s="243" t="s">
        <v>19</v>
      </c>
      <c r="F319" s="244" t="s">
        <v>621</v>
      </c>
      <c r="G319" s="242"/>
      <c r="H319" s="245">
        <v>779.37</v>
      </c>
      <c r="I319" s="246"/>
      <c r="J319" s="242"/>
      <c r="K319" s="242"/>
      <c r="L319" s="247"/>
      <c r="M319" s="248"/>
      <c r="N319" s="249"/>
      <c r="O319" s="249"/>
      <c r="P319" s="249"/>
      <c r="Q319" s="249"/>
      <c r="R319" s="249"/>
      <c r="S319" s="249"/>
      <c r="T319" s="250"/>
      <c r="U319" s="14"/>
      <c r="V319" s="14"/>
      <c r="W319" s="14"/>
      <c r="X319" s="14"/>
      <c r="Y319" s="14"/>
      <c r="Z319" s="14"/>
      <c r="AA319" s="14"/>
      <c r="AB319" s="14"/>
      <c r="AC319" s="14"/>
      <c r="AD319" s="14"/>
      <c r="AE319" s="14"/>
      <c r="AT319" s="251" t="s">
        <v>139</v>
      </c>
      <c r="AU319" s="251" t="s">
        <v>82</v>
      </c>
      <c r="AV319" s="14" t="s">
        <v>82</v>
      </c>
      <c r="AW319" s="14" t="s">
        <v>33</v>
      </c>
      <c r="AX319" s="14" t="s">
        <v>80</v>
      </c>
      <c r="AY319" s="251" t="s">
        <v>128</v>
      </c>
    </row>
    <row r="320" s="14" customFormat="1">
      <c r="A320" s="14"/>
      <c r="B320" s="241"/>
      <c r="C320" s="242"/>
      <c r="D320" s="226" t="s">
        <v>139</v>
      </c>
      <c r="E320" s="242"/>
      <c r="F320" s="244" t="s">
        <v>626</v>
      </c>
      <c r="G320" s="242"/>
      <c r="H320" s="245">
        <v>0.27300000000000002</v>
      </c>
      <c r="I320" s="246"/>
      <c r="J320" s="242"/>
      <c r="K320" s="242"/>
      <c r="L320" s="247"/>
      <c r="M320" s="248"/>
      <c r="N320" s="249"/>
      <c r="O320" s="249"/>
      <c r="P320" s="249"/>
      <c r="Q320" s="249"/>
      <c r="R320" s="249"/>
      <c r="S320" s="249"/>
      <c r="T320" s="250"/>
      <c r="U320" s="14"/>
      <c r="V320" s="14"/>
      <c r="W320" s="14"/>
      <c r="X320" s="14"/>
      <c r="Y320" s="14"/>
      <c r="Z320" s="14"/>
      <c r="AA320" s="14"/>
      <c r="AB320" s="14"/>
      <c r="AC320" s="14"/>
      <c r="AD320" s="14"/>
      <c r="AE320" s="14"/>
      <c r="AT320" s="251" t="s">
        <v>139</v>
      </c>
      <c r="AU320" s="251" t="s">
        <v>82</v>
      </c>
      <c r="AV320" s="14" t="s">
        <v>82</v>
      </c>
      <c r="AW320" s="14" t="s">
        <v>4</v>
      </c>
      <c r="AX320" s="14" t="s">
        <v>80</v>
      </c>
      <c r="AY320" s="251" t="s">
        <v>128</v>
      </c>
    </row>
    <row r="321" s="2" customFormat="1" ht="14.4" customHeight="1">
      <c r="A321" s="39"/>
      <c r="B321" s="40"/>
      <c r="C321" s="213" t="s">
        <v>627</v>
      </c>
      <c r="D321" s="213" t="s">
        <v>130</v>
      </c>
      <c r="E321" s="214" t="s">
        <v>628</v>
      </c>
      <c r="F321" s="215" t="s">
        <v>629</v>
      </c>
      <c r="G321" s="216" t="s">
        <v>133</v>
      </c>
      <c r="H321" s="217">
        <v>1558.74</v>
      </c>
      <c r="I321" s="218"/>
      <c r="J321" s="219">
        <f>ROUND(I321*H321,2)</f>
        <v>0</v>
      </c>
      <c r="K321" s="215" t="s">
        <v>134</v>
      </c>
      <c r="L321" s="45"/>
      <c r="M321" s="220" t="s">
        <v>19</v>
      </c>
      <c r="N321" s="221" t="s">
        <v>43</v>
      </c>
      <c r="O321" s="85"/>
      <c r="P321" s="222">
        <f>O321*H321</f>
        <v>0</v>
      </c>
      <c r="Q321" s="222">
        <v>0</v>
      </c>
      <c r="R321" s="222">
        <f>Q321*H321</f>
        <v>0</v>
      </c>
      <c r="S321" s="222">
        <v>0</v>
      </c>
      <c r="T321" s="223">
        <f>S321*H321</f>
        <v>0</v>
      </c>
      <c r="U321" s="39"/>
      <c r="V321" s="39"/>
      <c r="W321" s="39"/>
      <c r="X321" s="39"/>
      <c r="Y321" s="39"/>
      <c r="Z321" s="39"/>
      <c r="AA321" s="39"/>
      <c r="AB321" s="39"/>
      <c r="AC321" s="39"/>
      <c r="AD321" s="39"/>
      <c r="AE321" s="39"/>
      <c r="AR321" s="224" t="s">
        <v>225</v>
      </c>
      <c r="AT321" s="224" t="s">
        <v>130</v>
      </c>
      <c r="AU321" s="224" t="s">
        <v>82</v>
      </c>
      <c r="AY321" s="18" t="s">
        <v>128</v>
      </c>
      <c r="BE321" s="225">
        <f>IF(N321="základní",J321,0)</f>
        <v>0</v>
      </c>
      <c r="BF321" s="225">
        <f>IF(N321="snížená",J321,0)</f>
        <v>0</v>
      </c>
      <c r="BG321" s="225">
        <f>IF(N321="zákl. přenesená",J321,0)</f>
        <v>0</v>
      </c>
      <c r="BH321" s="225">
        <f>IF(N321="sníž. přenesená",J321,0)</f>
        <v>0</v>
      </c>
      <c r="BI321" s="225">
        <f>IF(N321="nulová",J321,0)</f>
        <v>0</v>
      </c>
      <c r="BJ321" s="18" t="s">
        <v>80</v>
      </c>
      <c r="BK321" s="225">
        <f>ROUND(I321*H321,2)</f>
        <v>0</v>
      </c>
      <c r="BL321" s="18" t="s">
        <v>225</v>
      </c>
      <c r="BM321" s="224" t="s">
        <v>630</v>
      </c>
    </row>
    <row r="322" s="2" customFormat="1">
      <c r="A322" s="39"/>
      <c r="B322" s="40"/>
      <c r="C322" s="41"/>
      <c r="D322" s="226" t="s">
        <v>137</v>
      </c>
      <c r="E322" s="41"/>
      <c r="F322" s="227" t="s">
        <v>620</v>
      </c>
      <c r="G322" s="41"/>
      <c r="H322" s="41"/>
      <c r="I322" s="228"/>
      <c r="J322" s="41"/>
      <c r="K322" s="41"/>
      <c r="L322" s="45"/>
      <c r="M322" s="229"/>
      <c r="N322" s="230"/>
      <c r="O322" s="85"/>
      <c r="P322" s="85"/>
      <c r="Q322" s="85"/>
      <c r="R322" s="85"/>
      <c r="S322" s="85"/>
      <c r="T322" s="86"/>
      <c r="U322" s="39"/>
      <c r="V322" s="39"/>
      <c r="W322" s="39"/>
      <c r="X322" s="39"/>
      <c r="Y322" s="39"/>
      <c r="Z322" s="39"/>
      <c r="AA322" s="39"/>
      <c r="AB322" s="39"/>
      <c r="AC322" s="39"/>
      <c r="AD322" s="39"/>
      <c r="AE322" s="39"/>
      <c r="AT322" s="18" t="s">
        <v>137</v>
      </c>
      <c r="AU322" s="18" t="s">
        <v>82</v>
      </c>
    </row>
    <row r="323" s="13" customFormat="1">
      <c r="A323" s="13"/>
      <c r="B323" s="231"/>
      <c r="C323" s="232"/>
      <c r="D323" s="226" t="s">
        <v>139</v>
      </c>
      <c r="E323" s="233" t="s">
        <v>19</v>
      </c>
      <c r="F323" s="234" t="s">
        <v>631</v>
      </c>
      <c r="G323" s="232"/>
      <c r="H323" s="233" t="s">
        <v>19</v>
      </c>
      <c r="I323" s="235"/>
      <c r="J323" s="232"/>
      <c r="K323" s="232"/>
      <c r="L323" s="236"/>
      <c r="M323" s="237"/>
      <c r="N323" s="238"/>
      <c r="O323" s="238"/>
      <c r="P323" s="238"/>
      <c r="Q323" s="238"/>
      <c r="R323" s="238"/>
      <c r="S323" s="238"/>
      <c r="T323" s="239"/>
      <c r="U323" s="13"/>
      <c r="V323" s="13"/>
      <c r="W323" s="13"/>
      <c r="X323" s="13"/>
      <c r="Y323" s="13"/>
      <c r="Z323" s="13"/>
      <c r="AA323" s="13"/>
      <c r="AB323" s="13"/>
      <c r="AC323" s="13"/>
      <c r="AD323" s="13"/>
      <c r="AE323" s="13"/>
      <c r="AT323" s="240" t="s">
        <v>139</v>
      </c>
      <c r="AU323" s="240" t="s">
        <v>82</v>
      </c>
      <c r="AV323" s="13" t="s">
        <v>80</v>
      </c>
      <c r="AW323" s="13" t="s">
        <v>33</v>
      </c>
      <c r="AX323" s="13" t="s">
        <v>72</v>
      </c>
      <c r="AY323" s="240" t="s">
        <v>128</v>
      </c>
    </row>
    <row r="324" s="13" customFormat="1">
      <c r="A324" s="13"/>
      <c r="B324" s="231"/>
      <c r="C324" s="232"/>
      <c r="D324" s="226" t="s">
        <v>139</v>
      </c>
      <c r="E324" s="233" t="s">
        <v>19</v>
      </c>
      <c r="F324" s="234" t="s">
        <v>632</v>
      </c>
      <c r="G324" s="232"/>
      <c r="H324" s="233" t="s">
        <v>19</v>
      </c>
      <c r="I324" s="235"/>
      <c r="J324" s="232"/>
      <c r="K324" s="232"/>
      <c r="L324" s="236"/>
      <c r="M324" s="237"/>
      <c r="N324" s="238"/>
      <c r="O324" s="238"/>
      <c r="P324" s="238"/>
      <c r="Q324" s="238"/>
      <c r="R324" s="238"/>
      <c r="S324" s="238"/>
      <c r="T324" s="239"/>
      <c r="U324" s="13"/>
      <c r="V324" s="13"/>
      <c r="W324" s="13"/>
      <c r="X324" s="13"/>
      <c r="Y324" s="13"/>
      <c r="Z324" s="13"/>
      <c r="AA324" s="13"/>
      <c r="AB324" s="13"/>
      <c r="AC324" s="13"/>
      <c r="AD324" s="13"/>
      <c r="AE324" s="13"/>
      <c r="AT324" s="240" t="s">
        <v>139</v>
      </c>
      <c r="AU324" s="240" t="s">
        <v>82</v>
      </c>
      <c r="AV324" s="13" t="s">
        <v>80</v>
      </c>
      <c r="AW324" s="13" t="s">
        <v>33</v>
      </c>
      <c r="AX324" s="13" t="s">
        <v>72</v>
      </c>
      <c r="AY324" s="240" t="s">
        <v>128</v>
      </c>
    </row>
    <row r="325" s="14" customFormat="1">
      <c r="A325" s="14"/>
      <c r="B325" s="241"/>
      <c r="C325" s="242"/>
      <c r="D325" s="226" t="s">
        <v>139</v>
      </c>
      <c r="E325" s="243" t="s">
        <v>19</v>
      </c>
      <c r="F325" s="244" t="s">
        <v>633</v>
      </c>
      <c r="G325" s="242"/>
      <c r="H325" s="245">
        <v>1558.74</v>
      </c>
      <c r="I325" s="246"/>
      <c r="J325" s="242"/>
      <c r="K325" s="242"/>
      <c r="L325" s="247"/>
      <c r="M325" s="248"/>
      <c r="N325" s="249"/>
      <c r="O325" s="249"/>
      <c r="P325" s="249"/>
      <c r="Q325" s="249"/>
      <c r="R325" s="249"/>
      <c r="S325" s="249"/>
      <c r="T325" s="250"/>
      <c r="U325" s="14"/>
      <c r="V325" s="14"/>
      <c r="W325" s="14"/>
      <c r="X325" s="14"/>
      <c r="Y325" s="14"/>
      <c r="Z325" s="14"/>
      <c r="AA325" s="14"/>
      <c r="AB325" s="14"/>
      <c r="AC325" s="14"/>
      <c r="AD325" s="14"/>
      <c r="AE325" s="14"/>
      <c r="AT325" s="251" t="s">
        <v>139</v>
      </c>
      <c r="AU325" s="251" t="s">
        <v>82</v>
      </c>
      <c r="AV325" s="14" t="s">
        <v>82</v>
      </c>
      <c r="AW325" s="14" t="s">
        <v>33</v>
      </c>
      <c r="AX325" s="14" t="s">
        <v>80</v>
      </c>
      <c r="AY325" s="251" t="s">
        <v>128</v>
      </c>
    </row>
    <row r="326" s="2" customFormat="1" ht="14.4" customHeight="1">
      <c r="A326" s="39"/>
      <c r="B326" s="40"/>
      <c r="C326" s="266" t="s">
        <v>634</v>
      </c>
      <c r="D326" s="266" t="s">
        <v>371</v>
      </c>
      <c r="E326" s="267" t="s">
        <v>635</v>
      </c>
      <c r="F326" s="268" t="s">
        <v>636</v>
      </c>
      <c r="G326" s="269" t="s">
        <v>264</v>
      </c>
      <c r="H326" s="270">
        <v>0.70099999999999996</v>
      </c>
      <c r="I326" s="271"/>
      <c r="J326" s="272">
        <f>ROUND(I326*H326,2)</f>
        <v>0</v>
      </c>
      <c r="K326" s="268" t="s">
        <v>134</v>
      </c>
      <c r="L326" s="273"/>
      <c r="M326" s="274" t="s">
        <v>19</v>
      </c>
      <c r="N326" s="275" t="s">
        <v>43</v>
      </c>
      <c r="O326" s="85"/>
      <c r="P326" s="222">
        <f>O326*H326</f>
        <v>0</v>
      </c>
      <c r="Q326" s="222">
        <v>1</v>
      </c>
      <c r="R326" s="222">
        <f>Q326*H326</f>
        <v>0.70099999999999996</v>
      </c>
      <c r="S326" s="222">
        <v>0</v>
      </c>
      <c r="T326" s="223">
        <f>S326*H326</f>
        <v>0</v>
      </c>
      <c r="U326" s="39"/>
      <c r="V326" s="39"/>
      <c r="W326" s="39"/>
      <c r="X326" s="39"/>
      <c r="Y326" s="39"/>
      <c r="Z326" s="39"/>
      <c r="AA326" s="39"/>
      <c r="AB326" s="39"/>
      <c r="AC326" s="39"/>
      <c r="AD326" s="39"/>
      <c r="AE326" s="39"/>
      <c r="AR326" s="224" t="s">
        <v>326</v>
      </c>
      <c r="AT326" s="224" t="s">
        <v>371</v>
      </c>
      <c r="AU326" s="224" t="s">
        <v>82</v>
      </c>
      <c r="AY326" s="18" t="s">
        <v>128</v>
      </c>
      <c r="BE326" s="225">
        <f>IF(N326="základní",J326,0)</f>
        <v>0</v>
      </c>
      <c r="BF326" s="225">
        <f>IF(N326="snížená",J326,0)</f>
        <v>0</v>
      </c>
      <c r="BG326" s="225">
        <f>IF(N326="zákl. přenesená",J326,0)</f>
        <v>0</v>
      </c>
      <c r="BH326" s="225">
        <f>IF(N326="sníž. přenesená",J326,0)</f>
        <v>0</v>
      </c>
      <c r="BI326" s="225">
        <f>IF(N326="nulová",J326,0)</f>
        <v>0</v>
      </c>
      <c r="BJ326" s="18" t="s">
        <v>80</v>
      </c>
      <c r="BK326" s="225">
        <f>ROUND(I326*H326,2)</f>
        <v>0</v>
      </c>
      <c r="BL326" s="18" t="s">
        <v>225</v>
      </c>
      <c r="BM326" s="224" t="s">
        <v>637</v>
      </c>
    </row>
    <row r="327" s="14" customFormat="1">
      <c r="A327" s="14"/>
      <c r="B327" s="241"/>
      <c r="C327" s="242"/>
      <c r="D327" s="226" t="s">
        <v>139</v>
      </c>
      <c r="E327" s="243" t="s">
        <v>19</v>
      </c>
      <c r="F327" s="244" t="s">
        <v>633</v>
      </c>
      <c r="G327" s="242"/>
      <c r="H327" s="245">
        <v>1558.74</v>
      </c>
      <c r="I327" s="246"/>
      <c r="J327" s="242"/>
      <c r="K327" s="242"/>
      <c r="L327" s="247"/>
      <c r="M327" s="248"/>
      <c r="N327" s="249"/>
      <c r="O327" s="249"/>
      <c r="P327" s="249"/>
      <c r="Q327" s="249"/>
      <c r="R327" s="249"/>
      <c r="S327" s="249"/>
      <c r="T327" s="250"/>
      <c r="U327" s="14"/>
      <c r="V327" s="14"/>
      <c r="W327" s="14"/>
      <c r="X327" s="14"/>
      <c r="Y327" s="14"/>
      <c r="Z327" s="14"/>
      <c r="AA327" s="14"/>
      <c r="AB327" s="14"/>
      <c r="AC327" s="14"/>
      <c r="AD327" s="14"/>
      <c r="AE327" s="14"/>
      <c r="AT327" s="251" t="s">
        <v>139</v>
      </c>
      <c r="AU327" s="251" t="s">
        <v>82</v>
      </c>
      <c r="AV327" s="14" t="s">
        <v>82</v>
      </c>
      <c r="AW327" s="14" t="s">
        <v>33</v>
      </c>
      <c r="AX327" s="14" t="s">
        <v>80</v>
      </c>
      <c r="AY327" s="251" t="s">
        <v>128</v>
      </c>
    </row>
    <row r="328" s="14" customFormat="1">
      <c r="A328" s="14"/>
      <c r="B328" s="241"/>
      <c r="C328" s="242"/>
      <c r="D328" s="226" t="s">
        <v>139</v>
      </c>
      <c r="E328" s="242"/>
      <c r="F328" s="244" t="s">
        <v>638</v>
      </c>
      <c r="G328" s="242"/>
      <c r="H328" s="245">
        <v>0.70099999999999996</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139</v>
      </c>
      <c r="AU328" s="251" t="s">
        <v>82</v>
      </c>
      <c r="AV328" s="14" t="s">
        <v>82</v>
      </c>
      <c r="AW328" s="14" t="s">
        <v>4</v>
      </c>
      <c r="AX328" s="14" t="s">
        <v>80</v>
      </c>
      <c r="AY328" s="251" t="s">
        <v>128</v>
      </c>
    </row>
    <row r="329" s="2" customFormat="1" ht="24.15" customHeight="1">
      <c r="A329" s="39"/>
      <c r="B329" s="40"/>
      <c r="C329" s="213" t="s">
        <v>639</v>
      </c>
      <c r="D329" s="213" t="s">
        <v>130</v>
      </c>
      <c r="E329" s="214" t="s">
        <v>640</v>
      </c>
      <c r="F329" s="215" t="s">
        <v>641</v>
      </c>
      <c r="G329" s="216" t="s">
        <v>264</v>
      </c>
      <c r="H329" s="217">
        <v>0.97399999999999998</v>
      </c>
      <c r="I329" s="218"/>
      <c r="J329" s="219">
        <f>ROUND(I329*H329,2)</f>
        <v>0</v>
      </c>
      <c r="K329" s="215" t="s">
        <v>134</v>
      </c>
      <c r="L329" s="45"/>
      <c r="M329" s="220" t="s">
        <v>19</v>
      </c>
      <c r="N329" s="221" t="s">
        <v>43</v>
      </c>
      <c r="O329" s="85"/>
      <c r="P329" s="222">
        <f>O329*H329</f>
        <v>0</v>
      </c>
      <c r="Q329" s="222">
        <v>0</v>
      </c>
      <c r="R329" s="222">
        <f>Q329*H329</f>
        <v>0</v>
      </c>
      <c r="S329" s="222">
        <v>0</v>
      </c>
      <c r="T329" s="223">
        <f>S329*H329</f>
        <v>0</v>
      </c>
      <c r="U329" s="39"/>
      <c r="V329" s="39"/>
      <c r="W329" s="39"/>
      <c r="X329" s="39"/>
      <c r="Y329" s="39"/>
      <c r="Z329" s="39"/>
      <c r="AA329" s="39"/>
      <c r="AB329" s="39"/>
      <c r="AC329" s="39"/>
      <c r="AD329" s="39"/>
      <c r="AE329" s="39"/>
      <c r="AR329" s="224" t="s">
        <v>225</v>
      </c>
      <c r="AT329" s="224" t="s">
        <v>130</v>
      </c>
      <c r="AU329" s="224" t="s">
        <v>82</v>
      </c>
      <c r="AY329" s="18" t="s">
        <v>128</v>
      </c>
      <c r="BE329" s="225">
        <f>IF(N329="základní",J329,0)</f>
        <v>0</v>
      </c>
      <c r="BF329" s="225">
        <f>IF(N329="snížená",J329,0)</f>
        <v>0</v>
      </c>
      <c r="BG329" s="225">
        <f>IF(N329="zákl. přenesená",J329,0)</f>
        <v>0</v>
      </c>
      <c r="BH329" s="225">
        <f>IF(N329="sníž. přenesená",J329,0)</f>
        <v>0</v>
      </c>
      <c r="BI329" s="225">
        <f>IF(N329="nulová",J329,0)</f>
        <v>0</v>
      </c>
      <c r="BJ329" s="18" t="s">
        <v>80</v>
      </c>
      <c r="BK329" s="225">
        <f>ROUND(I329*H329,2)</f>
        <v>0</v>
      </c>
      <c r="BL329" s="18" t="s">
        <v>225</v>
      </c>
      <c r="BM329" s="224" t="s">
        <v>642</v>
      </c>
    </row>
    <row r="330" s="2" customFormat="1">
      <c r="A330" s="39"/>
      <c r="B330" s="40"/>
      <c r="C330" s="41"/>
      <c r="D330" s="226" t="s">
        <v>137</v>
      </c>
      <c r="E330" s="41"/>
      <c r="F330" s="227" t="s">
        <v>643</v>
      </c>
      <c r="G330" s="41"/>
      <c r="H330" s="41"/>
      <c r="I330" s="228"/>
      <c r="J330" s="41"/>
      <c r="K330" s="41"/>
      <c r="L330" s="45"/>
      <c r="M330" s="276"/>
      <c r="N330" s="277"/>
      <c r="O330" s="278"/>
      <c r="P330" s="278"/>
      <c r="Q330" s="278"/>
      <c r="R330" s="278"/>
      <c r="S330" s="278"/>
      <c r="T330" s="279"/>
      <c r="U330" s="39"/>
      <c r="V330" s="39"/>
      <c r="W330" s="39"/>
      <c r="X330" s="39"/>
      <c r="Y330" s="39"/>
      <c r="Z330" s="39"/>
      <c r="AA330" s="39"/>
      <c r="AB330" s="39"/>
      <c r="AC330" s="39"/>
      <c r="AD330" s="39"/>
      <c r="AE330" s="39"/>
      <c r="AT330" s="18" t="s">
        <v>137</v>
      </c>
      <c r="AU330" s="18" t="s">
        <v>82</v>
      </c>
    </row>
    <row r="331" s="2" customFormat="1" ht="6.96" customHeight="1">
      <c r="A331" s="39"/>
      <c r="B331" s="60"/>
      <c r="C331" s="61"/>
      <c r="D331" s="61"/>
      <c r="E331" s="61"/>
      <c r="F331" s="61"/>
      <c r="G331" s="61"/>
      <c r="H331" s="61"/>
      <c r="I331" s="61"/>
      <c r="J331" s="61"/>
      <c r="K331" s="61"/>
      <c r="L331" s="45"/>
      <c r="M331" s="39"/>
      <c r="O331" s="39"/>
      <c r="P331" s="39"/>
      <c r="Q331" s="39"/>
      <c r="R331" s="39"/>
      <c r="S331" s="39"/>
      <c r="T331" s="39"/>
      <c r="U331" s="39"/>
      <c r="V331" s="39"/>
      <c r="W331" s="39"/>
      <c r="X331" s="39"/>
      <c r="Y331" s="39"/>
      <c r="Z331" s="39"/>
      <c r="AA331" s="39"/>
      <c r="AB331" s="39"/>
      <c r="AC331" s="39"/>
      <c r="AD331" s="39"/>
      <c r="AE331" s="39"/>
    </row>
  </sheetData>
  <sheetProtection sheet="1" autoFilter="0" formatColumns="0" formatRows="0" objects="1" scenarios="1" spinCount="100000" saltValue="xaWvNixcn4339B4QtJ73JHp5zOmxuipGw4O2VekI0mrJPxG+EZ4KR+QFm/ka9VxzLutPXzuF//tkPAGC4zqqHA==" hashValue="8JlwnPFXFBP32N4NJn2I+AQ7Gv717X0TgUFdU6Swefal1cBvdDMne8OOQKE0Rse+f8BhAabmh4fKvsJN/78amg==" algorithmName="SHA-512" password="CC35"/>
  <autoFilter ref="C88:K330"/>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9"/>
      <c r="C3" s="140"/>
      <c r="D3" s="140"/>
      <c r="E3" s="140"/>
      <c r="F3" s="140"/>
      <c r="G3" s="140"/>
      <c r="H3" s="140"/>
      <c r="I3" s="140"/>
      <c r="J3" s="140"/>
      <c r="K3" s="140"/>
      <c r="L3" s="21"/>
      <c r="AT3" s="18" t="s">
        <v>82</v>
      </c>
    </row>
    <row r="4" s="1" customFormat="1" ht="24.96" customHeight="1">
      <c r="B4" s="21"/>
      <c r="D4" s="141" t="s">
        <v>99</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Ústí nad Labem - odstranění zdi v městské části Severní Terasa - sídliště Dobětice</v>
      </c>
      <c r="F7" s="143"/>
      <c r="G7" s="143"/>
      <c r="H7" s="143"/>
      <c r="L7" s="21"/>
    </row>
    <row r="8" s="1" customFormat="1" ht="12" customHeight="1">
      <c r="B8" s="21"/>
      <c r="D8" s="143" t="s">
        <v>100</v>
      </c>
      <c r="L8" s="21"/>
    </row>
    <row r="9" s="2" customFormat="1" ht="16.5" customHeight="1">
      <c r="A9" s="39"/>
      <c r="B9" s="45"/>
      <c r="C9" s="39"/>
      <c r="D9" s="39"/>
      <c r="E9" s="144" t="s">
        <v>644</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645</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646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7. 5. 2020</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ROUND((SUM(BE94:BE219)),  2)</f>
        <v>0</v>
      </c>
      <c r="G35" s="39"/>
      <c r="H35" s="39"/>
      <c r="I35" s="158">
        <v>0.20999999999999999</v>
      </c>
      <c r="J35" s="157">
        <f>ROUND(((SUM(BE94:BE219))*I35),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ROUND((SUM(BF94:BF219)),  2)</f>
        <v>0</v>
      </c>
      <c r="G36" s="39"/>
      <c r="H36" s="39"/>
      <c r="I36" s="158">
        <v>0.14999999999999999</v>
      </c>
      <c r="J36" s="157">
        <f>ROUND(((SUM(BF94:BF219))*I36),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ROUND((SUM(BG94:BG219)),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ROUND((SUM(BH94:BH219)),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ROUND((SUM(BI94:BI219)),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102</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Ústí nad Labem - odstranění zdi v městské části Severní Terasa - sídliště Dobětice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100</v>
      </c>
      <c r="D51" s="23"/>
      <c r="E51" s="23"/>
      <c r="F51" s="23"/>
      <c r="G51" s="23"/>
      <c r="H51" s="23"/>
      <c r="I51" s="23"/>
      <c r="J51" s="23"/>
      <c r="K51" s="23"/>
      <c r="L51" s="21"/>
    </row>
    <row r="52" s="2" customFormat="1" ht="16.5" customHeight="1">
      <c r="A52" s="39"/>
      <c r="B52" s="40"/>
      <c r="C52" s="41"/>
      <c r="D52" s="41"/>
      <c r="E52" s="170" t="s">
        <v>644</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645</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03.1 - Obnova povrchů a konstrukcí po výkopu</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7. 5. 2020</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Statutární město Ústí n.L.-Úřad MO-Severní Terasa</v>
      </c>
      <c r="G58" s="41"/>
      <c r="H58" s="41"/>
      <c r="I58" s="33" t="s">
        <v>31</v>
      </c>
      <c r="J58" s="37" t="str">
        <f>E23</f>
        <v>AZ Consult spol. s r.o.</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Lucie Wojčiková</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103</v>
      </c>
      <c r="D61" s="172"/>
      <c r="E61" s="172"/>
      <c r="F61" s="172"/>
      <c r="G61" s="172"/>
      <c r="H61" s="172"/>
      <c r="I61" s="172"/>
      <c r="J61" s="173" t="s">
        <v>104</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105</v>
      </c>
    </row>
    <row r="64" s="9" customFormat="1" ht="24.96" customHeight="1">
      <c r="A64" s="9"/>
      <c r="B64" s="175"/>
      <c r="C64" s="176"/>
      <c r="D64" s="177" t="s">
        <v>106</v>
      </c>
      <c r="E64" s="178"/>
      <c r="F64" s="178"/>
      <c r="G64" s="178"/>
      <c r="H64" s="178"/>
      <c r="I64" s="178"/>
      <c r="J64" s="179">
        <f>J95</f>
        <v>0</v>
      </c>
      <c r="K64" s="176"/>
      <c r="L64" s="180"/>
      <c r="S64" s="9"/>
      <c r="T64" s="9"/>
      <c r="U64" s="9"/>
      <c r="V64" s="9"/>
      <c r="W64" s="9"/>
      <c r="X64" s="9"/>
      <c r="Y64" s="9"/>
      <c r="Z64" s="9"/>
      <c r="AA64" s="9"/>
      <c r="AB64" s="9"/>
      <c r="AC64" s="9"/>
      <c r="AD64" s="9"/>
      <c r="AE64" s="9"/>
    </row>
    <row r="65" s="10" customFormat="1" ht="19.92" customHeight="1">
      <c r="A65" s="10"/>
      <c r="B65" s="181"/>
      <c r="C65" s="126"/>
      <c r="D65" s="182" t="s">
        <v>107</v>
      </c>
      <c r="E65" s="183"/>
      <c r="F65" s="183"/>
      <c r="G65" s="183"/>
      <c r="H65" s="183"/>
      <c r="I65" s="183"/>
      <c r="J65" s="184">
        <f>J96</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343</v>
      </c>
      <c r="E66" s="183"/>
      <c r="F66" s="183"/>
      <c r="G66" s="183"/>
      <c r="H66" s="183"/>
      <c r="I66" s="183"/>
      <c r="J66" s="184">
        <f>J118</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344</v>
      </c>
      <c r="E67" s="183"/>
      <c r="F67" s="183"/>
      <c r="G67" s="183"/>
      <c r="H67" s="183"/>
      <c r="I67" s="183"/>
      <c r="J67" s="184">
        <f>J123</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647</v>
      </c>
      <c r="E68" s="183"/>
      <c r="F68" s="183"/>
      <c r="G68" s="183"/>
      <c r="H68" s="183"/>
      <c r="I68" s="183"/>
      <c r="J68" s="184">
        <f>J127</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108</v>
      </c>
      <c r="E69" s="183"/>
      <c r="F69" s="183"/>
      <c r="G69" s="183"/>
      <c r="H69" s="183"/>
      <c r="I69" s="183"/>
      <c r="J69" s="184">
        <f>J177</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109</v>
      </c>
      <c r="E70" s="183"/>
      <c r="F70" s="183"/>
      <c r="G70" s="183"/>
      <c r="H70" s="183"/>
      <c r="I70" s="183"/>
      <c r="J70" s="184">
        <f>J191</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110</v>
      </c>
      <c r="E71" s="183"/>
      <c r="F71" s="183"/>
      <c r="G71" s="183"/>
      <c r="H71" s="183"/>
      <c r="I71" s="183"/>
      <c r="J71" s="184">
        <f>J200</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346</v>
      </c>
      <c r="E72" s="183"/>
      <c r="F72" s="183"/>
      <c r="G72" s="183"/>
      <c r="H72" s="183"/>
      <c r="I72" s="183"/>
      <c r="J72" s="184">
        <f>J217</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113</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Ústí nad Labem - odstranění zdi v městské části Severní Terasa - sídliště Dobětice</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100</v>
      </c>
      <c r="D83" s="23"/>
      <c r="E83" s="23"/>
      <c r="F83" s="23"/>
      <c r="G83" s="23"/>
      <c r="H83" s="23"/>
      <c r="I83" s="23"/>
      <c r="J83" s="23"/>
      <c r="K83" s="23"/>
      <c r="L83" s="21"/>
    </row>
    <row r="84" s="2" customFormat="1" ht="16.5" customHeight="1">
      <c r="A84" s="39"/>
      <c r="B84" s="40"/>
      <c r="C84" s="41"/>
      <c r="D84" s="41"/>
      <c r="E84" s="170" t="s">
        <v>644</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645</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SO 03.1 - Obnova povrchů a konstrukcí po výkopu</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7. 5. 2020</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25.65" customHeight="1">
      <c r="A90" s="39"/>
      <c r="B90" s="40"/>
      <c r="C90" s="33" t="s">
        <v>25</v>
      </c>
      <c r="D90" s="41"/>
      <c r="E90" s="41"/>
      <c r="F90" s="28" t="str">
        <f>E17</f>
        <v>Statutární město Ústí n.L.-Úřad MO-Severní Terasa</v>
      </c>
      <c r="G90" s="41"/>
      <c r="H90" s="41"/>
      <c r="I90" s="33" t="s">
        <v>31</v>
      </c>
      <c r="J90" s="37" t="str">
        <f>E23</f>
        <v>AZ Consult spol. s r.o.</v>
      </c>
      <c r="K90" s="41"/>
      <c r="L90" s="145"/>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Lucie Wojčiková</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114</v>
      </c>
      <c r="D93" s="189" t="s">
        <v>57</v>
      </c>
      <c r="E93" s="189" t="s">
        <v>53</v>
      </c>
      <c r="F93" s="189" t="s">
        <v>54</v>
      </c>
      <c r="G93" s="189" t="s">
        <v>115</v>
      </c>
      <c r="H93" s="189" t="s">
        <v>116</v>
      </c>
      <c r="I93" s="189" t="s">
        <v>117</v>
      </c>
      <c r="J93" s="189" t="s">
        <v>104</v>
      </c>
      <c r="K93" s="190" t="s">
        <v>118</v>
      </c>
      <c r="L93" s="191"/>
      <c r="M93" s="93" t="s">
        <v>19</v>
      </c>
      <c r="N93" s="94" t="s">
        <v>42</v>
      </c>
      <c r="O93" s="94" t="s">
        <v>119</v>
      </c>
      <c r="P93" s="94" t="s">
        <v>120</v>
      </c>
      <c r="Q93" s="94" t="s">
        <v>121</v>
      </c>
      <c r="R93" s="94" t="s">
        <v>122</v>
      </c>
      <c r="S93" s="94" t="s">
        <v>123</v>
      </c>
      <c r="T93" s="95" t="s">
        <v>124</v>
      </c>
      <c r="U93" s="186"/>
      <c r="V93" s="186"/>
      <c r="W93" s="186"/>
      <c r="X93" s="186"/>
      <c r="Y93" s="186"/>
      <c r="Z93" s="186"/>
      <c r="AA93" s="186"/>
      <c r="AB93" s="186"/>
      <c r="AC93" s="186"/>
      <c r="AD93" s="186"/>
      <c r="AE93" s="186"/>
    </row>
    <row r="94" s="2" customFormat="1" ht="22.8" customHeight="1">
      <c r="A94" s="39"/>
      <c r="B94" s="40"/>
      <c r="C94" s="100" t="s">
        <v>125</v>
      </c>
      <c r="D94" s="41"/>
      <c r="E94" s="41"/>
      <c r="F94" s="41"/>
      <c r="G94" s="41"/>
      <c r="H94" s="41"/>
      <c r="I94" s="41"/>
      <c r="J94" s="192">
        <f>BK94</f>
        <v>0</v>
      </c>
      <c r="K94" s="41"/>
      <c r="L94" s="45"/>
      <c r="M94" s="96"/>
      <c r="N94" s="193"/>
      <c r="O94" s="97"/>
      <c r="P94" s="194">
        <f>P95</f>
        <v>0</v>
      </c>
      <c r="Q94" s="97"/>
      <c r="R94" s="194">
        <f>R95</f>
        <v>106.80284844000002</v>
      </c>
      <c r="S94" s="97"/>
      <c r="T94" s="195">
        <f>T95</f>
        <v>0</v>
      </c>
      <c r="U94" s="39"/>
      <c r="V94" s="39"/>
      <c r="W94" s="39"/>
      <c r="X94" s="39"/>
      <c r="Y94" s="39"/>
      <c r="Z94" s="39"/>
      <c r="AA94" s="39"/>
      <c r="AB94" s="39"/>
      <c r="AC94" s="39"/>
      <c r="AD94" s="39"/>
      <c r="AE94" s="39"/>
      <c r="AT94" s="18" t="s">
        <v>71</v>
      </c>
      <c r="AU94" s="18" t="s">
        <v>105</v>
      </c>
      <c r="BK94" s="196">
        <f>BK95</f>
        <v>0</v>
      </c>
    </row>
    <row r="95" s="12" customFormat="1" ht="25.92" customHeight="1">
      <c r="A95" s="12"/>
      <c r="B95" s="197"/>
      <c r="C95" s="198"/>
      <c r="D95" s="199" t="s">
        <v>71</v>
      </c>
      <c r="E95" s="200" t="s">
        <v>126</v>
      </c>
      <c r="F95" s="200" t="s">
        <v>127</v>
      </c>
      <c r="G95" s="198"/>
      <c r="H95" s="198"/>
      <c r="I95" s="201"/>
      <c r="J95" s="202">
        <f>BK95</f>
        <v>0</v>
      </c>
      <c r="K95" s="198"/>
      <c r="L95" s="203"/>
      <c r="M95" s="204"/>
      <c r="N95" s="205"/>
      <c r="O95" s="205"/>
      <c r="P95" s="206">
        <f>P96+P118+P123+P127+P177+P191+P200+P217</f>
        <v>0</v>
      </c>
      <c r="Q95" s="205"/>
      <c r="R95" s="206">
        <f>R96+R118+R123+R127+R177+R191+R200+R217</f>
        <v>106.80284844000002</v>
      </c>
      <c r="S95" s="205"/>
      <c r="T95" s="207">
        <f>T96+T118+T123+T127+T177+T191+T200+T217</f>
        <v>0</v>
      </c>
      <c r="U95" s="12"/>
      <c r="V95" s="12"/>
      <c r="W95" s="12"/>
      <c r="X95" s="12"/>
      <c r="Y95" s="12"/>
      <c r="Z95" s="12"/>
      <c r="AA95" s="12"/>
      <c r="AB95" s="12"/>
      <c r="AC95" s="12"/>
      <c r="AD95" s="12"/>
      <c r="AE95" s="12"/>
      <c r="AR95" s="208" t="s">
        <v>80</v>
      </c>
      <c r="AT95" s="209" t="s">
        <v>71</v>
      </c>
      <c r="AU95" s="209" t="s">
        <v>72</v>
      </c>
      <c r="AY95" s="208" t="s">
        <v>128</v>
      </c>
      <c r="BK95" s="210">
        <f>BK96+BK118+BK123+BK127+BK177+BK191+BK200+BK217</f>
        <v>0</v>
      </c>
    </row>
    <row r="96" s="12" customFormat="1" ht="22.8" customHeight="1">
      <c r="A96" s="12"/>
      <c r="B96" s="197"/>
      <c r="C96" s="198"/>
      <c r="D96" s="199" t="s">
        <v>71</v>
      </c>
      <c r="E96" s="211" t="s">
        <v>80</v>
      </c>
      <c r="F96" s="211" t="s">
        <v>129</v>
      </c>
      <c r="G96" s="198"/>
      <c r="H96" s="198"/>
      <c r="I96" s="201"/>
      <c r="J96" s="212">
        <f>BK96</f>
        <v>0</v>
      </c>
      <c r="K96" s="198"/>
      <c r="L96" s="203"/>
      <c r="M96" s="204"/>
      <c r="N96" s="205"/>
      <c r="O96" s="205"/>
      <c r="P96" s="206">
        <f>SUM(P97:P117)</f>
        <v>0</v>
      </c>
      <c r="Q96" s="205"/>
      <c r="R96" s="206">
        <f>SUM(R97:R117)</f>
        <v>25.962101000000001</v>
      </c>
      <c r="S96" s="205"/>
      <c r="T96" s="207">
        <f>SUM(T97:T117)</f>
        <v>0</v>
      </c>
      <c r="U96" s="12"/>
      <c r="V96" s="12"/>
      <c r="W96" s="12"/>
      <c r="X96" s="12"/>
      <c r="Y96" s="12"/>
      <c r="Z96" s="12"/>
      <c r="AA96" s="12"/>
      <c r="AB96" s="12"/>
      <c r="AC96" s="12"/>
      <c r="AD96" s="12"/>
      <c r="AE96" s="12"/>
      <c r="AR96" s="208" t="s">
        <v>80</v>
      </c>
      <c r="AT96" s="209" t="s">
        <v>71</v>
      </c>
      <c r="AU96" s="209" t="s">
        <v>80</v>
      </c>
      <c r="AY96" s="208" t="s">
        <v>128</v>
      </c>
      <c r="BK96" s="210">
        <f>SUM(BK97:BK117)</f>
        <v>0</v>
      </c>
    </row>
    <row r="97" s="2" customFormat="1" ht="37.8" customHeight="1">
      <c r="A97" s="39"/>
      <c r="B97" s="40"/>
      <c r="C97" s="213" t="s">
        <v>80</v>
      </c>
      <c r="D97" s="213" t="s">
        <v>130</v>
      </c>
      <c r="E97" s="214" t="s">
        <v>195</v>
      </c>
      <c r="F97" s="215" t="s">
        <v>196</v>
      </c>
      <c r="G97" s="216" t="s">
        <v>189</v>
      </c>
      <c r="H97" s="217">
        <v>26.25</v>
      </c>
      <c r="I97" s="218"/>
      <c r="J97" s="219">
        <f>ROUND(I97*H97,2)</f>
        <v>0</v>
      </c>
      <c r="K97" s="215" t="s">
        <v>134</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135</v>
      </c>
      <c r="AT97" s="224" t="s">
        <v>130</v>
      </c>
      <c r="AU97" s="224" t="s">
        <v>82</v>
      </c>
      <c r="AY97" s="18" t="s">
        <v>128</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135</v>
      </c>
      <c r="BM97" s="224" t="s">
        <v>648</v>
      </c>
    </row>
    <row r="98" s="2" customFormat="1">
      <c r="A98" s="39"/>
      <c r="B98" s="40"/>
      <c r="C98" s="41"/>
      <c r="D98" s="226" t="s">
        <v>137</v>
      </c>
      <c r="E98" s="41"/>
      <c r="F98" s="227" t="s">
        <v>198</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137</v>
      </c>
      <c r="AU98" s="18" t="s">
        <v>82</v>
      </c>
    </row>
    <row r="99" s="13" customFormat="1">
      <c r="A99" s="13"/>
      <c r="B99" s="231"/>
      <c r="C99" s="232"/>
      <c r="D99" s="226" t="s">
        <v>139</v>
      </c>
      <c r="E99" s="233" t="s">
        <v>19</v>
      </c>
      <c r="F99" s="234" t="s">
        <v>362</v>
      </c>
      <c r="G99" s="232"/>
      <c r="H99" s="233" t="s">
        <v>19</v>
      </c>
      <c r="I99" s="235"/>
      <c r="J99" s="232"/>
      <c r="K99" s="232"/>
      <c r="L99" s="236"/>
      <c r="M99" s="237"/>
      <c r="N99" s="238"/>
      <c r="O99" s="238"/>
      <c r="P99" s="238"/>
      <c r="Q99" s="238"/>
      <c r="R99" s="238"/>
      <c r="S99" s="238"/>
      <c r="T99" s="239"/>
      <c r="U99" s="13"/>
      <c r="V99" s="13"/>
      <c r="W99" s="13"/>
      <c r="X99" s="13"/>
      <c r="Y99" s="13"/>
      <c r="Z99" s="13"/>
      <c r="AA99" s="13"/>
      <c r="AB99" s="13"/>
      <c r="AC99" s="13"/>
      <c r="AD99" s="13"/>
      <c r="AE99" s="13"/>
      <c r="AT99" s="240" t="s">
        <v>139</v>
      </c>
      <c r="AU99" s="240" t="s">
        <v>82</v>
      </c>
      <c r="AV99" s="13" t="s">
        <v>80</v>
      </c>
      <c r="AW99" s="13" t="s">
        <v>33</v>
      </c>
      <c r="AX99" s="13" t="s">
        <v>72</v>
      </c>
      <c r="AY99" s="240" t="s">
        <v>128</v>
      </c>
    </row>
    <row r="100" s="14" customFormat="1">
      <c r="A100" s="14"/>
      <c r="B100" s="241"/>
      <c r="C100" s="242"/>
      <c r="D100" s="226" t="s">
        <v>139</v>
      </c>
      <c r="E100" s="243" t="s">
        <v>19</v>
      </c>
      <c r="F100" s="244" t="s">
        <v>200</v>
      </c>
      <c r="G100" s="242"/>
      <c r="H100" s="245">
        <v>26.25</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139</v>
      </c>
      <c r="AU100" s="251" t="s">
        <v>82</v>
      </c>
      <c r="AV100" s="14" t="s">
        <v>82</v>
      </c>
      <c r="AW100" s="14" t="s">
        <v>33</v>
      </c>
      <c r="AX100" s="14" t="s">
        <v>80</v>
      </c>
      <c r="AY100" s="251" t="s">
        <v>128</v>
      </c>
    </row>
    <row r="101" s="2" customFormat="1" ht="24.15" customHeight="1">
      <c r="A101" s="39"/>
      <c r="B101" s="40"/>
      <c r="C101" s="213" t="s">
        <v>82</v>
      </c>
      <c r="D101" s="213" t="s">
        <v>130</v>
      </c>
      <c r="E101" s="214" t="s">
        <v>358</v>
      </c>
      <c r="F101" s="215" t="s">
        <v>359</v>
      </c>
      <c r="G101" s="216" t="s">
        <v>189</v>
      </c>
      <c r="H101" s="217">
        <v>26.25</v>
      </c>
      <c r="I101" s="218"/>
      <c r="J101" s="219">
        <f>ROUND(I101*H101,2)</f>
        <v>0</v>
      </c>
      <c r="K101" s="215" t="s">
        <v>134</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135</v>
      </c>
      <c r="AT101" s="224" t="s">
        <v>130</v>
      </c>
      <c r="AU101" s="224" t="s">
        <v>82</v>
      </c>
      <c r="AY101" s="18" t="s">
        <v>128</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135</v>
      </c>
      <c r="BM101" s="224" t="s">
        <v>649</v>
      </c>
    </row>
    <row r="102" s="2" customFormat="1">
      <c r="A102" s="39"/>
      <c r="B102" s="40"/>
      <c r="C102" s="41"/>
      <c r="D102" s="226" t="s">
        <v>137</v>
      </c>
      <c r="E102" s="41"/>
      <c r="F102" s="227" t="s">
        <v>361</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137</v>
      </c>
      <c r="AU102" s="18" t="s">
        <v>82</v>
      </c>
    </row>
    <row r="103" s="13" customFormat="1">
      <c r="A103" s="13"/>
      <c r="B103" s="231"/>
      <c r="C103" s="232"/>
      <c r="D103" s="226" t="s">
        <v>139</v>
      </c>
      <c r="E103" s="233" t="s">
        <v>19</v>
      </c>
      <c r="F103" s="234" t="s">
        <v>362</v>
      </c>
      <c r="G103" s="232"/>
      <c r="H103" s="233" t="s">
        <v>19</v>
      </c>
      <c r="I103" s="235"/>
      <c r="J103" s="232"/>
      <c r="K103" s="232"/>
      <c r="L103" s="236"/>
      <c r="M103" s="237"/>
      <c r="N103" s="238"/>
      <c r="O103" s="238"/>
      <c r="P103" s="238"/>
      <c r="Q103" s="238"/>
      <c r="R103" s="238"/>
      <c r="S103" s="238"/>
      <c r="T103" s="239"/>
      <c r="U103" s="13"/>
      <c r="V103" s="13"/>
      <c r="W103" s="13"/>
      <c r="X103" s="13"/>
      <c r="Y103" s="13"/>
      <c r="Z103" s="13"/>
      <c r="AA103" s="13"/>
      <c r="AB103" s="13"/>
      <c r="AC103" s="13"/>
      <c r="AD103" s="13"/>
      <c r="AE103" s="13"/>
      <c r="AT103" s="240" t="s">
        <v>139</v>
      </c>
      <c r="AU103" s="240" t="s">
        <v>82</v>
      </c>
      <c r="AV103" s="13" t="s">
        <v>80</v>
      </c>
      <c r="AW103" s="13" t="s">
        <v>33</v>
      </c>
      <c r="AX103" s="13" t="s">
        <v>72</v>
      </c>
      <c r="AY103" s="240" t="s">
        <v>128</v>
      </c>
    </row>
    <row r="104" s="14" customFormat="1">
      <c r="A104" s="14"/>
      <c r="B104" s="241"/>
      <c r="C104" s="242"/>
      <c r="D104" s="226" t="s">
        <v>139</v>
      </c>
      <c r="E104" s="243" t="s">
        <v>19</v>
      </c>
      <c r="F104" s="244" t="s">
        <v>200</v>
      </c>
      <c r="G104" s="242"/>
      <c r="H104" s="245">
        <v>26.25</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139</v>
      </c>
      <c r="AU104" s="251" t="s">
        <v>82</v>
      </c>
      <c r="AV104" s="14" t="s">
        <v>82</v>
      </c>
      <c r="AW104" s="14" t="s">
        <v>33</v>
      </c>
      <c r="AX104" s="14" t="s">
        <v>80</v>
      </c>
      <c r="AY104" s="251" t="s">
        <v>128</v>
      </c>
    </row>
    <row r="105" s="2" customFormat="1" ht="24.15" customHeight="1">
      <c r="A105" s="39"/>
      <c r="B105" s="40"/>
      <c r="C105" s="213" t="s">
        <v>146</v>
      </c>
      <c r="D105" s="213" t="s">
        <v>130</v>
      </c>
      <c r="E105" s="214" t="s">
        <v>650</v>
      </c>
      <c r="F105" s="215" t="s">
        <v>651</v>
      </c>
      <c r="G105" s="216" t="s">
        <v>133</v>
      </c>
      <c r="H105" s="217">
        <v>406.69999999999999</v>
      </c>
      <c r="I105" s="218"/>
      <c r="J105" s="219">
        <f>ROUND(I105*H105,2)</f>
        <v>0</v>
      </c>
      <c r="K105" s="215" t="s">
        <v>134</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135</v>
      </c>
      <c r="AT105" s="224" t="s">
        <v>130</v>
      </c>
      <c r="AU105" s="224" t="s">
        <v>82</v>
      </c>
      <c r="AY105" s="18" t="s">
        <v>128</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135</v>
      </c>
      <c r="BM105" s="224" t="s">
        <v>652</v>
      </c>
    </row>
    <row r="106" s="2" customFormat="1">
      <c r="A106" s="39"/>
      <c r="B106" s="40"/>
      <c r="C106" s="41"/>
      <c r="D106" s="226" t="s">
        <v>137</v>
      </c>
      <c r="E106" s="41"/>
      <c r="F106" s="227" t="s">
        <v>653</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137</v>
      </c>
      <c r="AU106" s="18" t="s">
        <v>82</v>
      </c>
    </row>
    <row r="107" s="13" customFormat="1">
      <c r="A107" s="13"/>
      <c r="B107" s="231"/>
      <c r="C107" s="232"/>
      <c r="D107" s="226" t="s">
        <v>139</v>
      </c>
      <c r="E107" s="233" t="s">
        <v>19</v>
      </c>
      <c r="F107" s="234" t="s">
        <v>654</v>
      </c>
      <c r="G107" s="232"/>
      <c r="H107" s="233" t="s">
        <v>19</v>
      </c>
      <c r="I107" s="235"/>
      <c r="J107" s="232"/>
      <c r="K107" s="232"/>
      <c r="L107" s="236"/>
      <c r="M107" s="237"/>
      <c r="N107" s="238"/>
      <c r="O107" s="238"/>
      <c r="P107" s="238"/>
      <c r="Q107" s="238"/>
      <c r="R107" s="238"/>
      <c r="S107" s="238"/>
      <c r="T107" s="239"/>
      <c r="U107" s="13"/>
      <c r="V107" s="13"/>
      <c r="W107" s="13"/>
      <c r="X107" s="13"/>
      <c r="Y107" s="13"/>
      <c r="Z107" s="13"/>
      <c r="AA107" s="13"/>
      <c r="AB107" s="13"/>
      <c r="AC107" s="13"/>
      <c r="AD107" s="13"/>
      <c r="AE107" s="13"/>
      <c r="AT107" s="240" t="s">
        <v>139</v>
      </c>
      <c r="AU107" s="240" t="s">
        <v>82</v>
      </c>
      <c r="AV107" s="13" t="s">
        <v>80</v>
      </c>
      <c r="AW107" s="13" t="s">
        <v>33</v>
      </c>
      <c r="AX107" s="13" t="s">
        <v>72</v>
      </c>
      <c r="AY107" s="240" t="s">
        <v>128</v>
      </c>
    </row>
    <row r="108" s="14" customFormat="1">
      <c r="A108" s="14"/>
      <c r="B108" s="241"/>
      <c r="C108" s="242"/>
      <c r="D108" s="226" t="s">
        <v>139</v>
      </c>
      <c r="E108" s="243" t="s">
        <v>19</v>
      </c>
      <c r="F108" s="244" t="s">
        <v>655</v>
      </c>
      <c r="G108" s="242"/>
      <c r="H108" s="245">
        <v>144.19999999999999</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139</v>
      </c>
      <c r="AU108" s="251" t="s">
        <v>82</v>
      </c>
      <c r="AV108" s="14" t="s">
        <v>82</v>
      </c>
      <c r="AW108" s="14" t="s">
        <v>33</v>
      </c>
      <c r="AX108" s="14" t="s">
        <v>72</v>
      </c>
      <c r="AY108" s="251" t="s">
        <v>128</v>
      </c>
    </row>
    <row r="109" s="14" customFormat="1">
      <c r="A109" s="14"/>
      <c r="B109" s="241"/>
      <c r="C109" s="242"/>
      <c r="D109" s="226" t="s">
        <v>139</v>
      </c>
      <c r="E109" s="243" t="s">
        <v>19</v>
      </c>
      <c r="F109" s="244" t="s">
        <v>656</v>
      </c>
      <c r="G109" s="242"/>
      <c r="H109" s="245">
        <v>262.5</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139</v>
      </c>
      <c r="AU109" s="251" t="s">
        <v>82</v>
      </c>
      <c r="AV109" s="14" t="s">
        <v>82</v>
      </c>
      <c r="AW109" s="14" t="s">
        <v>33</v>
      </c>
      <c r="AX109" s="14" t="s">
        <v>72</v>
      </c>
      <c r="AY109" s="251" t="s">
        <v>128</v>
      </c>
    </row>
    <row r="110" s="15" customFormat="1">
      <c r="A110" s="15"/>
      <c r="B110" s="252"/>
      <c r="C110" s="253"/>
      <c r="D110" s="226" t="s">
        <v>139</v>
      </c>
      <c r="E110" s="254" t="s">
        <v>19</v>
      </c>
      <c r="F110" s="255" t="s">
        <v>202</v>
      </c>
      <c r="G110" s="253"/>
      <c r="H110" s="256">
        <v>406.69999999999999</v>
      </c>
      <c r="I110" s="257"/>
      <c r="J110" s="253"/>
      <c r="K110" s="253"/>
      <c r="L110" s="258"/>
      <c r="M110" s="259"/>
      <c r="N110" s="260"/>
      <c r="O110" s="260"/>
      <c r="P110" s="260"/>
      <c r="Q110" s="260"/>
      <c r="R110" s="260"/>
      <c r="S110" s="260"/>
      <c r="T110" s="261"/>
      <c r="U110" s="15"/>
      <c r="V110" s="15"/>
      <c r="W110" s="15"/>
      <c r="X110" s="15"/>
      <c r="Y110" s="15"/>
      <c r="Z110" s="15"/>
      <c r="AA110" s="15"/>
      <c r="AB110" s="15"/>
      <c r="AC110" s="15"/>
      <c r="AD110" s="15"/>
      <c r="AE110" s="15"/>
      <c r="AT110" s="262" t="s">
        <v>139</v>
      </c>
      <c r="AU110" s="262" t="s">
        <v>82</v>
      </c>
      <c r="AV110" s="15" t="s">
        <v>135</v>
      </c>
      <c r="AW110" s="15" t="s">
        <v>33</v>
      </c>
      <c r="AX110" s="15" t="s">
        <v>80</v>
      </c>
      <c r="AY110" s="262" t="s">
        <v>128</v>
      </c>
    </row>
    <row r="111" s="2" customFormat="1" ht="14.4" customHeight="1">
      <c r="A111" s="39"/>
      <c r="B111" s="40"/>
      <c r="C111" s="266" t="s">
        <v>135</v>
      </c>
      <c r="D111" s="266" t="s">
        <v>371</v>
      </c>
      <c r="E111" s="267" t="s">
        <v>657</v>
      </c>
      <c r="F111" s="268" t="s">
        <v>658</v>
      </c>
      <c r="G111" s="269" t="s">
        <v>264</v>
      </c>
      <c r="H111" s="270">
        <v>25.956</v>
      </c>
      <c r="I111" s="271"/>
      <c r="J111" s="272">
        <f>ROUND(I111*H111,2)</f>
        <v>0</v>
      </c>
      <c r="K111" s="268" t="s">
        <v>134</v>
      </c>
      <c r="L111" s="273"/>
      <c r="M111" s="274" t="s">
        <v>19</v>
      </c>
      <c r="N111" s="275" t="s">
        <v>43</v>
      </c>
      <c r="O111" s="85"/>
      <c r="P111" s="222">
        <f>O111*H111</f>
        <v>0</v>
      </c>
      <c r="Q111" s="222">
        <v>1</v>
      </c>
      <c r="R111" s="222">
        <f>Q111*H111</f>
        <v>25.956</v>
      </c>
      <c r="S111" s="222">
        <v>0</v>
      </c>
      <c r="T111" s="223">
        <f>S111*H111</f>
        <v>0</v>
      </c>
      <c r="U111" s="39"/>
      <c r="V111" s="39"/>
      <c r="W111" s="39"/>
      <c r="X111" s="39"/>
      <c r="Y111" s="39"/>
      <c r="Z111" s="39"/>
      <c r="AA111" s="39"/>
      <c r="AB111" s="39"/>
      <c r="AC111" s="39"/>
      <c r="AD111" s="39"/>
      <c r="AE111" s="39"/>
      <c r="AR111" s="224" t="s">
        <v>174</v>
      </c>
      <c r="AT111" s="224" t="s">
        <v>371</v>
      </c>
      <c r="AU111" s="224" t="s">
        <v>82</v>
      </c>
      <c r="AY111" s="18" t="s">
        <v>128</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135</v>
      </c>
      <c r="BM111" s="224" t="s">
        <v>659</v>
      </c>
    </row>
    <row r="112" s="14" customFormat="1">
      <c r="A112" s="14"/>
      <c r="B112" s="241"/>
      <c r="C112" s="242"/>
      <c r="D112" s="226" t="s">
        <v>139</v>
      </c>
      <c r="E112" s="243" t="s">
        <v>19</v>
      </c>
      <c r="F112" s="244" t="s">
        <v>660</v>
      </c>
      <c r="G112" s="242"/>
      <c r="H112" s="245">
        <v>14.42</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139</v>
      </c>
      <c r="AU112" s="251" t="s">
        <v>82</v>
      </c>
      <c r="AV112" s="14" t="s">
        <v>82</v>
      </c>
      <c r="AW112" s="14" t="s">
        <v>33</v>
      </c>
      <c r="AX112" s="14" t="s">
        <v>80</v>
      </c>
      <c r="AY112" s="251" t="s">
        <v>128</v>
      </c>
    </row>
    <row r="113" s="14" customFormat="1">
      <c r="A113" s="14"/>
      <c r="B113" s="241"/>
      <c r="C113" s="242"/>
      <c r="D113" s="226" t="s">
        <v>139</v>
      </c>
      <c r="E113" s="242"/>
      <c r="F113" s="244" t="s">
        <v>661</v>
      </c>
      <c r="G113" s="242"/>
      <c r="H113" s="245">
        <v>25.956</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139</v>
      </c>
      <c r="AU113" s="251" t="s">
        <v>82</v>
      </c>
      <c r="AV113" s="14" t="s">
        <v>82</v>
      </c>
      <c r="AW113" s="14" t="s">
        <v>4</v>
      </c>
      <c r="AX113" s="14" t="s">
        <v>80</v>
      </c>
      <c r="AY113" s="251" t="s">
        <v>128</v>
      </c>
    </row>
    <row r="114" s="2" customFormat="1" ht="24.15" customHeight="1">
      <c r="A114" s="39"/>
      <c r="B114" s="40"/>
      <c r="C114" s="213" t="s">
        <v>157</v>
      </c>
      <c r="D114" s="213" t="s">
        <v>130</v>
      </c>
      <c r="E114" s="214" t="s">
        <v>662</v>
      </c>
      <c r="F114" s="215" t="s">
        <v>663</v>
      </c>
      <c r="G114" s="216" t="s">
        <v>133</v>
      </c>
      <c r="H114" s="217">
        <v>406.69999999999999</v>
      </c>
      <c r="I114" s="218"/>
      <c r="J114" s="219">
        <f>ROUND(I114*H114,2)</f>
        <v>0</v>
      </c>
      <c r="K114" s="215" t="s">
        <v>134</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135</v>
      </c>
      <c r="AT114" s="224" t="s">
        <v>130</v>
      </c>
      <c r="AU114" s="224" t="s">
        <v>82</v>
      </c>
      <c r="AY114" s="18" t="s">
        <v>128</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135</v>
      </c>
      <c r="BM114" s="224" t="s">
        <v>664</v>
      </c>
    </row>
    <row r="115" s="2" customFormat="1">
      <c r="A115" s="39"/>
      <c r="B115" s="40"/>
      <c r="C115" s="41"/>
      <c r="D115" s="226" t="s">
        <v>137</v>
      </c>
      <c r="E115" s="41"/>
      <c r="F115" s="227" t="s">
        <v>665</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137</v>
      </c>
      <c r="AU115" s="18" t="s">
        <v>82</v>
      </c>
    </row>
    <row r="116" s="2" customFormat="1" ht="14.4" customHeight="1">
      <c r="A116" s="39"/>
      <c r="B116" s="40"/>
      <c r="C116" s="266" t="s">
        <v>162</v>
      </c>
      <c r="D116" s="266" t="s">
        <v>371</v>
      </c>
      <c r="E116" s="267" t="s">
        <v>666</v>
      </c>
      <c r="F116" s="268" t="s">
        <v>667</v>
      </c>
      <c r="G116" s="269" t="s">
        <v>337</v>
      </c>
      <c r="H116" s="270">
        <v>6.101</v>
      </c>
      <c r="I116" s="271"/>
      <c r="J116" s="272">
        <f>ROUND(I116*H116,2)</f>
        <v>0</v>
      </c>
      <c r="K116" s="268" t="s">
        <v>134</v>
      </c>
      <c r="L116" s="273"/>
      <c r="M116" s="274" t="s">
        <v>19</v>
      </c>
      <c r="N116" s="275" t="s">
        <v>43</v>
      </c>
      <c r="O116" s="85"/>
      <c r="P116" s="222">
        <f>O116*H116</f>
        <v>0</v>
      </c>
      <c r="Q116" s="222">
        <v>0.001</v>
      </c>
      <c r="R116" s="222">
        <f>Q116*H116</f>
        <v>0.0061010000000000005</v>
      </c>
      <c r="S116" s="222">
        <v>0</v>
      </c>
      <c r="T116" s="223">
        <f>S116*H116</f>
        <v>0</v>
      </c>
      <c r="U116" s="39"/>
      <c r="V116" s="39"/>
      <c r="W116" s="39"/>
      <c r="X116" s="39"/>
      <c r="Y116" s="39"/>
      <c r="Z116" s="39"/>
      <c r="AA116" s="39"/>
      <c r="AB116" s="39"/>
      <c r="AC116" s="39"/>
      <c r="AD116" s="39"/>
      <c r="AE116" s="39"/>
      <c r="AR116" s="224" t="s">
        <v>174</v>
      </c>
      <c r="AT116" s="224" t="s">
        <v>371</v>
      </c>
      <c r="AU116" s="224" t="s">
        <v>82</v>
      </c>
      <c r="AY116" s="18" t="s">
        <v>128</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135</v>
      </c>
      <c r="BM116" s="224" t="s">
        <v>668</v>
      </c>
    </row>
    <row r="117" s="14" customFormat="1">
      <c r="A117" s="14"/>
      <c r="B117" s="241"/>
      <c r="C117" s="242"/>
      <c r="D117" s="226" t="s">
        <v>139</v>
      </c>
      <c r="E117" s="242"/>
      <c r="F117" s="244" t="s">
        <v>669</v>
      </c>
      <c r="G117" s="242"/>
      <c r="H117" s="245">
        <v>6.101</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139</v>
      </c>
      <c r="AU117" s="251" t="s">
        <v>82</v>
      </c>
      <c r="AV117" s="14" t="s">
        <v>82</v>
      </c>
      <c r="AW117" s="14" t="s">
        <v>4</v>
      </c>
      <c r="AX117" s="14" t="s">
        <v>80</v>
      </c>
      <c r="AY117" s="251" t="s">
        <v>128</v>
      </c>
    </row>
    <row r="118" s="12" customFormat="1" ht="22.8" customHeight="1">
      <c r="A118" s="12"/>
      <c r="B118" s="197"/>
      <c r="C118" s="198"/>
      <c r="D118" s="199" t="s">
        <v>71</v>
      </c>
      <c r="E118" s="211" t="s">
        <v>146</v>
      </c>
      <c r="F118" s="211" t="s">
        <v>433</v>
      </c>
      <c r="G118" s="198"/>
      <c r="H118" s="198"/>
      <c r="I118" s="201"/>
      <c r="J118" s="212">
        <f>BK118</f>
        <v>0</v>
      </c>
      <c r="K118" s="198"/>
      <c r="L118" s="203"/>
      <c r="M118" s="204"/>
      <c r="N118" s="205"/>
      <c r="O118" s="205"/>
      <c r="P118" s="206">
        <f>SUM(P119:P122)</f>
        <v>0</v>
      </c>
      <c r="Q118" s="205"/>
      <c r="R118" s="206">
        <f>SUM(R119:R122)</f>
        <v>0.92669760000000001</v>
      </c>
      <c r="S118" s="205"/>
      <c r="T118" s="207">
        <f>SUM(T119:T122)</f>
        <v>0</v>
      </c>
      <c r="U118" s="12"/>
      <c r="V118" s="12"/>
      <c r="W118" s="12"/>
      <c r="X118" s="12"/>
      <c r="Y118" s="12"/>
      <c r="Z118" s="12"/>
      <c r="AA118" s="12"/>
      <c r="AB118" s="12"/>
      <c r="AC118" s="12"/>
      <c r="AD118" s="12"/>
      <c r="AE118" s="12"/>
      <c r="AR118" s="208" t="s">
        <v>80</v>
      </c>
      <c r="AT118" s="209" t="s">
        <v>71</v>
      </c>
      <c r="AU118" s="209" t="s">
        <v>80</v>
      </c>
      <c r="AY118" s="208" t="s">
        <v>128</v>
      </c>
      <c r="BK118" s="210">
        <f>SUM(BK119:BK122)</f>
        <v>0</v>
      </c>
    </row>
    <row r="119" s="2" customFormat="1" ht="14.4" customHeight="1">
      <c r="A119" s="39"/>
      <c r="B119" s="40"/>
      <c r="C119" s="213" t="s">
        <v>167</v>
      </c>
      <c r="D119" s="213" t="s">
        <v>130</v>
      </c>
      <c r="E119" s="214" t="s">
        <v>670</v>
      </c>
      <c r="F119" s="215" t="s">
        <v>671</v>
      </c>
      <c r="G119" s="216" t="s">
        <v>170</v>
      </c>
      <c r="H119" s="217">
        <v>1.8</v>
      </c>
      <c r="I119" s="218"/>
      <c r="J119" s="219">
        <f>ROUND(I119*H119,2)</f>
        <v>0</v>
      </c>
      <c r="K119" s="215" t="s">
        <v>19</v>
      </c>
      <c r="L119" s="45"/>
      <c r="M119" s="220" t="s">
        <v>19</v>
      </c>
      <c r="N119" s="221" t="s">
        <v>43</v>
      </c>
      <c r="O119" s="85"/>
      <c r="P119" s="222">
        <f>O119*H119</f>
        <v>0</v>
      </c>
      <c r="Q119" s="222">
        <v>0.26233200000000001</v>
      </c>
      <c r="R119" s="222">
        <f>Q119*H119</f>
        <v>0.47219760000000005</v>
      </c>
      <c r="S119" s="222">
        <v>0</v>
      </c>
      <c r="T119" s="223">
        <f>S119*H119</f>
        <v>0</v>
      </c>
      <c r="U119" s="39"/>
      <c r="V119" s="39"/>
      <c r="W119" s="39"/>
      <c r="X119" s="39"/>
      <c r="Y119" s="39"/>
      <c r="Z119" s="39"/>
      <c r="AA119" s="39"/>
      <c r="AB119" s="39"/>
      <c r="AC119" s="39"/>
      <c r="AD119" s="39"/>
      <c r="AE119" s="39"/>
      <c r="AR119" s="224" t="s">
        <v>135</v>
      </c>
      <c r="AT119" s="224" t="s">
        <v>130</v>
      </c>
      <c r="AU119" s="224" t="s">
        <v>82</v>
      </c>
      <c r="AY119" s="18" t="s">
        <v>128</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135</v>
      </c>
      <c r="BM119" s="224" t="s">
        <v>672</v>
      </c>
    </row>
    <row r="120" s="2" customFormat="1">
      <c r="A120" s="39"/>
      <c r="B120" s="40"/>
      <c r="C120" s="41"/>
      <c r="D120" s="226" t="s">
        <v>137</v>
      </c>
      <c r="E120" s="41"/>
      <c r="F120" s="227" t="s">
        <v>673</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137</v>
      </c>
      <c r="AU120" s="18" t="s">
        <v>82</v>
      </c>
    </row>
    <row r="121" s="14" customFormat="1">
      <c r="A121" s="14"/>
      <c r="B121" s="241"/>
      <c r="C121" s="242"/>
      <c r="D121" s="226" t="s">
        <v>139</v>
      </c>
      <c r="E121" s="243" t="s">
        <v>19</v>
      </c>
      <c r="F121" s="244" t="s">
        <v>674</v>
      </c>
      <c r="G121" s="242"/>
      <c r="H121" s="245">
        <v>1.8</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139</v>
      </c>
      <c r="AU121" s="251" t="s">
        <v>82</v>
      </c>
      <c r="AV121" s="14" t="s">
        <v>82</v>
      </c>
      <c r="AW121" s="14" t="s">
        <v>33</v>
      </c>
      <c r="AX121" s="14" t="s">
        <v>80</v>
      </c>
      <c r="AY121" s="251" t="s">
        <v>128</v>
      </c>
    </row>
    <row r="122" s="2" customFormat="1" ht="14.4" customHeight="1">
      <c r="A122" s="39"/>
      <c r="B122" s="40"/>
      <c r="C122" s="266" t="s">
        <v>174</v>
      </c>
      <c r="D122" s="266" t="s">
        <v>371</v>
      </c>
      <c r="E122" s="267" t="s">
        <v>675</v>
      </c>
      <c r="F122" s="268" t="s">
        <v>676</v>
      </c>
      <c r="G122" s="269" t="s">
        <v>219</v>
      </c>
      <c r="H122" s="270">
        <v>9</v>
      </c>
      <c r="I122" s="271"/>
      <c r="J122" s="272">
        <f>ROUND(I122*H122,2)</f>
        <v>0</v>
      </c>
      <c r="K122" s="268" t="s">
        <v>134</v>
      </c>
      <c r="L122" s="273"/>
      <c r="M122" s="274" t="s">
        <v>19</v>
      </c>
      <c r="N122" s="275" t="s">
        <v>43</v>
      </c>
      <c r="O122" s="85"/>
      <c r="P122" s="222">
        <f>O122*H122</f>
        <v>0</v>
      </c>
      <c r="Q122" s="222">
        <v>0.050500000000000003</v>
      </c>
      <c r="R122" s="222">
        <f>Q122*H122</f>
        <v>0.45450000000000002</v>
      </c>
      <c r="S122" s="222">
        <v>0</v>
      </c>
      <c r="T122" s="223">
        <f>S122*H122</f>
        <v>0</v>
      </c>
      <c r="U122" s="39"/>
      <c r="V122" s="39"/>
      <c r="W122" s="39"/>
      <c r="X122" s="39"/>
      <c r="Y122" s="39"/>
      <c r="Z122" s="39"/>
      <c r="AA122" s="39"/>
      <c r="AB122" s="39"/>
      <c r="AC122" s="39"/>
      <c r="AD122" s="39"/>
      <c r="AE122" s="39"/>
      <c r="AR122" s="224" t="s">
        <v>174</v>
      </c>
      <c r="AT122" s="224" t="s">
        <v>371</v>
      </c>
      <c r="AU122" s="224" t="s">
        <v>82</v>
      </c>
      <c r="AY122" s="18" t="s">
        <v>128</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135</v>
      </c>
      <c r="BM122" s="224" t="s">
        <v>677</v>
      </c>
    </row>
    <row r="123" s="12" customFormat="1" ht="22.8" customHeight="1">
      <c r="A123" s="12"/>
      <c r="B123" s="197"/>
      <c r="C123" s="198"/>
      <c r="D123" s="199" t="s">
        <v>71</v>
      </c>
      <c r="E123" s="211" t="s">
        <v>135</v>
      </c>
      <c r="F123" s="211" t="s">
        <v>497</v>
      </c>
      <c r="G123" s="198"/>
      <c r="H123" s="198"/>
      <c r="I123" s="201"/>
      <c r="J123" s="212">
        <f>BK123</f>
        <v>0</v>
      </c>
      <c r="K123" s="198"/>
      <c r="L123" s="203"/>
      <c r="M123" s="204"/>
      <c r="N123" s="205"/>
      <c r="O123" s="205"/>
      <c r="P123" s="206">
        <f>SUM(P124:P126)</f>
        <v>0</v>
      </c>
      <c r="Q123" s="205"/>
      <c r="R123" s="206">
        <f>SUM(R124:R126)</f>
        <v>0</v>
      </c>
      <c r="S123" s="205"/>
      <c r="T123" s="207">
        <f>SUM(T124:T126)</f>
        <v>0</v>
      </c>
      <c r="U123" s="12"/>
      <c r="V123" s="12"/>
      <c r="W123" s="12"/>
      <c r="X123" s="12"/>
      <c r="Y123" s="12"/>
      <c r="Z123" s="12"/>
      <c r="AA123" s="12"/>
      <c r="AB123" s="12"/>
      <c r="AC123" s="12"/>
      <c r="AD123" s="12"/>
      <c r="AE123" s="12"/>
      <c r="AR123" s="208" t="s">
        <v>80</v>
      </c>
      <c r="AT123" s="209" t="s">
        <v>71</v>
      </c>
      <c r="AU123" s="209" t="s">
        <v>80</v>
      </c>
      <c r="AY123" s="208" t="s">
        <v>128</v>
      </c>
      <c r="BK123" s="210">
        <f>SUM(BK124:BK126)</f>
        <v>0</v>
      </c>
    </row>
    <row r="124" s="2" customFormat="1" ht="14.4" customHeight="1">
      <c r="A124" s="39"/>
      <c r="B124" s="40"/>
      <c r="C124" s="213" t="s">
        <v>179</v>
      </c>
      <c r="D124" s="213" t="s">
        <v>130</v>
      </c>
      <c r="E124" s="214" t="s">
        <v>678</v>
      </c>
      <c r="F124" s="215" t="s">
        <v>679</v>
      </c>
      <c r="G124" s="216" t="s">
        <v>189</v>
      </c>
      <c r="H124" s="217">
        <v>4.7999999999999998</v>
      </c>
      <c r="I124" s="218"/>
      <c r="J124" s="219">
        <f>ROUND(I124*H124,2)</f>
        <v>0</v>
      </c>
      <c r="K124" s="215" t="s">
        <v>134</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135</v>
      </c>
      <c r="AT124" s="224" t="s">
        <v>130</v>
      </c>
      <c r="AU124" s="224" t="s">
        <v>82</v>
      </c>
      <c r="AY124" s="18" t="s">
        <v>128</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135</v>
      </c>
      <c r="BM124" s="224" t="s">
        <v>680</v>
      </c>
    </row>
    <row r="125" s="2" customFormat="1">
      <c r="A125" s="39"/>
      <c r="B125" s="40"/>
      <c r="C125" s="41"/>
      <c r="D125" s="226" t="s">
        <v>137</v>
      </c>
      <c r="E125" s="41"/>
      <c r="F125" s="227" t="s">
        <v>681</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137</v>
      </c>
      <c r="AU125" s="18" t="s">
        <v>82</v>
      </c>
    </row>
    <row r="126" s="14" customFormat="1">
      <c r="A126" s="14"/>
      <c r="B126" s="241"/>
      <c r="C126" s="242"/>
      <c r="D126" s="226" t="s">
        <v>139</v>
      </c>
      <c r="E126" s="243" t="s">
        <v>19</v>
      </c>
      <c r="F126" s="244" t="s">
        <v>682</v>
      </c>
      <c r="G126" s="242"/>
      <c r="H126" s="245">
        <v>4.7999999999999998</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139</v>
      </c>
      <c r="AU126" s="251" t="s">
        <v>82</v>
      </c>
      <c r="AV126" s="14" t="s">
        <v>82</v>
      </c>
      <c r="AW126" s="14" t="s">
        <v>33</v>
      </c>
      <c r="AX126" s="14" t="s">
        <v>80</v>
      </c>
      <c r="AY126" s="251" t="s">
        <v>128</v>
      </c>
    </row>
    <row r="127" s="12" customFormat="1" ht="22.8" customHeight="1">
      <c r="A127" s="12"/>
      <c r="B127" s="197"/>
      <c r="C127" s="198"/>
      <c r="D127" s="199" t="s">
        <v>71</v>
      </c>
      <c r="E127" s="211" t="s">
        <v>157</v>
      </c>
      <c r="F127" s="211" t="s">
        <v>683</v>
      </c>
      <c r="G127" s="198"/>
      <c r="H127" s="198"/>
      <c r="I127" s="201"/>
      <c r="J127" s="212">
        <f>BK127</f>
        <v>0</v>
      </c>
      <c r="K127" s="198"/>
      <c r="L127" s="203"/>
      <c r="M127" s="204"/>
      <c r="N127" s="205"/>
      <c r="O127" s="205"/>
      <c r="P127" s="206">
        <f>SUM(P128:P176)</f>
        <v>0</v>
      </c>
      <c r="Q127" s="205"/>
      <c r="R127" s="206">
        <f>SUM(R128:R176)</f>
        <v>19.018595000000001</v>
      </c>
      <c r="S127" s="205"/>
      <c r="T127" s="207">
        <f>SUM(T128:T176)</f>
        <v>0</v>
      </c>
      <c r="U127" s="12"/>
      <c r="V127" s="12"/>
      <c r="W127" s="12"/>
      <c r="X127" s="12"/>
      <c r="Y127" s="12"/>
      <c r="Z127" s="12"/>
      <c r="AA127" s="12"/>
      <c r="AB127" s="12"/>
      <c r="AC127" s="12"/>
      <c r="AD127" s="12"/>
      <c r="AE127" s="12"/>
      <c r="AR127" s="208" t="s">
        <v>80</v>
      </c>
      <c r="AT127" s="209" t="s">
        <v>71</v>
      </c>
      <c r="AU127" s="209" t="s">
        <v>80</v>
      </c>
      <c r="AY127" s="208" t="s">
        <v>128</v>
      </c>
      <c r="BK127" s="210">
        <f>SUM(BK128:BK176)</f>
        <v>0</v>
      </c>
    </row>
    <row r="128" s="2" customFormat="1" ht="14.4" customHeight="1">
      <c r="A128" s="39"/>
      <c r="B128" s="40"/>
      <c r="C128" s="213" t="s">
        <v>186</v>
      </c>
      <c r="D128" s="213" t="s">
        <v>130</v>
      </c>
      <c r="E128" s="214" t="s">
        <v>684</v>
      </c>
      <c r="F128" s="215" t="s">
        <v>685</v>
      </c>
      <c r="G128" s="216" t="s">
        <v>133</v>
      </c>
      <c r="H128" s="217">
        <v>153</v>
      </c>
      <c r="I128" s="218"/>
      <c r="J128" s="219">
        <f>ROUND(I128*H128,2)</f>
        <v>0</v>
      </c>
      <c r="K128" s="215" t="s">
        <v>134</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135</v>
      </c>
      <c r="AT128" s="224" t="s">
        <v>130</v>
      </c>
      <c r="AU128" s="224" t="s">
        <v>82</v>
      </c>
      <c r="AY128" s="18" t="s">
        <v>128</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135</v>
      </c>
      <c r="BM128" s="224" t="s">
        <v>686</v>
      </c>
    </row>
    <row r="129" s="14" customFormat="1">
      <c r="A129" s="14"/>
      <c r="B129" s="241"/>
      <c r="C129" s="242"/>
      <c r="D129" s="226" t="s">
        <v>139</v>
      </c>
      <c r="E129" s="243" t="s">
        <v>19</v>
      </c>
      <c r="F129" s="244" t="s">
        <v>687</v>
      </c>
      <c r="G129" s="242"/>
      <c r="H129" s="245">
        <v>42</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139</v>
      </c>
      <c r="AU129" s="251" t="s">
        <v>82</v>
      </c>
      <c r="AV129" s="14" t="s">
        <v>82</v>
      </c>
      <c r="AW129" s="14" t="s">
        <v>33</v>
      </c>
      <c r="AX129" s="14" t="s">
        <v>72</v>
      </c>
      <c r="AY129" s="251" t="s">
        <v>128</v>
      </c>
    </row>
    <row r="130" s="14" customFormat="1">
      <c r="A130" s="14"/>
      <c r="B130" s="241"/>
      <c r="C130" s="242"/>
      <c r="D130" s="226" t="s">
        <v>139</v>
      </c>
      <c r="E130" s="243" t="s">
        <v>19</v>
      </c>
      <c r="F130" s="244" t="s">
        <v>688</v>
      </c>
      <c r="G130" s="242"/>
      <c r="H130" s="245">
        <v>17</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139</v>
      </c>
      <c r="AU130" s="251" t="s">
        <v>82</v>
      </c>
      <c r="AV130" s="14" t="s">
        <v>82</v>
      </c>
      <c r="AW130" s="14" t="s">
        <v>33</v>
      </c>
      <c r="AX130" s="14" t="s">
        <v>72</v>
      </c>
      <c r="AY130" s="251" t="s">
        <v>128</v>
      </c>
    </row>
    <row r="131" s="14" customFormat="1">
      <c r="A131" s="14"/>
      <c r="B131" s="241"/>
      <c r="C131" s="242"/>
      <c r="D131" s="226" t="s">
        <v>139</v>
      </c>
      <c r="E131" s="243" t="s">
        <v>19</v>
      </c>
      <c r="F131" s="244" t="s">
        <v>689</v>
      </c>
      <c r="G131" s="242"/>
      <c r="H131" s="245">
        <v>70.5</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139</v>
      </c>
      <c r="AU131" s="251" t="s">
        <v>82</v>
      </c>
      <c r="AV131" s="14" t="s">
        <v>82</v>
      </c>
      <c r="AW131" s="14" t="s">
        <v>33</v>
      </c>
      <c r="AX131" s="14" t="s">
        <v>72</v>
      </c>
      <c r="AY131" s="251" t="s">
        <v>128</v>
      </c>
    </row>
    <row r="132" s="14" customFormat="1">
      <c r="A132" s="14"/>
      <c r="B132" s="241"/>
      <c r="C132" s="242"/>
      <c r="D132" s="226" t="s">
        <v>139</v>
      </c>
      <c r="E132" s="243" t="s">
        <v>19</v>
      </c>
      <c r="F132" s="244" t="s">
        <v>690</v>
      </c>
      <c r="G132" s="242"/>
      <c r="H132" s="245">
        <v>23.5</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139</v>
      </c>
      <c r="AU132" s="251" t="s">
        <v>82</v>
      </c>
      <c r="AV132" s="14" t="s">
        <v>82</v>
      </c>
      <c r="AW132" s="14" t="s">
        <v>33</v>
      </c>
      <c r="AX132" s="14" t="s">
        <v>72</v>
      </c>
      <c r="AY132" s="251" t="s">
        <v>128</v>
      </c>
    </row>
    <row r="133" s="15" customFormat="1">
      <c r="A133" s="15"/>
      <c r="B133" s="252"/>
      <c r="C133" s="253"/>
      <c r="D133" s="226" t="s">
        <v>139</v>
      </c>
      <c r="E133" s="254" t="s">
        <v>19</v>
      </c>
      <c r="F133" s="255" t="s">
        <v>202</v>
      </c>
      <c r="G133" s="253"/>
      <c r="H133" s="256">
        <v>153</v>
      </c>
      <c r="I133" s="257"/>
      <c r="J133" s="253"/>
      <c r="K133" s="253"/>
      <c r="L133" s="258"/>
      <c r="M133" s="259"/>
      <c r="N133" s="260"/>
      <c r="O133" s="260"/>
      <c r="P133" s="260"/>
      <c r="Q133" s="260"/>
      <c r="R133" s="260"/>
      <c r="S133" s="260"/>
      <c r="T133" s="261"/>
      <c r="U133" s="15"/>
      <c r="V133" s="15"/>
      <c r="W133" s="15"/>
      <c r="X133" s="15"/>
      <c r="Y133" s="15"/>
      <c r="Z133" s="15"/>
      <c r="AA133" s="15"/>
      <c r="AB133" s="15"/>
      <c r="AC133" s="15"/>
      <c r="AD133" s="15"/>
      <c r="AE133" s="15"/>
      <c r="AT133" s="262" t="s">
        <v>139</v>
      </c>
      <c r="AU133" s="262" t="s">
        <v>82</v>
      </c>
      <c r="AV133" s="15" t="s">
        <v>135</v>
      </c>
      <c r="AW133" s="15" t="s">
        <v>33</v>
      </c>
      <c r="AX133" s="15" t="s">
        <v>80</v>
      </c>
      <c r="AY133" s="262" t="s">
        <v>128</v>
      </c>
    </row>
    <row r="134" s="2" customFormat="1" ht="14.4" customHeight="1">
      <c r="A134" s="39"/>
      <c r="B134" s="40"/>
      <c r="C134" s="213" t="s">
        <v>194</v>
      </c>
      <c r="D134" s="213" t="s">
        <v>130</v>
      </c>
      <c r="E134" s="214" t="s">
        <v>691</v>
      </c>
      <c r="F134" s="215" t="s">
        <v>692</v>
      </c>
      <c r="G134" s="216" t="s">
        <v>133</v>
      </c>
      <c r="H134" s="217">
        <v>174.5</v>
      </c>
      <c r="I134" s="218"/>
      <c r="J134" s="219">
        <f>ROUND(I134*H134,2)</f>
        <v>0</v>
      </c>
      <c r="K134" s="215" t="s">
        <v>134</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135</v>
      </c>
      <c r="AT134" s="224" t="s">
        <v>130</v>
      </c>
      <c r="AU134" s="224" t="s">
        <v>82</v>
      </c>
      <c r="AY134" s="18" t="s">
        <v>128</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135</v>
      </c>
      <c r="BM134" s="224" t="s">
        <v>693</v>
      </c>
    </row>
    <row r="135" s="14" customFormat="1">
      <c r="A135" s="14"/>
      <c r="B135" s="241"/>
      <c r="C135" s="242"/>
      <c r="D135" s="226" t="s">
        <v>139</v>
      </c>
      <c r="E135" s="243" t="s">
        <v>19</v>
      </c>
      <c r="F135" s="244" t="s">
        <v>694</v>
      </c>
      <c r="G135" s="242"/>
      <c r="H135" s="245">
        <v>70.5</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139</v>
      </c>
      <c r="AU135" s="251" t="s">
        <v>82</v>
      </c>
      <c r="AV135" s="14" t="s">
        <v>82</v>
      </c>
      <c r="AW135" s="14" t="s">
        <v>33</v>
      </c>
      <c r="AX135" s="14" t="s">
        <v>72</v>
      </c>
      <c r="AY135" s="251" t="s">
        <v>128</v>
      </c>
    </row>
    <row r="136" s="14" customFormat="1">
      <c r="A136" s="14"/>
      <c r="B136" s="241"/>
      <c r="C136" s="242"/>
      <c r="D136" s="226" t="s">
        <v>139</v>
      </c>
      <c r="E136" s="243" t="s">
        <v>19</v>
      </c>
      <c r="F136" s="244" t="s">
        <v>695</v>
      </c>
      <c r="G136" s="242"/>
      <c r="H136" s="245">
        <v>104</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139</v>
      </c>
      <c r="AU136" s="251" t="s">
        <v>82</v>
      </c>
      <c r="AV136" s="14" t="s">
        <v>82</v>
      </c>
      <c r="AW136" s="14" t="s">
        <v>33</v>
      </c>
      <c r="AX136" s="14" t="s">
        <v>72</v>
      </c>
      <c r="AY136" s="251" t="s">
        <v>128</v>
      </c>
    </row>
    <row r="137" s="15" customFormat="1">
      <c r="A137" s="15"/>
      <c r="B137" s="252"/>
      <c r="C137" s="253"/>
      <c r="D137" s="226" t="s">
        <v>139</v>
      </c>
      <c r="E137" s="254" t="s">
        <v>19</v>
      </c>
      <c r="F137" s="255" t="s">
        <v>202</v>
      </c>
      <c r="G137" s="253"/>
      <c r="H137" s="256">
        <v>174.5</v>
      </c>
      <c r="I137" s="257"/>
      <c r="J137" s="253"/>
      <c r="K137" s="253"/>
      <c r="L137" s="258"/>
      <c r="M137" s="259"/>
      <c r="N137" s="260"/>
      <c r="O137" s="260"/>
      <c r="P137" s="260"/>
      <c r="Q137" s="260"/>
      <c r="R137" s="260"/>
      <c r="S137" s="260"/>
      <c r="T137" s="261"/>
      <c r="U137" s="15"/>
      <c r="V137" s="15"/>
      <c r="W137" s="15"/>
      <c r="X137" s="15"/>
      <c r="Y137" s="15"/>
      <c r="Z137" s="15"/>
      <c r="AA137" s="15"/>
      <c r="AB137" s="15"/>
      <c r="AC137" s="15"/>
      <c r="AD137" s="15"/>
      <c r="AE137" s="15"/>
      <c r="AT137" s="262" t="s">
        <v>139</v>
      </c>
      <c r="AU137" s="262" t="s">
        <v>82</v>
      </c>
      <c r="AV137" s="15" t="s">
        <v>135</v>
      </c>
      <c r="AW137" s="15" t="s">
        <v>33</v>
      </c>
      <c r="AX137" s="15" t="s">
        <v>80</v>
      </c>
      <c r="AY137" s="262" t="s">
        <v>128</v>
      </c>
    </row>
    <row r="138" s="2" customFormat="1" ht="14.4" customHeight="1">
      <c r="A138" s="39"/>
      <c r="B138" s="40"/>
      <c r="C138" s="213" t="s">
        <v>203</v>
      </c>
      <c r="D138" s="213" t="s">
        <v>130</v>
      </c>
      <c r="E138" s="214" t="s">
        <v>696</v>
      </c>
      <c r="F138" s="215" t="s">
        <v>697</v>
      </c>
      <c r="G138" s="216" t="s">
        <v>133</v>
      </c>
      <c r="H138" s="217">
        <v>24.5</v>
      </c>
      <c r="I138" s="218"/>
      <c r="J138" s="219">
        <f>ROUND(I138*H138,2)</f>
        <v>0</v>
      </c>
      <c r="K138" s="215" t="s">
        <v>19</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135</v>
      </c>
      <c r="AT138" s="224" t="s">
        <v>130</v>
      </c>
      <c r="AU138" s="224" t="s">
        <v>82</v>
      </c>
      <c r="AY138" s="18" t="s">
        <v>128</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135</v>
      </c>
      <c r="BM138" s="224" t="s">
        <v>698</v>
      </c>
    </row>
    <row r="139" s="14" customFormat="1">
      <c r="A139" s="14"/>
      <c r="B139" s="241"/>
      <c r="C139" s="242"/>
      <c r="D139" s="226" t="s">
        <v>139</v>
      </c>
      <c r="E139" s="243" t="s">
        <v>19</v>
      </c>
      <c r="F139" s="244" t="s">
        <v>699</v>
      </c>
      <c r="G139" s="242"/>
      <c r="H139" s="245">
        <v>24.5</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139</v>
      </c>
      <c r="AU139" s="251" t="s">
        <v>82</v>
      </c>
      <c r="AV139" s="14" t="s">
        <v>82</v>
      </c>
      <c r="AW139" s="14" t="s">
        <v>33</v>
      </c>
      <c r="AX139" s="14" t="s">
        <v>80</v>
      </c>
      <c r="AY139" s="251" t="s">
        <v>128</v>
      </c>
    </row>
    <row r="140" s="2" customFormat="1" ht="14.4" customHeight="1">
      <c r="A140" s="39"/>
      <c r="B140" s="40"/>
      <c r="C140" s="213" t="s">
        <v>210</v>
      </c>
      <c r="D140" s="213" t="s">
        <v>130</v>
      </c>
      <c r="E140" s="214" t="s">
        <v>700</v>
      </c>
      <c r="F140" s="215" t="s">
        <v>701</v>
      </c>
      <c r="G140" s="216" t="s">
        <v>133</v>
      </c>
      <c r="H140" s="217">
        <v>70.5</v>
      </c>
      <c r="I140" s="218"/>
      <c r="J140" s="219">
        <f>ROUND(I140*H140,2)</f>
        <v>0</v>
      </c>
      <c r="K140" s="215" t="s">
        <v>134</v>
      </c>
      <c r="L140" s="45"/>
      <c r="M140" s="220" t="s">
        <v>19</v>
      </c>
      <c r="N140" s="221" t="s">
        <v>43</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135</v>
      </c>
      <c r="AT140" s="224" t="s">
        <v>130</v>
      </c>
      <c r="AU140" s="224" t="s">
        <v>82</v>
      </c>
      <c r="AY140" s="18" t="s">
        <v>128</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135</v>
      </c>
      <c r="BM140" s="224" t="s">
        <v>702</v>
      </c>
    </row>
    <row r="141" s="14" customFormat="1">
      <c r="A141" s="14"/>
      <c r="B141" s="241"/>
      <c r="C141" s="242"/>
      <c r="D141" s="226" t="s">
        <v>139</v>
      </c>
      <c r="E141" s="243" t="s">
        <v>19</v>
      </c>
      <c r="F141" s="244" t="s">
        <v>694</v>
      </c>
      <c r="G141" s="242"/>
      <c r="H141" s="245">
        <v>70.5</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139</v>
      </c>
      <c r="AU141" s="251" t="s">
        <v>82</v>
      </c>
      <c r="AV141" s="14" t="s">
        <v>82</v>
      </c>
      <c r="AW141" s="14" t="s">
        <v>33</v>
      </c>
      <c r="AX141" s="14" t="s">
        <v>80</v>
      </c>
      <c r="AY141" s="251" t="s">
        <v>128</v>
      </c>
    </row>
    <row r="142" s="2" customFormat="1" ht="14.4" customHeight="1">
      <c r="A142" s="39"/>
      <c r="B142" s="40"/>
      <c r="C142" s="213" t="s">
        <v>216</v>
      </c>
      <c r="D142" s="213" t="s">
        <v>130</v>
      </c>
      <c r="E142" s="214" t="s">
        <v>703</v>
      </c>
      <c r="F142" s="215" t="s">
        <v>704</v>
      </c>
      <c r="G142" s="216" t="s">
        <v>133</v>
      </c>
      <c r="H142" s="217">
        <v>42</v>
      </c>
      <c r="I142" s="218"/>
      <c r="J142" s="219">
        <f>ROUND(I142*H142,2)</f>
        <v>0</v>
      </c>
      <c r="K142" s="215" t="s">
        <v>134</v>
      </c>
      <c r="L142" s="45"/>
      <c r="M142" s="220" t="s">
        <v>19</v>
      </c>
      <c r="N142" s="221" t="s">
        <v>43</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135</v>
      </c>
      <c r="AT142" s="224" t="s">
        <v>130</v>
      </c>
      <c r="AU142" s="224" t="s">
        <v>82</v>
      </c>
      <c r="AY142" s="18" t="s">
        <v>128</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135</v>
      </c>
      <c r="BM142" s="224" t="s">
        <v>705</v>
      </c>
    </row>
    <row r="143" s="14" customFormat="1">
      <c r="A143" s="14"/>
      <c r="B143" s="241"/>
      <c r="C143" s="242"/>
      <c r="D143" s="226" t="s">
        <v>139</v>
      </c>
      <c r="E143" s="243" t="s">
        <v>19</v>
      </c>
      <c r="F143" s="244" t="s">
        <v>687</v>
      </c>
      <c r="G143" s="242"/>
      <c r="H143" s="245">
        <v>42</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139</v>
      </c>
      <c r="AU143" s="251" t="s">
        <v>82</v>
      </c>
      <c r="AV143" s="14" t="s">
        <v>82</v>
      </c>
      <c r="AW143" s="14" t="s">
        <v>33</v>
      </c>
      <c r="AX143" s="14" t="s">
        <v>80</v>
      </c>
      <c r="AY143" s="251" t="s">
        <v>128</v>
      </c>
    </row>
    <row r="144" s="2" customFormat="1" ht="24.15" customHeight="1">
      <c r="A144" s="39"/>
      <c r="B144" s="40"/>
      <c r="C144" s="213" t="s">
        <v>8</v>
      </c>
      <c r="D144" s="213" t="s">
        <v>130</v>
      </c>
      <c r="E144" s="214" t="s">
        <v>706</v>
      </c>
      <c r="F144" s="215" t="s">
        <v>707</v>
      </c>
      <c r="G144" s="216" t="s">
        <v>133</v>
      </c>
      <c r="H144" s="217">
        <v>42</v>
      </c>
      <c r="I144" s="218"/>
      <c r="J144" s="219">
        <f>ROUND(I144*H144,2)</f>
        <v>0</v>
      </c>
      <c r="K144" s="215" t="s">
        <v>134</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135</v>
      </c>
      <c r="AT144" s="224" t="s">
        <v>130</v>
      </c>
      <c r="AU144" s="224" t="s">
        <v>82</v>
      </c>
      <c r="AY144" s="18" t="s">
        <v>128</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135</v>
      </c>
      <c r="BM144" s="224" t="s">
        <v>708</v>
      </c>
    </row>
    <row r="145" s="13" customFormat="1">
      <c r="A145" s="13"/>
      <c r="B145" s="231"/>
      <c r="C145" s="232"/>
      <c r="D145" s="226" t="s">
        <v>139</v>
      </c>
      <c r="E145" s="233" t="s">
        <v>19</v>
      </c>
      <c r="F145" s="234" t="s">
        <v>709</v>
      </c>
      <c r="G145" s="232"/>
      <c r="H145" s="233" t="s">
        <v>19</v>
      </c>
      <c r="I145" s="235"/>
      <c r="J145" s="232"/>
      <c r="K145" s="232"/>
      <c r="L145" s="236"/>
      <c r="M145" s="237"/>
      <c r="N145" s="238"/>
      <c r="O145" s="238"/>
      <c r="P145" s="238"/>
      <c r="Q145" s="238"/>
      <c r="R145" s="238"/>
      <c r="S145" s="238"/>
      <c r="T145" s="239"/>
      <c r="U145" s="13"/>
      <c r="V145" s="13"/>
      <c r="W145" s="13"/>
      <c r="X145" s="13"/>
      <c r="Y145" s="13"/>
      <c r="Z145" s="13"/>
      <c r="AA145" s="13"/>
      <c r="AB145" s="13"/>
      <c r="AC145" s="13"/>
      <c r="AD145" s="13"/>
      <c r="AE145" s="13"/>
      <c r="AT145" s="240" t="s">
        <v>139</v>
      </c>
      <c r="AU145" s="240" t="s">
        <v>82</v>
      </c>
      <c r="AV145" s="13" t="s">
        <v>80</v>
      </c>
      <c r="AW145" s="13" t="s">
        <v>33</v>
      </c>
      <c r="AX145" s="13" t="s">
        <v>72</v>
      </c>
      <c r="AY145" s="240" t="s">
        <v>128</v>
      </c>
    </row>
    <row r="146" s="14" customFormat="1">
      <c r="A146" s="14"/>
      <c r="B146" s="241"/>
      <c r="C146" s="242"/>
      <c r="D146" s="226" t="s">
        <v>139</v>
      </c>
      <c r="E146" s="243" t="s">
        <v>19</v>
      </c>
      <c r="F146" s="244" t="s">
        <v>687</v>
      </c>
      <c r="G146" s="242"/>
      <c r="H146" s="245">
        <v>42</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139</v>
      </c>
      <c r="AU146" s="251" t="s">
        <v>82</v>
      </c>
      <c r="AV146" s="14" t="s">
        <v>82</v>
      </c>
      <c r="AW146" s="14" t="s">
        <v>33</v>
      </c>
      <c r="AX146" s="14" t="s">
        <v>80</v>
      </c>
      <c r="AY146" s="251" t="s">
        <v>128</v>
      </c>
    </row>
    <row r="147" s="2" customFormat="1" ht="24.15" customHeight="1">
      <c r="A147" s="39"/>
      <c r="B147" s="40"/>
      <c r="C147" s="213" t="s">
        <v>225</v>
      </c>
      <c r="D147" s="213" t="s">
        <v>130</v>
      </c>
      <c r="E147" s="214" t="s">
        <v>710</v>
      </c>
      <c r="F147" s="215" t="s">
        <v>711</v>
      </c>
      <c r="G147" s="216" t="s">
        <v>133</v>
      </c>
      <c r="H147" s="217">
        <v>70.5</v>
      </c>
      <c r="I147" s="218"/>
      <c r="J147" s="219">
        <f>ROUND(I147*H147,2)</f>
        <v>0</v>
      </c>
      <c r="K147" s="215" t="s">
        <v>134</v>
      </c>
      <c r="L147" s="45"/>
      <c r="M147" s="220" t="s">
        <v>19</v>
      </c>
      <c r="N147" s="221"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135</v>
      </c>
      <c r="AT147" s="224" t="s">
        <v>130</v>
      </c>
      <c r="AU147" s="224" t="s">
        <v>82</v>
      </c>
      <c r="AY147" s="18" t="s">
        <v>128</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135</v>
      </c>
      <c r="BM147" s="224" t="s">
        <v>712</v>
      </c>
    </row>
    <row r="148" s="2" customFormat="1">
      <c r="A148" s="39"/>
      <c r="B148" s="40"/>
      <c r="C148" s="41"/>
      <c r="D148" s="226" t="s">
        <v>137</v>
      </c>
      <c r="E148" s="41"/>
      <c r="F148" s="227" t="s">
        <v>713</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137</v>
      </c>
      <c r="AU148" s="18" t="s">
        <v>82</v>
      </c>
    </row>
    <row r="149" s="14" customFormat="1">
      <c r="A149" s="14"/>
      <c r="B149" s="241"/>
      <c r="C149" s="242"/>
      <c r="D149" s="226" t="s">
        <v>139</v>
      </c>
      <c r="E149" s="243" t="s">
        <v>19</v>
      </c>
      <c r="F149" s="244" t="s">
        <v>694</v>
      </c>
      <c r="G149" s="242"/>
      <c r="H149" s="245">
        <v>70.5</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139</v>
      </c>
      <c r="AU149" s="251" t="s">
        <v>82</v>
      </c>
      <c r="AV149" s="14" t="s">
        <v>82</v>
      </c>
      <c r="AW149" s="14" t="s">
        <v>33</v>
      </c>
      <c r="AX149" s="14" t="s">
        <v>80</v>
      </c>
      <c r="AY149" s="251" t="s">
        <v>128</v>
      </c>
    </row>
    <row r="150" s="2" customFormat="1" ht="37.8" customHeight="1">
      <c r="A150" s="39"/>
      <c r="B150" s="40"/>
      <c r="C150" s="213" t="s">
        <v>231</v>
      </c>
      <c r="D150" s="213" t="s">
        <v>130</v>
      </c>
      <c r="E150" s="214" t="s">
        <v>714</v>
      </c>
      <c r="F150" s="215" t="s">
        <v>715</v>
      </c>
      <c r="G150" s="216" t="s">
        <v>133</v>
      </c>
      <c r="H150" s="217">
        <v>17</v>
      </c>
      <c r="I150" s="218"/>
      <c r="J150" s="219">
        <f>ROUND(I150*H150,2)</f>
        <v>0</v>
      </c>
      <c r="K150" s="215" t="s">
        <v>134</v>
      </c>
      <c r="L150" s="45"/>
      <c r="M150" s="220" t="s">
        <v>19</v>
      </c>
      <c r="N150" s="221" t="s">
        <v>43</v>
      </c>
      <c r="O150" s="85"/>
      <c r="P150" s="222">
        <f>O150*H150</f>
        <v>0</v>
      </c>
      <c r="Q150" s="222">
        <v>0.084250000000000005</v>
      </c>
      <c r="R150" s="222">
        <f>Q150*H150</f>
        <v>1.43225</v>
      </c>
      <c r="S150" s="222">
        <v>0</v>
      </c>
      <c r="T150" s="223">
        <f>S150*H150</f>
        <v>0</v>
      </c>
      <c r="U150" s="39"/>
      <c r="V150" s="39"/>
      <c r="W150" s="39"/>
      <c r="X150" s="39"/>
      <c r="Y150" s="39"/>
      <c r="Z150" s="39"/>
      <c r="AA150" s="39"/>
      <c r="AB150" s="39"/>
      <c r="AC150" s="39"/>
      <c r="AD150" s="39"/>
      <c r="AE150" s="39"/>
      <c r="AR150" s="224" t="s">
        <v>135</v>
      </c>
      <c r="AT150" s="224" t="s">
        <v>130</v>
      </c>
      <c r="AU150" s="224" t="s">
        <v>82</v>
      </c>
      <c r="AY150" s="18" t="s">
        <v>128</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135</v>
      </c>
      <c r="BM150" s="224" t="s">
        <v>716</v>
      </c>
    </row>
    <row r="151" s="2" customFormat="1">
      <c r="A151" s="39"/>
      <c r="B151" s="40"/>
      <c r="C151" s="41"/>
      <c r="D151" s="226" t="s">
        <v>137</v>
      </c>
      <c r="E151" s="41"/>
      <c r="F151" s="227" t="s">
        <v>717</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137</v>
      </c>
      <c r="AU151" s="18" t="s">
        <v>82</v>
      </c>
    </row>
    <row r="152" s="13" customFormat="1">
      <c r="A152" s="13"/>
      <c r="B152" s="231"/>
      <c r="C152" s="232"/>
      <c r="D152" s="226" t="s">
        <v>139</v>
      </c>
      <c r="E152" s="233" t="s">
        <v>19</v>
      </c>
      <c r="F152" s="234" t="s">
        <v>718</v>
      </c>
      <c r="G152" s="232"/>
      <c r="H152" s="233" t="s">
        <v>19</v>
      </c>
      <c r="I152" s="235"/>
      <c r="J152" s="232"/>
      <c r="K152" s="232"/>
      <c r="L152" s="236"/>
      <c r="M152" s="237"/>
      <c r="N152" s="238"/>
      <c r="O152" s="238"/>
      <c r="P152" s="238"/>
      <c r="Q152" s="238"/>
      <c r="R152" s="238"/>
      <c r="S152" s="238"/>
      <c r="T152" s="239"/>
      <c r="U152" s="13"/>
      <c r="V152" s="13"/>
      <c r="W152" s="13"/>
      <c r="X152" s="13"/>
      <c r="Y152" s="13"/>
      <c r="Z152" s="13"/>
      <c r="AA152" s="13"/>
      <c r="AB152" s="13"/>
      <c r="AC152" s="13"/>
      <c r="AD152" s="13"/>
      <c r="AE152" s="13"/>
      <c r="AT152" s="240" t="s">
        <v>139</v>
      </c>
      <c r="AU152" s="240" t="s">
        <v>82</v>
      </c>
      <c r="AV152" s="13" t="s">
        <v>80</v>
      </c>
      <c r="AW152" s="13" t="s">
        <v>33</v>
      </c>
      <c r="AX152" s="13" t="s">
        <v>72</v>
      </c>
      <c r="AY152" s="240" t="s">
        <v>128</v>
      </c>
    </row>
    <row r="153" s="14" customFormat="1">
      <c r="A153" s="14"/>
      <c r="B153" s="241"/>
      <c r="C153" s="242"/>
      <c r="D153" s="226" t="s">
        <v>139</v>
      </c>
      <c r="E153" s="243" t="s">
        <v>19</v>
      </c>
      <c r="F153" s="244" t="s">
        <v>719</v>
      </c>
      <c r="G153" s="242"/>
      <c r="H153" s="245">
        <v>13.6</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139</v>
      </c>
      <c r="AU153" s="251" t="s">
        <v>82</v>
      </c>
      <c r="AV153" s="14" t="s">
        <v>82</v>
      </c>
      <c r="AW153" s="14" t="s">
        <v>33</v>
      </c>
      <c r="AX153" s="14" t="s">
        <v>72</v>
      </c>
      <c r="AY153" s="251" t="s">
        <v>128</v>
      </c>
    </row>
    <row r="154" s="14" customFormat="1">
      <c r="A154" s="14"/>
      <c r="B154" s="241"/>
      <c r="C154" s="242"/>
      <c r="D154" s="226" t="s">
        <v>139</v>
      </c>
      <c r="E154" s="243" t="s">
        <v>19</v>
      </c>
      <c r="F154" s="244" t="s">
        <v>720</v>
      </c>
      <c r="G154" s="242"/>
      <c r="H154" s="245">
        <v>3.3999999999999999</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139</v>
      </c>
      <c r="AU154" s="251" t="s">
        <v>82</v>
      </c>
      <c r="AV154" s="14" t="s">
        <v>82</v>
      </c>
      <c r="AW154" s="14" t="s">
        <v>33</v>
      </c>
      <c r="AX154" s="14" t="s">
        <v>72</v>
      </c>
      <c r="AY154" s="251" t="s">
        <v>128</v>
      </c>
    </row>
    <row r="155" s="15" customFormat="1">
      <c r="A155" s="15"/>
      <c r="B155" s="252"/>
      <c r="C155" s="253"/>
      <c r="D155" s="226" t="s">
        <v>139</v>
      </c>
      <c r="E155" s="254" t="s">
        <v>19</v>
      </c>
      <c r="F155" s="255" t="s">
        <v>202</v>
      </c>
      <c r="G155" s="253"/>
      <c r="H155" s="256">
        <v>17</v>
      </c>
      <c r="I155" s="257"/>
      <c r="J155" s="253"/>
      <c r="K155" s="253"/>
      <c r="L155" s="258"/>
      <c r="M155" s="259"/>
      <c r="N155" s="260"/>
      <c r="O155" s="260"/>
      <c r="P155" s="260"/>
      <c r="Q155" s="260"/>
      <c r="R155" s="260"/>
      <c r="S155" s="260"/>
      <c r="T155" s="261"/>
      <c r="U155" s="15"/>
      <c r="V155" s="15"/>
      <c r="W155" s="15"/>
      <c r="X155" s="15"/>
      <c r="Y155" s="15"/>
      <c r="Z155" s="15"/>
      <c r="AA155" s="15"/>
      <c r="AB155" s="15"/>
      <c r="AC155" s="15"/>
      <c r="AD155" s="15"/>
      <c r="AE155" s="15"/>
      <c r="AT155" s="262" t="s">
        <v>139</v>
      </c>
      <c r="AU155" s="262" t="s">
        <v>82</v>
      </c>
      <c r="AV155" s="15" t="s">
        <v>135</v>
      </c>
      <c r="AW155" s="15" t="s">
        <v>33</v>
      </c>
      <c r="AX155" s="15" t="s">
        <v>80</v>
      </c>
      <c r="AY155" s="262" t="s">
        <v>128</v>
      </c>
    </row>
    <row r="156" s="2" customFormat="1" ht="14.4" customHeight="1">
      <c r="A156" s="39"/>
      <c r="B156" s="40"/>
      <c r="C156" s="266" t="s">
        <v>236</v>
      </c>
      <c r="D156" s="266" t="s">
        <v>371</v>
      </c>
      <c r="E156" s="267" t="s">
        <v>721</v>
      </c>
      <c r="F156" s="268" t="s">
        <v>722</v>
      </c>
      <c r="G156" s="269" t="s">
        <v>133</v>
      </c>
      <c r="H156" s="270">
        <v>3.5019999999999998</v>
      </c>
      <c r="I156" s="271"/>
      <c r="J156" s="272">
        <f>ROUND(I156*H156,2)</f>
        <v>0</v>
      </c>
      <c r="K156" s="268" t="s">
        <v>134</v>
      </c>
      <c r="L156" s="273"/>
      <c r="M156" s="274" t="s">
        <v>19</v>
      </c>
      <c r="N156" s="275" t="s">
        <v>43</v>
      </c>
      <c r="O156" s="85"/>
      <c r="P156" s="222">
        <f>O156*H156</f>
        <v>0</v>
      </c>
      <c r="Q156" s="222">
        <v>0.113</v>
      </c>
      <c r="R156" s="222">
        <f>Q156*H156</f>
        <v>0.39572599999999997</v>
      </c>
      <c r="S156" s="222">
        <v>0</v>
      </c>
      <c r="T156" s="223">
        <f>S156*H156</f>
        <v>0</v>
      </c>
      <c r="U156" s="39"/>
      <c r="V156" s="39"/>
      <c r="W156" s="39"/>
      <c r="X156" s="39"/>
      <c r="Y156" s="39"/>
      <c r="Z156" s="39"/>
      <c r="AA156" s="39"/>
      <c r="AB156" s="39"/>
      <c r="AC156" s="39"/>
      <c r="AD156" s="39"/>
      <c r="AE156" s="39"/>
      <c r="AR156" s="224" t="s">
        <v>174</v>
      </c>
      <c r="AT156" s="224" t="s">
        <v>371</v>
      </c>
      <c r="AU156" s="224" t="s">
        <v>82</v>
      </c>
      <c r="AY156" s="18" t="s">
        <v>128</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135</v>
      </c>
      <c r="BM156" s="224" t="s">
        <v>723</v>
      </c>
    </row>
    <row r="157" s="14" customFormat="1">
      <c r="A157" s="14"/>
      <c r="B157" s="241"/>
      <c r="C157" s="242"/>
      <c r="D157" s="226" t="s">
        <v>139</v>
      </c>
      <c r="E157" s="243" t="s">
        <v>19</v>
      </c>
      <c r="F157" s="244" t="s">
        <v>724</v>
      </c>
      <c r="G157" s="242"/>
      <c r="H157" s="245">
        <v>3.3999999999999999</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139</v>
      </c>
      <c r="AU157" s="251" t="s">
        <v>82</v>
      </c>
      <c r="AV157" s="14" t="s">
        <v>82</v>
      </c>
      <c r="AW157" s="14" t="s">
        <v>33</v>
      </c>
      <c r="AX157" s="14" t="s">
        <v>80</v>
      </c>
      <c r="AY157" s="251" t="s">
        <v>128</v>
      </c>
    </row>
    <row r="158" s="14" customFormat="1">
      <c r="A158" s="14"/>
      <c r="B158" s="241"/>
      <c r="C158" s="242"/>
      <c r="D158" s="226" t="s">
        <v>139</v>
      </c>
      <c r="E158" s="242"/>
      <c r="F158" s="244" t="s">
        <v>725</v>
      </c>
      <c r="G158" s="242"/>
      <c r="H158" s="245">
        <v>3.5019999999999998</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139</v>
      </c>
      <c r="AU158" s="251" t="s">
        <v>82</v>
      </c>
      <c r="AV158" s="14" t="s">
        <v>82</v>
      </c>
      <c r="AW158" s="14" t="s">
        <v>4</v>
      </c>
      <c r="AX158" s="14" t="s">
        <v>80</v>
      </c>
      <c r="AY158" s="251" t="s">
        <v>128</v>
      </c>
    </row>
    <row r="159" s="2" customFormat="1" ht="37.8" customHeight="1">
      <c r="A159" s="39"/>
      <c r="B159" s="40"/>
      <c r="C159" s="213" t="s">
        <v>242</v>
      </c>
      <c r="D159" s="213" t="s">
        <v>130</v>
      </c>
      <c r="E159" s="214" t="s">
        <v>726</v>
      </c>
      <c r="F159" s="215" t="s">
        <v>727</v>
      </c>
      <c r="G159" s="216" t="s">
        <v>133</v>
      </c>
      <c r="H159" s="217">
        <v>104</v>
      </c>
      <c r="I159" s="218"/>
      <c r="J159" s="219">
        <f>ROUND(I159*H159,2)</f>
        <v>0</v>
      </c>
      <c r="K159" s="215" t="s">
        <v>134</v>
      </c>
      <c r="L159" s="45"/>
      <c r="M159" s="220" t="s">
        <v>19</v>
      </c>
      <c r="N159" s="221" t="s">
        <v>43</v>
      </c>
      <c r="O159" s="85"/>
      <c r="P159" s="222">
        <f>O159*H159</f>
        <v>0</v>
      </c>
      <c r="Q159" s="222">
        <v>0.10362</v>
      </c>
      <c r="R159" s="222">
        <f>Q159*H159</f>
        <v>10.776480000000001</v>
      </c>
      <c r="S159" s="222">
        <v>0</v>
      </c>
      <c r="T159" s="223">
        <f>S159*H159</f>
        <v>0</v>
      </c>
      <c r="U159" s="39"/>
      <c r="V159" s="39"/>
      <c r="W159" s="39"/>
      <c r="X159" s="39"/>
      <c r="Y159" s="39"/>
      <c r="Z159" s="39"/>
      <c r="AA159" s="39"/>
      <c r="AB159" s="39"/>
      <c r="AC159" s="39"/>
      <c r="AD159" s="39"/>
      <c r="AE159" s="39"/>
      <c r="AR159" s="224" t="s">
        <v>135</v>
      </c>
      <c r="AT159" s="224" t="s">
        <v>130</v>
      </c>
      <c r="AU159" s="224" t="s">
        <v>82</v>
      </c>
      <c r="AY159" s="18" t="s">
        <v>128</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135</v>
      </c>
      <c r="BM159" s="224" t="s">
        <v>728</v>
      </c>
    </row>
    <row r="160" s="2" customFormat="1">
      <c r="A160" s="39"/>
      <c r="B160" s="40"/>
      <c r="C160" s="41"/>
      <c r="D160" s="226" t="s">
        <v>137</v>
      </c>
      <c r="E160" s="41"/>
      <c r="F160" s="227" t="s">
        <v>729</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137</v>
      </c>
      <c r="AU160" s="18" t="s">
        <v>82</v>
      </c>
    </row>
    <row r="161" s="13" customFormat="1">
      <c r="A161" s="13"/>
      <c r="B161" s="231"/>
      <c r="C161" s="232"/>
      <c r="D161" s="226" t="s">
        <v>139</v>
      </c>
      <c r="E161" s="233" t="s">
        <v>19</v>
      </c>
      <c r="F161" s="234" t="s">
        <v>730</v>
      </c>
      <c r="G161" s="232"/>
      <c r="H161" s="233" t="s">
        <v>19</v>
      </c>
      <c r="I161" s="235"/>
      <c r="J161" s="232"/>
      <c r="K161" s="232"/>
      <c r="L161" s="236"/>
      <c r="M161" s="237"/>
      <c r="N161" s="238"/>
      <c r="O161" s="238"/>
      <c r="P161" s="238"/>
      <c r="Q161" s="238"/>
      <c r="R161" s="238"/>
      <c r="S161" s="238"/>
      <c r="T161" s="239"/>
      <c r="U161" s="13"/>
      <c r="V161" s="13"/>
      <c r="W161" s="13"/>
      <c r="X161" s="13"/>
      <c r="Y161" s="13"/>
      <c r="Z161" s="13"/>
      <c r="AA161" s="13"/>
      <c r="AB161" s="13"/>
      <c r="AC161" s="13"/>
      <c r="AD161" s="13"/>
      <c r="AE161" s="13"/>
      <c r="AT161" s="240" t="s">
        <v>139</v>
      </c>
      <c r="AU161" s="240" t="s">
        <v>82</v>
      </c>
      <c r="AV161" s="13" t="s">
        <v>80</v>
      </c>
      <c r="AW161" s="13" t="s">
        <v>33</v>
      </c>
      <c r="AX161" s="13" t="s">
        <v>72</v>
      </c>
      <c r="AY161" s="240" t="s">
        <v>128</v>
      </c>
    </row>
    <row r="162" s="14" customFormat="1">
      <c r="A162" s="14"/>
      <c r="B162" s="241"/>
      <c r="C162" s="242"/>
      <c r="D162" s="226" t="s">
        <v>139</v>
      </c>
      <c r="E162" s="243" t="s">
        <v>19</v>
      </c>
      <c r="F162" s="244" t="s">
        <v>731</v>
      </c>
      <c r="G162" s="242"/>
      <c r="H162" s="245">
        <v>83.200000000000003</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139</v>
      </c>
      <c r="AU162" s="251" t="s">
        <v>82</v>
      </c>
      <c r="AV162" s="14" t="s">
        <v>82</v>
      </c>
      <c r="AW162" s="14" t="s">
        <v>33</v>
      </c>
      <c r="AX162" s="14" t="s">
        <v>72</v>
      </c>
      <c r="AY162" s="251" t="s">
        <v>128</v>
      </c>
    </row>
    <row r="163" s="14" customFormat="1">
      <c r="A163" s="14"/>
      <c r="B163" s="241"/>
      <c r="C163" s="242"/>
      <c r="D163" s="226" t="s">
        <v>139</v>
      </c>
      <c r="E163" s="243" t="s">
        <v>19</v>
      </c>
      <c r="F163" s="244" t="s">
        <v>732</v>
      </c>
      <c r="G163" s="242"/>
      <c r="H163" s="245">
        <v>20.800000000000001</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139</v>
      </c>
      <c r="AU163" s="251" t="s">
        <v>82</v>
      </c>
      <c r="AV163" s="14" t="s">
        <v>82</v>
      </c>
      <c r="AW163" s="14" t="s">
        <v>33</v>
      </c>
      <c r="AX163" s="14" t="s">
        <v>72</v>
      </c>
      <c r="AY163" s="251" t="s">
        <v>128</v>
      </c>
    </row>
    <row r="164" s="15" customFormat="1">
      <c r="A164" s="15"/>
      <c r="B164" s="252"/>
      <c r="C164" s="253"/>
      <c r="D164" s="226" t="s">
        <v>139</v>
      </c>
      <c r="E164" s="254" t="s">
        <v>19</v>
      </c>
      <c r="F164" s="255" t="s">
        <v>202</v>
      </c>
      <c r="G164" s="253"/>
      <c r="H164" s="256">
        <v>104</v>
      </c>
      <c r="I164" s="257"/>
      <c r="J164" s="253"/>
      <c r="K164" s="253"/>
      <c r="L164" s="258"/>
      <c r="M164" s="259"/>
      <c r="N164" s="260"/>
      <c r="O164" s="260"/>
      <c r="P164" s="260"/>
      <c r="Q164" s="260"/>
      <c r="R164" s="260"/>
      <c r="S164" s="260"/>
      <c r="T164" s="261"/>
      <c r="U164" s="15"/>
      <c r="V164" s="15"/>
      <c r="W164" s="15"/>
      <c r="X164" s="15"/>
      <c r="Y164" s="15"/>
      <c r="Z164" s="15"/>
      <c r="AA164" s="15"/>
      <c r="AB164" s="15"/>
      <c r="AC164" s="15"/>
      <c r="AD164" s="15"/>
      <c r="AE164" s="15"/>
      <c r="AT164" s="262" t="s">
        <v>139</v>
      </c>
      <c r="AU164" s="262" t="s">
        <v>82</v>
      </c>
      <c r="AV164" s="15" t="s">
        <v>135</v>
      </c>
      <c r="AW164" s="15" t="s">
        <v>33</v>
      </c>
      <c r="AX164" s="15" t="s">
        <v>80</v>
      </c>
      <c r="AY164" s="262" t="s">
        <v>128</v>
      </c>
    </row>
    <row r="165" s="2" customFormat="1" ht="14.4" customHeight="1">
      <c r="A165" s="39"/>
      <c r="B165" s="40"/>
      <c r="C165" s="266" t="s">
        <v>248</v>
      </c>
      <c r="D165" s="266" t="s">
        <v>371</v>
      </c>
      <c r="E165" s="267" t="s">
        <v>733</v>
      </c>
      <c r="F165" s="268" t="s">
        <v>734</v>
      </c>
      <c r="G165" s="269" t="s">
        <v>133</v>
      </c>
      <c r="H165" s="270">
        <v>21.423999999999999</v>
      </c>
      <c r="I165" s="271"/>
      <c r="J165" s="272">
        <f>ROUND(I165*H165,2)</f>
        <v>0</v>
      </c>
      <c r="K165" s="268" t="s">
        <v>134</v>
      </c>
      <c r="L165" s="273"/>
      <c r="M165" s="274" t="s">
        <v>19</v>
      </c>
      <c r="N165" s="275" t="s">
        <v>43</v>
      </c>
      <c r="O165" s="85"/>
      <c r="P165" s="222">
        <f>O165*H165</f>
        <v>0</v>
      </c>
      <c r="Q165" s="222">
        <v>0.17599999999999999</v>
      </c>
      <c r="R165" s="222">
        <f>Q165*H165</f>
        <v>3.7706239999999998</v>
      </c>
      <c r="S165" s="222">
        <v>0</v>
      </c>
      <c r="T165" s="223">
        <f>S165*H165</f>
        <v>0</v>
      </c>
      <c r="U165" s="39"/>
      <c r="V165" s="39"/>
      <c r="W165" s="39"/>
      <c r="X165" s="39"/>
      <c r="Y165" s="39"/>
      <c r="Z165" s="39"/>
      <c r="AA165" s="39"/>
      <c r="AB165" s="39"/>
      <c r="AC165" s="39"/>
      <c r="AD165" s="39"/>
      <c r="AE165" s="39"/>
      <c r="AR165" s="224" t="s">
        <v>174</v>
      </c>
      <c r="AT165" s="224" t="s">
        <v>371</v>
      </c>
      <c r="AU165" s="224" t="s">
        <v>82</v>
      </c>
      <c r="AY165" s="18" t="s">
        <v>128</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135</v>
      </c>
      <c r="BM165" s="224" t="s">
        <v>735</v>
      </c>
    </row>
    <row r="166" s="14" customFormat="1">
      <c r="A166" s="14"/>
      <c r="B166" s="241"/>
      <c r="C166" s="242"/>
      <c r="D166" s="226" t="s">
        <v>139</v>
      </c>
      <c r="E166" s="243" t="s">
        <v>19</v>
      </c>
      <c r="F166" s="244" t="s">
        <v>736</v>
      </c>
      <c r="G166" s="242"/>
      <c r="H166" s="245">
        <v>20.800000000000001</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139</v>
      </c>
      <c r="AU166" s="251" t="s">
        <v>82</v>
      </c>
      <c r="AV166" s="14" t="s">
        <v>82</v>
      </c>
      <c r="AW166" s="14" t="s">
        <v>33</v>
      </c>
      <c r="AX166" s="14" t="s">
        <v>80</v>
      </c>
      <c r="AY166" s="251" t="s">
        <v>128</v>
      </c>
    </row>
    <row r="167" s="14" customFormat="1">
      <c r="A167" s="14"/>
      <c r="B167" s="241"/>
      <c r="C167" s="242"/>
      <c r="D167" s="226" t="s">
        <v>139</v>
      </c>
      <c r="E167" s="242"/>
      <c r="F167" s="244" t="s">
        <v>737</v>
      </c>
      <c r="G167" s="242"/>
      <c r="H167" s="245">
        <v>21.423999999999999</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139</v>
      </c>
      <c r="AU167" s="251" t="s">
        <v>82</v>
      </c>
      <c r="AV167" s="14" t="s">
        <v>82</v>
      </c>
      <c r="AW167" s="14" t="s">
        <v>4</v>
      </c>
      <c r="AX167" s="14" t="s">
        <v>80</v>
      </c>
      <c r="AY167" s="251" t="s">
        <v>128</v>
      </c>
    </row>
    <row r="168" s="2" customFormat="1" ht="37.8" customHeight="1">
      <c r="A168" s="39"/>
      <c r="B168" s="40"/>
      <c r="C168" s="213" t="s">
        <v>7</v>
      </c>
      <c r="D168" s="213" t="s">
        <v>130</v>
      </c>
      <c r="E168" s="214" t="s">
        <v>738</v>
      </c>
      <c r="F168" s="215" t="s">
        <v>739</v>
      </c>
      <c r="G168" s="216" t="s">
        <v>133</v>
      </c>
      <c r="H168" s="217">
        <v>23.5</v>
      </c>
      <c r="I168" s="218"/>
      <c r="J168" s="219">
        <f>ROUND(I168*H168,2)</f>
        <v>0</v>
      </c>
      <c r="K168" s="215" t="s">
        <v>134</v>
      </c>
      <c r="L168" s="45"/>
      <c r="M168" s="220" t="s">
        <v>19</v>
      </c>
      <c r="N168" s="221" t="s">
        <v>43</v>
      </c>
      <c r="O168" s="85"/>
      <c r="P168" s="222">
        <f>O168*H168</f>
        <v>0</v>
      </c>
      <c r="Q168" s="222">
        <v>0.088800000000000004</v>
      </c>
      <c r="R168" s="222">
        <f>Q168*H168</f>
        <v>2.0868000000000002</v>
      </c>
      <c r="S168" s="222">
        <v>0</v>
      </c>
      <c r="T168" s="223">
        <f>S168*H168</f>
        <v>0</v>
      </c>
      <c r="U168" s="39"/>
      <c r="V168" s="39"/>
      <c r="W168" s="39"/>
      <c r="X168" s="39"/>
      <c r="Y168" s="39"/>
      <c r="Z168" s="39"/>
      <c r="AA168" s="39"/>
      <c r="AB168" s="39"/>
      <c r="AC168" s="39"/>
      <c r="AD168" s="39"/>
      <c r="AE168" s="39"/>
      <c r="AR168" s="224" t="s">
        <v>135</v>
      </c>
      <c r="AT168" s="224" t="s">
        <v>130</v>
      </c>
      <c r="AU168" s="224" t="s">
        <v>82</v>
      </c>
      <c r="AY168" s="18" t="s">
        <v>128</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135</v>
      </c>
      <c r="BM168" s="224" t="s">
        <v>740</v>
      </c>
    </row>
    <row r="169" s="2" customFormat="1">
      <c r="A169" s="39"/>
      <c r="B169" s="40"/>
      <c r="C169" s="41"/>
      <c r="D169" s="226" t="s">
        <v>137</v>
      </c>
      <c r="E169" s="41"/>
      <c r="F169" s="227" t="s">
        <v>741</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137</v>
      </c>
      <c r="AU169" s="18" t="s">
        <v>82</v>
      </c>
    </row>
    <row r="170" s="13" customFormat="1">
      <c r="A170" s="13"/>
      <c r="B170" s="231"/>
      <c r="C170" s="232"/>
      <c r="D170" s="226" t="s">
        <v>139</v>
      </c>
      <c r="E170" s="233" t="s">
        <v>19</v>
      </c>
      <c r="F170" s="234" t="s">
        <v>742</v>
      </c>
      <c r="G170" s="232"/>
      <c r="H170" s="233" t="s">
        <v>19</v>
      </c>
      <c r="I170" s="235"/>
      <c r="J170" s="232"/>
      <c r="K170" s="232"/>
      <c r="L170" s="236"/>
      <c r="M170" s="237"/>
      <c r="N170" s="238"/>
      <c r="O170" s="238"/>
      <c r="P170" s="238"/>
      <c r="Q170" s="238"/>
      <c r="R170" s="238"/>
      <c r="S170" s="238"/>
      <c r="T170" s="239"/>
      <c r="U170" s="13"/>
      <c r="V170" s="13"/>
      <c r="W170" s="13"/>
      <c r="X170" s="13"/>
      <c r="Y170" s="13"/>
      <c r="Z170" s="13"/>
      <c r="AA170" s="13"/>
      <c r="AB170" s="13"/>
      <c r="AC170" s="13"/>
      <c r="AD170" s="13"/>
      <c r="AE170" s="13"/>
      <c r="AT170" s="240" t="s">
        <v>139</v>
      </c>
      <c r="AU170" s="240" t="s">
        <v>82</v>
      </c>
      <c r="AV170" s="13" t="s">
        <v>80</v>
      </c>
      <c r="AW170" s="13" t="s">
        <v>33</v>
      </c>
      <c r="AX170" s="13" t="s">
        <v>72</v>
      </c>
      <c r="AY170" s="240" t="s">
        <v>128</v>
      </c>
    </row>
    <row r="171" s="14" customFormat="1">
      <c r="A171" s="14"/>
      <c r="B171" s="241"/>
      <c r="C171" s="242"/>
      <c r="D171" s="226" t="s">
        <v>139</v>
      </c>
      <c r="E171" s="243" t="s">
        <v>19</v>
      </c>
      <c r="F171" s="244" t="s">
        <v>743</v>
      </c>
      <c r="G171" s="242"/>
      <c r="H171" s="245">
        <v>18.800000000000001</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139</v>
      </c>
      <c r="AU171" s="251" t="s">
        <v>82</v>
      </c>
      <c r="AV171" s="14" t="s">
        <v>82</v>
      </c>
      <c r="AW171" s="14" t="s">
        <v>33</v>
      </c>
      <c r="AX171" s="14" t="s">
        <v>72</v>
      </c>
      <c r="AY171" s="251" t="s">
        <v>128</v>
      </c>
    </row>
    <row r="172" s="14" customFormat="1">
      <c r="A172" s="14"/>
      <c r="B172" s="241"/>
      <c r="C172" s="242"/>
      <c r="D172" s="226" t="s">
        <v>139</v>
      </c>
      <c r="E172" s="243" t="s">
        <v>19</v>
      </c>
      <c r="F172" s="244" t="s">
        <v>744</v>
      </c>
      <c r="G172" s="242"/>
      <c r="H172" s="245">
        <v>4.7000000000000002</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139</v>
      </c>
      <c r="AU172" s="251" t="s">
        <v>82</v>
      </c>
      <c r="AV172" s="14" t="s">
        <v>82</v>
      </c>
      <c r="AW172" s="14" t="s">
        <v>33</v>
      </c>
      <c r="AX172" s="14" t="s">
        <v>72</v>
      </c>
      <c r="AY172" s="251" t="s">
        <v>128</v>
      </c>
    </row>
    <row r="173" s="15" customFormat="1">
      <c r="A173" s="15"/>
      <c r="B173" s="252"/>
      <c r="C173" s="253"/>
      <c r="D173" s="226" t="s">
        <v>139</v>
      </c>
      <c r="E173" s="254" t="s">
        <v>19</v>
      </c>
      <c r="F173" s="255" t="s">
        <v>202</v>
      </c>
      <c r="G173" s="253"/>
      <c r="H173" s="256">
        <v>23.5</v>
      </c>
      <c r="I173" s="257"/>
      <c r="J173" s="253"/>
      <c r="K173" s="253"/>
      <c r="L173" s="258"/>
      <c r="M173" s="259"/>
      <c r="N173" s="260"/>
      <c r="O173" s="260"/>
      <c r="P173" s="260"/>
      <c r="Q173" s="260"/>
      <c r="R173" s="260"/>
      <c r="S173" s="260"/>
      <c r="T173" s="261"/>
      <c r="U173" s="15"/>
      <c r="V173" s="15"/>
      <c r="W173" s="15"/>
      <c r="X173" s="15"/>
      <c r="Y173" s="15"/>
      <c r="Z173" s="15"/>
      <c r="AA173" s="15"/>
      <c r="AB173" s="15"/>
      <c r="AC173" s="15"/>
      <c r="AD173" s="15"/>
      <c r="AE173" s="15"/>
      <c r="AT173" s="262" t="s">
        <v>139</v>
      </c>
      <c r="AU173" s="262" t="s">
        <v>82</v>
      </c>
      <c r="AV173" s="15" t="s">
        <v>135</v>
      </c>
      <c r="AW173" s="15" t="s">
        <v>33</v>
      </c>
      <c r="AX173" s="15" t="s">
        <v>80</v>
      </c>
      <c r="AY173" s="262" t="s">
        <v>128</v>
      </c>
    </row>
    <row r="174" s="2" customFormat="1" ht="14.4" customHeight="1">
      <c r="A174" s="39"/>
      <c r="B174" s="40"/>
      <c r="C174" s="266" t="s">
        <v>261</v>
      </c>
      <c r="D174" s="266" t="s">
        <v>371</v>
      </c>
      <c r="E174" s="267" t="s">
        <v>745</v>
      </c>
      <c r="F174" s="268" t="s">
        <v>746</v>
      </c>
      <c r="G174" s="269" t="s">
        <v>133</v>
      </c>
      <c r="H174" s="270">
        <v>4.8410000000000002</v>
      </c>
      <c r="I174" s="271"/>
      <c r="J174" s="272">
        <f>ROUND(I174*H174,2)</f>
        <v>0</v>
      </c>
      <c r="K174" s="268" t="s">
        <v>19</v>
      </c>
      <c r="L174" s="273"/>
      <c r="M174" s="274" t="s">
        <v>19</v>
      </c>
      <c r="N174" s="275" t="s">
        <v>43</v>
      </c>
      <c r="O174" s="85"/>
      <c r="P174" s="222">
        <f>O174*H174</f>
        <v>0</v>
      </c>
      <c r="Q174" s="222">
        <v>0.11500000000000001</v>
      </c>
      <c r="R174" s="222">
        <f>Q174*H174</f>
        <v>0.55671500000000007</v>
      </c>
      <c r="S174" s="222">
        <v>0</v>
      </c>
      <c r="T174" s="223">
        <f>S174*H174</f>
        <v>0</v>
      </c>
      <c r="U174" s="39"/>
      <c r="V174" s="39"/>
      <c r="W174" s="39"/>
      <c r="X174" s="39"/>
      <c r="Y174" s="39"/>
      <c r="Z174" s="39"/>
      <c r="AA174" s="39"/>
      <c r="AB174" s="39"/>
      <c r="AC174" s="39"/>
      <c r="AD174" s="39"/>
      <c r="AE174" s="39"/>
      <c r="AR174" s="224" t="s">
        <v>174</v>
      </c>
      <c r="AT174" s="224" t="s">
        <v>371</v>
      </c>
      <c r="AU174" s="224" t="s">
        <v>82</v>
      </c>
      <c r="AY174" s="18" t="s">
        <v>128</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135</v>
      </c>
      <c r="BM174" s="224" t="s">
        <v>747</v>
      </c>
    </row>
    <row r="175" s="14" customFormat="1">
      <c r="A175" s="14"/>
      <c r="B175" s="241"/>
      <c r="C175" s="242"/>
      <c r="D175" s="226" t="s">
        <v>139</v>
      </c>
      <c r="E175" s="243" t="s">
        <v>19</v>
      </c>
      <c r="F175" s="244" t="s">
        <v>748</v>
      </c>
      <c r="G175" s="242"/>
      <c r="H175" s="245">
        <v>4.7000000000000002</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139</v>
      </c>
      <c r="AU175" s="251" t="s">
        <v>82</v>
      </c>
      <c r="AV175" s="14" t="s">
        <v>82</v>
      </c>
      <c r="AW175" s="14" t="s">
        <v>33</v>
      </c>
      <c r="AX175" s="14" t="s">
        <v>80</v>
      </c>
      <c r="AY175" s="251" t="s">
        <v>128</v>
      </c>
    </row>
    <row r="176" s="14" customFormat="1">
      <c r="A176" s="14"/>
      <c r="B176" s="241"/>
      <c r="C176" s="242"/>
      <c r="D176" s="226" t="s">
        <v>139</v>
      </c>
      <c r="E176" s="242"/>
      <c r="F176" s="244" t="s">
        <v>749</v>
      </c>
      <c r="G176" s="242"/>
      <c r="H176" s="245">
        <v>4.8410000000000002</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139</v>
      </c>
      <c r="AU176" s="251" t="s">
        <v>82</v>
      </c>
      <c r="AV176" s="14" t="s">
        <v>82</v>
      </c>
      <c r="AW176" s="14" t="s">
        <v>4</v>
      </c>
      <c r="AX176" s="14" t="s">
        <v>80</v>
      </c>
      <c r="AY176" s="251" t="s">
        <v>128</v>
      </c>
    </row>
    <row r="177" s="12" customFormat="1" ht="22.8" customHeight="1">
      <c r="A177" s="12"/>
      <c r="B177" s="197"/>
      <c r="C177" s="198"/>
      <c r="D177" s="199" t="s">
        <v>71</v>
      </c>
      <c r="E177" s="211" t="s">
        <v>174</v>
      </c>
      <c r="F177" s="211" t="s">
        <v>209</v>
      </c>
      <c r="G177" s="198"/>
      <c r="H177" s="198"/>
      <c r="I177" s="201"/>
      <c r="J177" s="212">
        <f>BK177</f>
        <v>0</v>
      </c>
      <c r="K177" s="198"/>
      <c r="L177" s="203"/>
      <c r="M177" s="204"/>
      <c r="N177" s="205"/>
      <c r="O177" s="205"/>
      <c r="P177" s="206">
        <f>SUM(P178:P190)</f>
        <v>0</v>
      </c>
      <c r="Q177" s="205"/>
      <c r="R177" s="206">
        <f>SUM(R178:R190)</f>
        <v>5.2610399999999995</v>
      </c>
      <c r="S177" s="205"/>
      <c r="T177" s="207">
        <f>SUM(T178:T190)</f>
        <v>0</v>
      </c>
      <c r="U177" s="12"/>
      <c r="V177" s="12"/>
      <c r="W177" s="12"/>
      <c r="X177" s="12"/>
      <c r="Y177" s="12"/>
      <c r="Z177" s="12"/>
      <c r="AA177" s="12"/>
      <c r="AB177" s="12"/>
      <c r="AC177" s="12"/>
      <c r="AD177" s="12"/>
      <c r="AE177" s="12"/>
      <c r="AR177" s="208" t="s">
        <v>80</v>
      </c>
      <c r="AT177" s="209" t="s">
        <v>71</v>
      </c>
      <c r="AU177" s="209" t="s">
        <v>80</v>
      </c>
      <c r="AY177" s="208" t="s">
        <v>128</v>
      </c>
      <c r="BK177" s="210">
        <f>SUM(BK178:BK190)</f>
        <v>0</v>
      </c>
    </row>
    <row r="178" s="2" customFormat="1" ht="24.15" customHeight="1">
      <c r="A178" s="39"/>
      <c r="B178" s="40"/>
      <c r="C178" s="213" t="s">
        <v>268</v>
      </c>
      <c r="D178" s="213" t="s">
        <v>130</v>
      </c>
      <c r="E178" s="214" t="s">
        <v>750</v>
      </c>
      <c r="F178" s="215" t="s">
        <v>751</v>
      </c>
      <c r="G178" s="216" t="s">
        <v>170</v>
      </c>
      <c r="H178" s="217">
        <v>60</v>
      </c>
      <c r="I178" s="218"/>
      <c r="J178" s="219">
        <f>ROUND(I178*H178,2)</f>
        <v>0</v>
      </c>
      <c r="K178" s="215" t="s">
        <v>134</v>
      </c>
      <c r="L178" s="45"/>
      <c r="M178" s="220" t="s">
        <v>19</v>
      </c>
      <c r="N178" s="221" t="s">
        <v>43</v>
      </c>
      <c r="O178" s="85"/>
      <c r="P178" s="222">
        <f>O178*H178</f>
        <v>0</v>
      </c>
      <c r="Q178" s="222">
        <v>0.0039300000000000003</v>
      </c>
      <c r="R178" s="222">
        <f>Q178*H178</f>
        <v>0.23580000000000001</v>
      </c>
      <c r="S178" s="222">
        <v>0</v>
      </c>
      <c r="T178" s="223">
        <f>S178*H178</f>
        <v>0</v>
      </c>
      <c r="U178" s="39"/>
      <c r="V178" s="39"/>
      <c r="W178" s="39"/>
      <c r="X178" s="39"/>
      <c r="Y178" s="39"/>
      <c r="Z178" s="39"/>
      <c r="AA178" s="39"/>
      <c r="AB178" s="39"/>
      <c r="AC178" s="39"/>
      <c r="AD178" s="39"/>
      <c r="AE178" s="39"/>
      <c r="AR178" s="224" t="s">
        <v>135</v>
      </c>
      <c r="AT178" s="224" t="s">
        <v>130</v>
      </c>
      <c r="AU178" s="224" t="s">
        <v>82</v>
      </c>
      <c r="AY178" s="18" t="s">
        <v>128</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135</v>
      </c>
      <c r="BM178" s="224" t="s">
        <v>752</v>
      </c>
    </row>
    <row r="179" s="2" customFormat="1">
      <c r="A179" s="39"/>
      <c r="B179" s="40"/>
      <c r="C179" s="41"/>
      <c r="D179" s="226" t="s">
        <v>137</v>
      </c>
      <c r="E179" s="41"/>
      <c r="F179" s="227" t="s">
        <v>753</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137</v>
      </c>
      <c r="AU179" s="18" t="s">
        <v>82</v>
      </c>
    </row>
    <row r="180" s="14" customFormat="1">
      <c r="A180" s="14"/>
      <c r="B180" s="241"/>
      <c r="C180" s="242"/>
      <c r="D180" s="226" t="s">
        <v>139</v>
      </c>
      <c r="E180" s="243" t="s">
        <v>19</v>
      </c>
      <c r="F180" s="244" t="s">
        <v>754</v>
      </c>
      <c r="G180" s="242"/>
      <c r="H180" s="245">
        <v>60</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139</v>
      </c>
      <c r="AU180" s="251" t="s">
        <v>82</v>
      </c>
      <c r="AV180" s="14" t="s">
        <v>82</v>
      </c>
      <c r="AW180" s="14" t="s">
        <v>33</v>
      </c>
      <c r="AX180" s="14" t="s">
        <v>80</v>
      </c>
      <c r="AY180" s="251" t="s">
        <v>128</v>
      </c>
    </row>
    <row r="181" s="2" customFormat="1" ht="14.4" customHeight="1">
      <c r="A181" s="39"/>
      <c r="B181" s="40"/>
      <c r="C181" s="213" t="s">
        <v>273</v>
      </c>
      <c r="D181" s="213" t="s">
        <v>130</v>
      </c>
      <c r="E181" s="214" t="s">
        <v>755</v>
      </c>
      <c r="F181" s="215" t="s">
        <v>756</v>
      </c>
      <c r="G181" s="216" t="s">
        <v>219</v>
      </c>
      <c r="H181" s="217">
        <v>6</v>
      </c>
      <c r="I181" s="218"/>
      <c r="J181" s="219">
        <f>ROUND(I181*H181,2)</f>
        <v>0</v>
      </c>
      <c r="K181" s="215" t="s">
        <v>134</v>
      </c>
      <c r="L181" s="45"/>
      <c r="M181" s="220" t="s">
        <v>19</v>
      </c>
      <c r="N181" s="221" t="s">
        <v>43</v>
      </c>
      <c r="O181" s="85"/>
      <c r="P181" s="222">
        <f>O181*H181</f>
        <v>0</v>
      </c>
      <c r="Q181" s="222">
        <v>0.34089999999999998</v>
      </c>
      <c r="R181" s="222">
        <f>Q181*H181</f>
        <v>2.0453999999999999</v>
      </c>
      <c r="S181" s="222">
        <v>0</v>
      </c>
      <c r="T181" s="223">
        <f>S181*H181</f>
        <v>0</v>
      </c>
      <c r="U181" s="39"/>
      <c r="V181" s="39"/>
      <c r="W181" s="39"/>
      <c r="X181" s="39"/>
      <c r="Y181" s="39"/>
      <c r="Z181" s="39"/>
      <c r="AA181" s="39"/>
      <c r="AB181" s="39"/>
      <c r="AC181" s="39"/>
      <c r="AD181" s="39"/>
      <c r="AE181" s="39"/>
      <c r="AR181" s="224" t="s">
        <v>135</v>
      </c>
      <c r="AT181" s="224" t="s">
        <v>130</v>
      </c>
      <c r="AU181" s="224" t="s">
        <v>82</v>
      </c>
      <c r="AY181" s="18" t="s">
        <v>128</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135</v>
      </c>
      <c r="BM181" s="224" t="s">
        <v>757</v>
      </c>
    </row>
    <row r="182" s="2" customFormat="1">
      <c r="A182" s="39"/>
      <c r="B182" s="40"/>
      <c r="C182" s="41"/>
      <c r="D182" s="226" t="s">
        <v>137</v>
      </c>
      <c r="E182" s="41"/>
      <c r="F182" s="227" t="s">
        <v>758</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137</v>
      </c>
      <c r="AU182" s="18" t="s">
        <v>82</v>
      </c>
    </row>
    <row r="183" s="2" customFormat="1" ht="14.4" customHeight="1">
      <c r="A183" s="39"/>
      <c r="B183" s="40"/>
      <c r="C183" s="266" t="s">
        <v>292</v>
      </c>
      <c r="D183" s="266" t="s">
        <v>371</v>
      </c>
      <c r="E183" s="267" t="s">
        <v>759</v>
      </c>
      <c r="F183" s="268" t="s">
        <v>760</v>
      </c>
      <c r="G183" s="269" t="s">
        <v>219</v>
      </c>
      <c r="H183" s="270">
        <v>6</v>
      </c>
      <c r="I183" s="271"/>
      <c r="J183" s="272">
        <f>ROUND(I183*H183,2)</f>
        <v>0</v>
      </c>
      <c r="K183" s="268" t="s">
        <v>134</v>
      </c>
      <c r="L183" s="273"/>
      <c r="M183" s="274" t="s">
        <v>19</v>
      </c>
      <c r="N183" s="275" t="s">
        <v>43</v>
      </c>
      <c r="O183" s="85"/>
      <c r="P183" s="222">
        <f>O183*H183</f>
        <v>0</v>
      </c>
      <c r="Q183" s="222">
        <v>0.027</v>
      </c>
      <c r="R183" s="222">
        <f>Q183*H183</f>
        <v>0.16200000000000001</v>
      </c>
      <c r="S183" s="222">
        <v>0</v>
      </c>
      <c r="T183" s="223">
        <f>S183*H183</f>
        <v>0</v>
      </c>
      <c r="U183" s="39"/>
      <c r="V183" s="39"/>
      <c r="W183" s="39"/>
      <c r="X183" s="39"/>
      <c r="Y183" s="39"/>
      <c r="Z183" s="39"/>
      <c r="AA183" s="39"/>
      <c r="AB183" s="39"/>
      <c r="AC183" s="39"/>
      <c r="AD183" s="39"/>
      <c r="AE183" s="39"/>
      <c r="AR183" s="224" t="s">
        <v>174</v>
      </c>
      <c r="AT183" s="224" t="s">
        <v>371</v>
      </c>
      <c r="AU183" s="224" t="s">
        <v>82</v>
      </c>
      <c r="AY183" s="18" t="s">
        <v>128</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135</v>
      </c>
      <c r="BM183" s="224" t="s">
        <v>761</v>
      </c>
    </row>
    <row r="184" s="2" customFormat="1" ht="14.4" customHeight="1">
      <c r="A184" s="39"/>
      <c r="B184" s="40"/>
      <c r="C184" s="266" t="s">
        <v>296</v>
      </c>
      <c r="D184" s="266" t="s">
        <v>371</v>
      </c>
      <c r="E184" s="267" t="s">
        <v>762</v>
      </c>
      <c r="F184" s="268" t="s">
        <v>763</v>
      </c>
      <c r="G184" s="269" t="s">
        <v>219</v>
      </c>
      <c r="H184" s="270">
        <v>6</v>
      </c>
      <c r="I184" s="271"/>
      <c r="J184" s="272">
        <f>ROUND(I184*H184,2)</f>
        <v>0</v>
      </c>
      <c r="K184" s="268" t="s">
        <v>134</v>
      </c>
      <c r="L184" s="273"/>
      <c r="M184" s="274" t="s">
        <v>19</v>
      </c>
      <c r="N184" s="275" t="s">
        <v>43</v>
      </c>
      <c r="O184" s="85"/>
      <c r="P184" s="222">
        <f>O184*H184</f>
        <v>0</v>
      </c>
      <c r="Q184" s="222">
        <v>0.111</v>
      </c>
      <c r="R184" s="222">
        <f>Q184*H184</f>
        <v>0.66600000000000004</v>
      </c>
      <c r="S184" s="222">
        <v>0</v>
      </c>
      <c r="T184" s="223">
        <f>S184*H184</f>
        <v>0</v>
      </c>
      <c r="U184" s="39"/>
      <c r="V184" s="39"/>
      <c r="W184" s="39"/>
      <c r="X184" s="39"/>
      <c r="Y184" s="39"/>
      <c r="Z184" s="39"/>
      <c r="AA184" s="39"/>
      <c r="AB184" s="39"/>
      <c r="AC184" s="39"/>
      <c r="AD184" s="39"/>
      <c r="AE184" s="39"/>
      <c r="AR184" s="224" t="s">
        <v>174</v>
      </c>
      <c r="AT184" s="224" t="s">
        <v>371</v>
      </c>
      <c r="AU184" s="224" t="s">
        <v>82</v>
      </c>
      <c r="AY184" s="18" t="s">
        <v>128</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135</v>
      </c>
      <c r="BM184" s="224" t="s">
        <v>764</v>
      </c>
    </row>
    <row r="185" s="2" customFormat="1" ht="14.4" customHeight="1">
      <c r="A185" s="39"/>
      <c r="B185" s="40"/>
      <c r="C185" s="266" t="s">
        <v>302</v>
      </c>
      <c r="D185" s="266" t="s">
        <v>371</v>
      </c>
      <c r="E185" s="267" t="s">
        <v>765</v>
      </c>
      <c r="F185" s="268" t="s">
        <v>766</v>
      </c>
      <c r="G185" s="269" t="s">
        <v>219</v>
      </c>
      <c r="H185" s="270">
        <v>6</v>
      </c>
      <c r="I185" s="271"/>
      <c r="J185" s="272">
        <f>ROUND(I185*H185,2)</f>
        <v>0</v>
      </c>
      <c r="K185" s="268" t="s">
        <v>134</v>
      </c>
      <c r="L185" s="273"/>
      <c r="M185" s="274" t="s">
        <v>19</v>
      </c>
      <c r="N185" s="275" t="s">
        <v>43</v>
      </c>
      <c r="O185" s="85"/>
      <c r="P185" s="222">
        <f>O185*H185</f>
        <v>0</v>
      </c>
      <c r="Q185" s="222">
        <v>0.097000000000000003</v>
      </c>
      <c r="R185" s="222">
        <f>Q185*H185</f>
        <v>0.58200000000000007</v>
      </c>
      <c r="S185" s="222">
        <v>0</v>
      </c>
      <c r="T185" s="223">
        <f>S185*H185</f>
        <v>0</v>
      </c>
      <c r="U185" s="39"/>
      <c r="V185" s="39"/>
      <c r="W185" s="39"/>
      <c r="X185" s="39"/>
      <c r="Y185" s="39"/>
      <c r="Z185" s="39"/>
      <c r="AA185" s="39"/>
      <c r="AB185" s="39"/>
      <c r="AC185" s="39"/>
      <c r="AD185" s="39"/>
      <c r="AE185" s="39"/>
      <c r="AR185" s="224" t="s">
        <v>174</v>
      </c>
      <c r="AT185" s="224" t="s">
        <v>371</v>
      </c>
      <c r="AU185" s="224" t="s">
        <v>82</v>
      </c>
      <c r="AY185" s="18" t="s">
        <v>128</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135</v>
      </c>
      <c r="BM185" s="224" t="s">
        <v>767</v>
      </c>
    </row>
    <row r="186" s="2" customFormat="1" ht="14.4" customHeight="1">
      <c r="A186" s="39"/>
      <c r="B186" s="40"/>
      <c r="C186" s="213" t="s">
        <v>307</v>
      </c>
      <c r="D186" s="213" t="s">
        <v>130</v>
      </c>
      <c r="E186" s="214" t="s">
        <v>768</v>
      </c>
      <c r="F186" s="215" t="s">
        <v>769</v>
      </c>
      <c r="G186" s="216" t="s">
        <v>219</v>
      </c>
      <c r="H186" s="217">
        <v>6</v>
      </c>
      <c r="I186" s="218"/>
      <c r="J186" s="219">
        <f>ROUND(I186*H186,2)</f>
        <v>0</v>
      </c>
      <c r="K186" s="215" t="s">
        <v>134</v>
      </c>
      <c r="L186" s="45"/>
      <c r="M186" s="220" t="s">
        <v>19</v>
      </c>
      <c r="N186" s="221" t="s">
        <v>43</v>
      </c>
      <c r="O186" s="85"/>
      <c r="P186" s="222">
        <f>O186*H186</f>
        <v>0</v>
      </c>
      <c r="Q186" s="222">
        <v>0.21734000000000001</v>
      </c>
      <c r="R186" s="222">
        <f>Q186*H186</f>
        <v>1.3040400000000001</v>
      </c>
      <c r="S186" s="222">
        <v>0</v>
      </c>
      <c r="T186" s="223">
        <f>S186*H186</f>
        <v>0</v>
      </c>
      <c r="U186" s="39"/>
      <c r="V186" s="39"/>
      <c r="W186" s="39"/>
      <c r="X186" s="39"/>
      <c r="Y186" s="39"/>
      <c r="Z186" s="39"/>
      <c r="AA186" s="39"/>
      <c r="AB186" s="39"/>
      <c r="AC186" s="39"/>
      <c r="AD186" s="39"/>
      <c r="AE186" s="39"/>
      <c r="AR186" s="224" t="s">
        <v>135</v>
      </c>
      <c r="AT186" s="224" t="s">
        <v>130</v>
      </c>
      <c r="AU186" s="224" t="s">
        <v>82</v>
      </c>
      <c r="AY186" s="18" t="s">
        <v>128</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135</v>
      </c>
      <c r="BM186" s="224" t="s">
        <v>770</v>
      </c>
    </row>
    <row r="187" s="2" customFormat="1">
      <c r="A187" s="39"/>
      <c r="B187" s="40"/>
      <c r="C187" s="41"/>
      <c r="D187" s="226" t="s">
        <v>137</v>
      </c>
      <c r="E187" s="41"/>
      <c r="F187" s="227" t="s">
        <v>771</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137</v>
      </c>
      <c r="AU187" s="18" t="s">
        <v>82</v>
      </c>
    </row>
    <row r="188" s="2" customFormat="1" ht="14.4" customHeight="1">
      <c r="A188" s="39"/>
      <c r="B188" s="40"/>
      <c r="C188" s="266" t="s">
        <v>313</v>
      </c>
      <c r="D188" s="266" t="s">
        <v>371</v>
      </c>
      <c r="E188" s="267" t="s">
        <v>772</v>
      </c>
      <c r="F188" s="268" t="s">
        <v>773</v>
      </c>
      <c r="G188" s="269" t="s">
        <v>219</v>
      </c>
      <c r="H188" s="270">
        <v>6</v>
      </c>
      <c r="I188" s="271"/>
      <c r="J188" s="272">
        <f>ROUND(I188*H188,2)</f>
        <v>0</v>
      </c>
      <c r="K188" s="268" t="s">
        <v>19</v>
      </c>
      <c r="L188" s="273"/>
      <c r="M188" s="274" t="s">
        <v>19</v>
      </c>
      <c r="N188" s="275" t="s">
        <v>43</v>
      </c>
      <c r="O188" s="85"/>
      <c r="P188" s="222">
        <f>O188*H188</f>
        <v>0</v>
      </c>
      <c r="Q188" s="222">
        <v>0.036999999999999998</v>
      </c>
      <c r="R188" s="222">
        <f>Q188*H188</f>
        <v>0.22199999999999998</v>
      </c>
      <c r="S188" s="222">
        <v>0</v>
      </c>
      <c r="T188" s="223">
        <f>S188*H188</f>
        <v>0</v>
      </c>
      <c r="U188" s="39"/>
      <c r="V188" s="39"/>
      <c r="W188" s="39"/>
      <c r="X188" s="39"/>
      <c r="Y188" s="39"/>
      <c r="Z188" s="39"/>
      <c r="AA188" s="39"/>
      <c r="AB188" s="39"/>
      <c r="AC188" s="39"/>
      <c r="AD188" s="39"/>
      <c r="AE188" s="39"/>
      <c r="AR188" s="224" t="s">
        <v>174</v>
      </c>
      <c r="AT188" s="224" t="s">
        <v>371</v>
      </c>
      <c r="AU188" s="224" t="s">
        <v>82</v>
      </c>
      <c r="AY188" s="18" t="s">
        <v>128</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135</v>
      </c>
      <c r="BM188" s="224" t="s">
        <v>774</v>
      </c>
    </row>
    <row r="189" s="2" customFormat="1" ht="14.4" customHeight="1">
      <c r="A189" s="39"/>
      <c r="B189" s="40"/>
      <c r="C189" s="266" t="s">
        <v>318</v>
      </c>
      <c r="D189" s="266" t="s">
        <v>371</v>
      </c>
      <c r="E189" s="267" t="s">
        <v>775</v>
      </c>
      <c r="F189" s="268" t="s">
        <v>776</v>
      </c>
      <c r="G189" s="269" t="s">
        <v>219</v>
      </c>
      <c r="H189" s="270">
        <v>6</v>
      </c>
      <c r="I189" s="271"/>
      <c r="J189" s="272">
        <f>ROUND(I189*H189,2)</f>
        <v>0</v>
      </c>
      <c r="K189" s="268" t="s">
        <v>134</v>
      </c>
      <c r="L189" s="273"/>
      <c r="M189" s="274" t="s">
        <v>19</v>
      </c>
      <c r="N189" s="275" t="s">
        <v>43</v>
      </c>
      <c r="O189" s="85"/>
      <c r="P189" s="222">
        <f>O189*H189</f>
        <v>0</v>
      </c>
      <c r="Q189" s="222">
        <v>0.0060000000000000001</v>
      </c>
      <c r="R189" s="222">
        <f>Q189*H189</f>
        <v>0.036000000000000004</v>
      </c>
      <c r="S189" s="222">
        <v>0</v>
      </c>
      <c r="T189" s="223">
        <f>S189*H189</f>
        <v>0</v>
      </c>
      <c r="U189" s="39"/>
      <c r="V189" s="39"/>
      <c r="W189" s="39"/>
      <c r="X189" s="39"/>
      <c r="Y189" s="39"/>
      <c r="Z189" s="39"/>
      <c r="AA189" s="39"/>
      <c r="AB189" s="39"/>
      <c r="AC189" s="39"/>
      <c r="AD189" s="39"/>
      <c r="AE189" s="39"/>
      <c r="AR189" s="224" t="s">
        <v>174</v>
      </c>
      <c r="AT189" s="224" t="s">
        <v>371</v>
      </c>
      <c r="AU189" s="224" t="s">
        <v>82</v>
      </c>
      <c r="AY189" s="18" t="s">
        <v>128</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135</v>
      </c>
      <c r="BM189" s="224" t="s">
        <v>777</v>
      </c>
    </row>
    <row r="190" s="2" customFormat="1" ht="14.4" customHeight="1">
      <c r="A190" s="39"/>
      <c r="B190" s="40"/>
      <c r="C190" s="213" t="s">
        <v>322</v>
      </c>
      <c r="D190" s="213" t="s">
        <v>130</v>
      </c>
      <c r="E190" s="214" t="s">
        <v>778</v>
      </c>
      <c r="F190" s="215" t="s">
        <v>779</v>
      </c>
      <c r="G190" s="216" t="s">
        <v>170</v>
      </c>
      <c r="H190" s="217">
        <v>60</v>
      </c>
      <c r="I190" s="218"/>
      <c r="J190" s="219">
        <f>ROUND(I190*H190,2)</f>
        <v>0</v>
      </c>
      <c r="K190" s="215" t="s">
        <v>134</v>
      </c>
      <c r="L190" s="45"/>
      <c r="M190" s="220" t="s">
        <v>19</v>
      </c>
      <c r="N190" s="221" t="s">
        <v>43</v>
      </c>
      <c r="O190" s="85"/>
      <c r="P190" s="222">
        <f>O190*H190</f>
        <v>0</v>
      </c>
      <c r="Q190" s="222">
        <v>0.00012999999999999999</v>
      </c>
      <c r="R190" s="222">
        <f>Q190*H190</f>
        <v>0.0077999999999999996</v>
      </c>
      <c r="S190" s="222">
        <v>0</v>
      </c>
      <c r="T190" s="223">
        <f>S190*H190</f>
        <v>0</v>
      </c>
      <c r="U190" s="39"/>
      <c r="V190" s="39"/>
      <c r="W190" s="39"/>
      <c r="X190" s="39"/>
      <c r="Y190" s="39"/>
      <c r="Z190" s="39"/>
      <c r="AA190" s="39"/>
      <c r="AB190" s="39"/>
      <c r="AC190" s="39"/>
      <c r="AD190" s="39"/>
      <c r="AE190" s="39"/>
      <c r="AR190" s="224" t="s">
        <v>135</v>
      </c>
      <c r="AT190" s="224" t="s">
        <v>130</v>
      </c>
      <c r="AU190" s="224" t="s">
        <v>82</v>
      </c>
      <c r="AY190" s="18" t="s">
        <v>128</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135</v>
      </c>
      <c r="BM190" s="224" t="s">
        <v>780</v>
      </c>
    </row>
    <row r="191" s="12" customFormat="1" ht="22.8" customHeight="1">
      <c r="A191" s="12"/>
      <c r="B191" s="197"/>
      <c r="C191" s="198"/>
      <c r="D191" s="199" t="s">
        <v>71</v>
      </c>
      <c r="E191" s="211" t="s">
        <v>179</v>
      </c>
      <c r="F191" s="211" t="s">
        <v>224</v>
      </c>
      <c r="G191" s="198"/>
      <c r="H191" s="198"/>
      <c r="I191" s="201"/>
      <c r="J191" s="212">
        <f>BK191</f>
        <v>0</v>
      </c>
      <c r="K191" s="198"/>
      <c r="L191" s="203"/>
      <c r="M191" s="204"/>
      <c r="N191" s="205"/>
      <c r="O191" s="205"/>
      <c r="P191" s="206">
        <f>SUM(P192:P199)</f>
        <v>0</v>
      </c>
      <c r="Q191" s="205"/>
      <c r="R191" s="206">
        <f>SUM(R192:R199)</f>
        <v>55.634414840000005</v>
      </c>
      <c r="S191" s="205"/>
      <c r="T191" s="207">
        <f>SUM(T192:T199)</f>
        <v>0</v>
      </c>
      <c r="U191" s="12"/>
      <c r="V191" s="12"/>
      <c r="W191" s="12"/>
      <c r="X191" s="12"/>
      <c r="Y191" s="12"/>
      <c r="Z191" s="12"/>
      <c r="AA191" s="12"/>
      <c r="AB191" s="12"/>
      <c r="AC191" s="12"/>
      <c r="AD191" s="12"/>
      <c r="AE191" s="12"/>
      <c r="AR191" s="208" t="s">
        <v>80</v>
      </c>
      <c r="AT191" s="209" t="s">
        <v>71</v>
      </c>
      <c r="AU191" s="209" t="s">
        <v>80</v>
      </c>
      <c r="AY191" s="208" t="s">
        <v>128</v>
      </c>
      <c r="BK191" s="210">
        <f>SUM(BK192:BK199)</f>
        <v>0</v>
      </c>
    </row>
    <row r="192" s="2" customFormat="1" ht="14.4" customHeight="1">
      <c r="A192" s="39"/>
      <c r="B192" s="40"/>
      <c r="C192" s="213" t="s">
        <v>326</v>
      </c>
      <c r="D192" s="213" t="s">
        <v>130</v>
      </c>
      <c r="E192" s="214" t="s">
        <v>781</v>
      </c>
      <c r="F192" s="215" t="s">
        <v>782</v>
      </c>
      <c r="G192" s="216" t="s">
        <v>219</v>
      </c>
      <c r="H192" s="217">
        <v>4</v>
      </c>
      <c r="I192" s="218"/>
      <c r="J192" s="219">
        <f>ROUND(I192*H192,2)</f>
        <v>0</v>
      </c>
      <c r="K192" s="215" t="s">
        <v>19</v>
      </c>
      <c r="L192" s="45"/>
      <c r="M192" s="220" t="s">
        <v>19</v>
      </c>
      <c r="N192" s="221" t="s">
        <v>43</v>
      </c>
      <c r="O192" s="85"/>
      <c r="P192" s="222">
        <f>O192*H192</f>
        <v>0</v>
      </c>
      <c r="Q192" s="222">
        <v>0.109305</v>
      </c>
      <c r="R192" s="222">
        <f>Q192*H192</f>
        <v>0.43722</v>
      </c>
      <c r="S192" s="222">
        <v>0</v>
      </c>
      <c r="T192" s="223">
        <f>S192*H192</f>
        <v>0</v>
      </c>
      <c r="U192" s="39"/>
      <c r="V192" s="39"/>
      <c r="W192" s="39"/>
      <c r="X192" s="39"/>
      <c r="Y192" s="39"/>
      <c r="Z192" s="39"/>
      <c r="AA192" s="39"/>
      <c r="AB192" s="39"/>
      <c r="AC192" s="39"/>
      <c r="AD192" s="39"/>
      <c r="AE192" s="39"/>
      <c r="AR192" s="224" t="s">
        <v>135</v>
      </c>
      <c r="AT192" s="224" t="s">
        <v>130</v>
      </c>
      <c r="AU192" s="224" t="s">
        <v>82</v>
      </c>
      <c r="AY192" s="18" t="s">
        <v>128</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135</v>
      </c>
      <c r="BM192" s="224" t="s">
        <v>783</v>
      </c>
    </row>
    <row r="193" s="14" customFormat="1">
      <c r="A193" s="14"/>
      <c r="B193" s="241"/>
      <c r="C193" s="242"/>
      <c r="D193" s="226" t="s">
        <v>139</v>
      </c>
      <c r="E193" s="243" t="s">
        <v>19</v>
      </c>
      <c r="F193" s="244" t="s">
        <v>247</v>
      </c>
      <c r="G193" s="242"/>
      <c r="H193" s="245">
        <v>4</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139</v>
      </c>
      <c r="AU193" s="251" t="s">
        <v>82</v>
      </c>
      <c r="AV193" s="14" t="s">
        <v>82</v>
      </c>
      <c r="AW193" s="14" t="s">
        <v>33</v>
      </c>
      <c r="AX193" s="14" t="s">
        <v>80</v>
      </c>
      <c r="AY193" s="251" t="s">
        <v>128</v>
      </c>
    </row>
    <row r="194" s="2" customFormat="1" ht="24.15" customHeight="1">
      <c r="A194" s="39"/>
      <c r="B194" s="40"/>
      <c r="C194" s="213" t="s">
        <v>334</v>
      </c>
      <c r="D194" s="213" t="s">
        <v>130</v>
      </c>
      <c r="E194" s="214" t="s">
        <v>784</v>
      </c>
      <c r="F194" s="215" t="s">
        <v>785</v>
      </c>
      <c r="G194" s="216" t="s">
        <v>170</v>
      </c>
      <c r="H194" s="217">
        <v>72</v>
      </c>
      <c r="I194" s="218"/>
      <c r="J194" s="219">
        <f>ROUND(I194*H194,2)</f>
        <v>0</v>
      </c>
      <c r="K194" s="215" t="s">
        <v>19</v>
      </c>
      <c r="L194" s="45"/>
      <c r="M194" s="220" t="s">
        <v>19</v>
      </c>
      <c r="N194" s="221" t="s">
        <v>43</v>
      </c>
      <c r="O194" s="85"/>
      <c r="P194" s="222">
        <f>O194*H194</f>
        <v>0</v>
      </c>
      <c r="Q194" s="222">
        <v>0.16850351999999999</v>
      </c>
      <c r="R194" s="222">
        <f>Q194*H194</f>
        <v>12.13225344</v>
      </c>
      <c r="S194" s="222">
        <v>0</v>
      </c>
      <c r="T194" s="223">
        <f>S194*H194</f>
        <v>0</v>
      </c>
      <c r="U194" s="39"/>
      <c r="V194" s="39"/>
      <c r="W194" s="39"/>
      <c r="X194" s="39"/>
      <c r="Y194" s="39"/>
      <c r="Z194" s="39"/>
      <c r="AA194" s="39"/>
      <c r="AB194" s="39"/>
      <c r="AC194" s="39"/>
      <c r="AD194" s="39"/>
      <c r="AE194" s="39"/>
      <c r="AR194" s="224" t="s">
        <v>135</v>
      </c>
      <c r="AT194" s="224" t="s">
        <v>130</v>
      </c>
      <c r="AU194" s="224" t="s">
        <v>82</v>
      </c>
      <c r="AY194" s="18" t="s">
        <v>128</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135</v>
      </c>
      <c r="BM194" s="224" t="s">
        <v>786</v>
      </c>
    </row>
    <row r="195" s="2" customFormat="1">
      <c r="A195" s="39"/>
      <c r="B195" s="40"/>
      <c r="C195" s="41"/>
      <c r="D195" s="226" t="s">
        <v>137</v>
      </c>
      <c r="E195" s="41"/>
      <c r="F195" s="227" t="s">
        <v>787</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137</v>
      </c>
      <c r="AU195" s="18" t="s">
        <v>82</v>
      </c>
    </row>
    <row r="196" s="2" customFormat="1" ht="14.4" customHeight="1">
      <c r="A196" s="39"/>
      <c r="B196" s="40"/>
      <c r="C196" s="266" t="s">
        <v>558</v>
      </c>
      <c r="D196" s="266" t="s">
        <v>371</v>
      </c>
      <c r="E196" s="267" t="s">
        <v>788</v>
      </c>
      <c r="F196" s="268" t="s">
        <v>789</v>
      </c>
      <c r="G196" s="269" t="s">
        <v>170</v>
      </c>
      <c r="H196" s="270">
        <v>72</v>
      </c>
      <c r="I196" s="271"/>
      <c r="J196" s="272">
        <f>ROUND(I196*H196,2)</f>
        <v>0</v>
      </c>
      <c r="K196" s="268" t="s">
        <v>134</v>
      </c>
      <c r="L196" s="273"/>
      <c r="M196" s="274" t="s">
        <v>19</v>
      </c>
      <c r="N196" s="275" t="s">
        <v>43</v>
      </c>
      <c r="O196" s="85"/>
      <c r="P196" s="222">
        <f>O196*H196</f>
        <v>0</v>
      </c>
      <c r="Q196" s="222">
        <v>0.080000000000000002</v>
      </c>
      <c r="R196" s="222">
        <f>Q196*H196</f>
        <v>5.7599999999999998</v>
      </c>
      <c r="S196" s="222">
        <v>0</v>
      </c>
      <c r="T196" s="223">
        <f>S196*H196</f>
        <v>0</v>
      </c>
      <c r="U196" s="39"/>
      <c r="V196" s="39"/>
      <c r="W196" s="39"/>
      <c r="X196" s="39"/>
      <c r="Y196" s="39"/>
      <c r="Z196" s="39"/>
      <c r="AA196" s="39"/>
      <c r="AB196" s="39"/>
      <c r="AC196" s="39"/>
      <c r="AD196" s="39"/>
      <c r="AE196" s="39"/>
      <c r="AR196" s="224" t="s">
        <v>174</v>
      </c>
      <c r="AT196" s="224" t="s">
        <v>371</v>
      </c>
      <c r="AU196" s="224" t="s">
        <v>82</v>
      </c>
      <c r="AY196" s="18" t="s">
        <v>128</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135</v>
      </c>
      <c r="BM196" s="224" t="s">
        <v>790</v>
      </c>
    </row>
    <row r="197" s="2" customFormat="1" ht="24.15" customHeight="1">
      <c r="A197" s="39"/>
      <c r="B197" s="40"/>
      <c r="C197" s="213" t="s">
        <v>564</v>
      </c>
      <c r="D197" s="213" t="s">
        <v>130</v>
      </c>
      <c r="E197" s="214" t="s">
        <v>791</v>
      </c>
      <c r="F197" s="215" t="s">
        <v>792</v>
      </c>
      <c r="G197" s="216" t="s">
        <v>170</v>
      </c>
      <c r="H197" s="217">
        <v>221.5</v>
      </c>
      <c r="I197" s="218"/>
      <c r="J197" s="219">
        <f>ROUND(I197*H197,2)</f>
        <v>0</v>
      </c>
      <c r="K197" s="215" t="s">
        <v>19</v>
      </c>
      <c r="L197" s="45"/>
      <c r="M197" s="220" t="s">
        <v>19</v>
      </c>
      <c r="N197" s="221" t="s">
        <v>43</v>
      </c>
      <c r="O197" s="85"/>
      <c r="P197" s="222">
        <f>O197*H197</f>
        <v>0</v>
      </c>
      <c r="Q197" s="222">
        <v>0.14041960000000001</v>
      </c>
      <c r="R197" s="222">
        <f>Q197*H197</f>
        <v>31.102941400000002</v>
      </c>
      <c r="S197" s="222">
        <v>0</v>
      </c>
      <c r="T197" s="223">
        <f>S197*H197</f>
        <v>0</v>
      </c>
      <c r="U197" s="39"/>
      <c r="V197" s="39"/>
      <c r="W197" s="39"/>
      <c r="X197" s="39"/>
      <c r="Y197" s="39"/>
      <c r="Z197" s="39"/>
      <c r="AA197" s="39"/>
      <c r="AB197" s="39"/>
      <c r="AC197" s="39"/>
      <c r="AD197" s="39"/>
      <c r="AE197" s="39"/>
      <c r="AR197" s="224" t="s">
        <v>135</v>
      </c>
      <c r="AT197" s="224" t="s">
        <v>130</v>
      </c>
      <c r="AU197" s="224" t="s">
        <v>82</v>
      </c>
      <c r="AY197" s="18" t="s">
        <v>128</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135</v>
      </c>
      <c r="BM197" s="224" t="s">
        <v>793</v>
      </c>
    </row>
    <row r="198" s="2" customFormat="1">
      <c r="A198" s="39"/>
      <c r="B198" s="40"/>
      <c r="C198" s="41"/>
      <c r="D198" s="226" t="s">
        <v>137</v>
      </c>
      <c r="E198" s="41"/>
      <c r="F198" s="227" t="s">
        <v>794</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137</v>
      </c>
      <c r="AU198" s="18" t="s">
        <v>82</v>
      </c>
    </row>
    <row r="199" s="2" customFormat="1" ht="14.4" customHeight="1">
      <c r="A199" s="39"/>
      <c r="B199" s="40"/>
      <c r="C199" s="266" t="s">
        <v>569</v>
      </c>
      <c r="D199" s="266" t="s">
        <v>371</v>
      </c>
      <c r="E199" s="267" t="s">
        <v>795</v>
      </c>
      <c r="F199" s="268" t="s">
        <v>796</v>
      </c>
      <c r="G199" s="269" t="s">
        <v>170</v>
      </c>
      <c r="H199" s="270">
        <v>221.5</v>
      </c>
      <c r="I199" s="271"/>
      <c r="J199" s="272">
        <f>ROUND(I199*H199,2)</f>
        <v>0</v>
      </c>
      <c r="K199" s="268" t="s">
        <v>134</v>
      </c>
      <c r="L199" s="273"/>
      <c r="M199" s="274" t="s">
        <v>19</v>
      </c>
      <c r="N199" s="275" t="s">
        <v>43</v>
      </c>
      <c r="O199" s="85"/>
      <c r="P199" s="222">
        <f>O199*H199</f>
        <v>0</v>
      </c>
      <c r="Q199" s="222">
        <v>0.028000000000000001</v>
      </c>
      <c r="R199" s="222">
        <f>Q199*H199</f>
        <v>6.202</v>
      </c>
      <c r="S199" s="222">
        <v>0</v>
      </c>
      <c r="T199" s="223">
        <f>S199*H199</f>
        <v>0</v>
      </c>
      <c r="U199" s="39"/>
      <c r="V199" s="39"/>
      <c r="W199" s="39"/>
      <c r="X199" s="39"/>
      <c r="Y199" s="39"/>
      <c r="Z199" s="39"/>
      <c r="AA199" s="39"/>
      <c r="AB199" s="39"/>
      <c r="AC199" s="39"/>
      <c r="AD199" s="39"/>
      <c r="AE199" s="39"/>
      <c r="AR199" s="224" t="s">
        <v>174</v>
      </c>
      <c r="AT199" s="224" t="s">
        <v>371</v>
      </c>
      <c r="AU199" s="224" t="s">
        <v>82</v>
      </c>
      <c r="AY199" s="18" t="s">
        <v>128</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135</v>
      </c>
      <c r="BM199" s="224" t="s">
        <v>797</v>
      </c>
    </row>
    <row r="200" s="12" customFormat="1" ht="22.8" customHeight="1">
      <c r="A200" s="12"/>
      <c r="B200" s="197"/>
      <c r="C200" s="198"/>
      <c r="D200" s="199" t="s">
        <v>71</v>
      </c>
      <c r="E200" s="211" t="s">
        <v>259</v>
      </c>
      <c r="F200" s="211" t="s">
        <v>260</v>
      </c>
      <c r="G200" s="198"/>
      <c r="H200" s="198"/>
      <c r="I200" s="201"/>
      <c r="J200" s="212">
        <f>BK200</f>
        <v>0</v>
      </c>
      <c r="K200" s="198"/>
      <c r="L200" s="203"/>
      <c r="M200" s="204"/>
      <c r="N200" s="205"/>
      <c r="O200" s="205"/>
      <c r="P200" s="206">
        <f>SUM(P201:P216)</f>
        <v>0</v>
      </c>
      <c r="Q200" s="205"/>
      <c r="R200" s="206">
        <f>SUM(R201:R216)</f>
        <v>0</v>
      </c>
      <c r="S200" s="205"/>
      <c r="T200" s="207">
        <f>SUM(T201:T216)</f>
        <v>0</v>
      </c>
      <c r="U200" s="12"/>
      <c r="V200" s="12"/>
      <c r="W200" s="12"/>
      <c r="X200" s="12"/>
      <c r="Y200" s="12"/>
      <c r="Z200" s="12"/>
      <c r="AA200" s="12"/>
      <c r="AB200" s="12"/>
      <c r="AC200" s="12"/>
      <c r="AD200" s="12"/>
      <c r="AE200" s="12"/>
      <c r="AR200" s="208" t="s">
        <v>80</v>
      </c>
      <c r="AT200" s="209" t="s">
        <v>71</v>
      </c>
      <c r="AU200" s="209" t="s">
        <v>80</v>
      </c>
      <c r="AY200" s="208" t="s">
        <v>128</v>
      </c>
      <c r="BK200" s="210">
        <f>SUM(BK201:BK216)</f>
        <v>0</v>
      </c>
    </row>
    <row r="201" s="2" customFormat="1" ht="24.15" customHeight="1">
      <c r="A201" s="39"/>
      <c r="B201" s="40"/>
      <c r="C201" s="213" t="s">
        <v>574</v>
      </c>
      <c r="D201" s="213" t="s">
        <v>130</v>
      </c>
      <c r="E201" s="214" t="s">
        <v>274</v>
      </c>
      <c r="F201" s="215" t="s">
        <v>275</v>
      </c>
      <c r="G201" s="216" t="s">
        <v>264</v>
      </c>
      <c r="H201" s="217">
        <v>33.210999999999999</v>
      </c>
      <c r="I201" s="218"/>
      <c r="J201" s="219">
        <f>ROUND(I201*H201,2)</f>
        <v>0</v>
      </c>
      <c r="K201" s="215" t="s">
        <v>134</v>
      </c>
      <c r="L201" s="45"/>
      <c r="M201" s="220" t="s">
        <v>19</v>
      </c>
      <c r="N201" s="221" t="s">
        <v>43</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135</v>
      </c>
      <c r="AT201" s="224" t="s">
        <v>130</v>
      </c>
      <c r="AU201" s="224" t="s">
        <v>82</v>
      </c>
      <c r="AY201" s="18" t="s">
        <v>128</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135</v>
      </c>
      <c r="BM201" s="224" t="s">
        <v>798</v>
      </c>
    </row>
    <row r="202" s="2" customFormat="1">
      <c r="A202" s="39"/>
      <c r="B202" s="40"/>
      <c r="C202" s="41"/>
      <c r="D202" s="226" t="s">
        <v>137</v>
      </c>
      <c r="E202" s="41"/>
      <c r="F202" s="227" t="s">
        <v>266</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137</v>
      </c>
      <c r="AU202" s="18" t="s">
        <v>82</v>
      </c>
    </row>
    <row r="203" s="13" customFormat="1">
      <c r="A203" s="13"/>
      <c r="B203" s="231"/>
      <c r="C203" s="232"/>
      <c r="D203" s="226" t="s">
        <v>139</v>
      </c>
      <c r="E203" s="233" t="s">
        <v>19</v>
      </c>
      <c r="F203" s="234" t="s">
        <v>362</v>
      </c>
      <c r="G203" s="232"/>
      <c r="H203" s="233" t="s">
        <v>19</v>
      </c>
      <c r="I203" s="235"/>
      <c r="J203" s="232"/>
      <c r="K203" s="232"/>
      <c r="L203" s="236"/>
      <c r="M203" s="237"/>
      <c r="N203" s="238"/>
      <c r="O203" s="238"/>
      <c r="P203" s="238"/>
      <c r="Q203" s="238"/>
      <c r="R203" s="238"/>
      <c r="S203" s="238"/>
      <c r="T203" s="239"/>
      <c r="U203" s="13"/>
      <c r="V203" s="13"/>
      <c r="W203" s="13"/>
      <c r="X203" s="13"/>
      <c r="Y203" s="13"/>
      <c r="Z203" s="13"/>
      <c r="AA203" s="13"/>
      <c r="AB203" s="13"/>
      <c r="AC203" s="13"/>
      <c r="AD203" s="13"/>
      <c r="AE203" s="13"/>
      <c r="AT203" s="240" t="s">
        <v>139</v>
      </c>
      <c r="AU203" s="240" t="s">
        <v>82</v>
      </c>
      <c r="AV203" s="13" t="s">
        <v>80</v>
      </c>
      <c r="AW203" s="13" t="s">
        <v>33</v>
      </c>
      <c r="AX203" s="13" t="s">
        <v>72</v>
      </c>
      <c r="AY203" s="240" t="s">
        <v>128</v>
      </c>
    </row>
    <row r="204" s="14" customFormat="1">
      <c r="A204" s="14"/>
      <c r="B204" s="241"/>
      <c r="C204" s="242"/>
      <c r="D204" s="226" t="s">
        <v>139</v>
      </c>
      <c r="E204" s="243" t="s">
        <v>19</v>
      </c>
      <c r="F204" s="244" t="s">
        <v>277</v>
      </c>
      <c r="G204" s="242"/>
      <c r="H204" s="245">
        <v>4.8029999999999999</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139</v>
      </c>
      <c r="AU204" s="251" t="s">
        <v>82</v>
      </c>
      <c r="AV204" s="14" t="s">
        <v>82</v>
      </c>
      <c r="AW204" s="14" t="s">
        <v>33</v>
      </c>
      <c r="AX204" s="14" t="s">
        <v>72</v>
      </c>
      <c r="AY204" s="251" t="s">
        <v>128</v>
      </c>
    </row>
    <row r="205" s="14" customFormat="1">
      <c r="A205" s="14"/>
      <c r="B205" s="241"/>
      <c r="C205" s="242"/>
      <c r="D205" s="226" t="s">
        <v>139</v>
      </c>
      <c r="E205" s="243" t="s">
        <v>19</v>
      </c>
      <c r="F205" s="244" t="s">
        <v>278</v>
      </c>
      <c r="G205" s="242"/>
      <c r="H205" s="245">
        <v>3.536</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139</v>
      </c>
      <c r="AU205" s="251" t="s">
        <v>82</v>
      </c>
      <c r="AV205" s="14" t="s">
        <v>82</v>
      </c>
      <c r="AW205" s="14" t="s">
        <v>33</v>
      </c>
      <c r="AX205" s="14" t="s">
        <v>72</v>
      </c>
      <c r="AY205" s="251" t="s">
        <v>128</v>
      </c>
    </row>
    <row r="206" s="14" customFormat="1">
      <c r="A206" s="14"/>
      <c r="B206" s="241"/>
      <c r="C206" s="242"/>
      <c r="D206" s="226" t="s">
        <v>139</v>
      </c>
      <c r="E206" s="243" t="s">
        <v>19</v>
      </c>
      <c r="F206" s="244" t="s">
        <v>279</v>
      </c>
      <c r="G206" s="242"/>
      <c r="H206" s="245">
        <v>24.544</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139</v>
      </c>
      <c r="AU206" s="251" t="s">
        <v>82</v>
      </c>
      <c r="AV206" s="14" t="s">
        <v>82</v>
      </c>
      <c r="AW206" s="14" t="s">
        <v>33</v>
      </c>
      <c r="AX206" s="14" t="s">
        <v>72</v>
      </c>
      <c r="AY206" s="251" t="s">
        <v>128</v>
      </c>
    </row>
    <row r="207" s="14" customFormat="1">
      <c r="A207" s="14"/>
      <c r="B207" s="241"/>
      <c r="C207" s="242"/>
      <c r="D207" s="226" t="s">
        <v>139</v>
      </c>
      <c r="E207" s="243" t="s">
        <v>19</v>
      </c>
      <c r="F207" s="244" t="s">
        <v>280</v>
      </c>
      <c r="G207" s="242"/>
      <c r="H207" s="245">
        <v>0.32800000000000001</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139</v>
      </c>
      <c r="AU207" s="251" t="s">
        <v>82</v>
      </c>
      <c r="AV207" s="14" t="s">
        <v>82</v>
      </c>
      <c r="AW207" s="14" t="s">
        <v>33</v>
      </c>
      <c r="AX207" s="14" t="s">
        <v>72</v>
      </c>
      <c r="AY207" s="251" t="s">
        <v>128</v>
      </c>
    </row>
    <row r="208" s="15" customFormat="1">
      <c r="A208" s="15"/>
      <c r="B208" s="252"/>
      <c r="C208" s="253"/>
      <c r="D208" s="226" t="s">
        <v>139</v>
      </c>
      <c r="E208" s="254" t="s">
        <v>19</v>
      </c>
      <c r="F208" s="255" t="s">
        <v>202</v>
      </c>
      <c r="G208" s="253"/>
      <c r="H208" s="256">
        <v>33.210999999999999</v>
      </c>
      <c r="I208" s="257"/>
      <c r="J208" s="253"/>
      <c r="K208" s="253"/>
      <c r="L208" s="258"/>
      <c r="M208" s="259"/>
      <c r="N208" s="260"/>
      <c r="O208" s="260"/>
      <c r="P208" s="260"/>
      <c r="Q208" s="260"/>
      <c r="R208" s="260"/>
      <c r="S208" s="260"/>
      <c r="T208" s="261"/>
      <c r="U208" s="15"/>
      <c r="V208" s="15"/>
      <c r="W208" s="15"/>
      <c r="X208" s="15"/>
      <c r="Y208" s="15"/>
      <c r="Z208" s="15"/>
      <c r="AA208" s="15"/>
      <c r="AB208" s="15"/>
      <c r="AC208" s="15"/>
      <c r="AD208" s="15"/>
      <c r="AE208" s="15"/>
      <c r="AT208" s="262" t="s">
        <v>139</v>
      </c>
      <c r="AU208" s="262" t="s">
        <v>82</v>
      </c>
      <c r="AV208" s="15" t="s">
        <v>135</v>
      </c>
      <c r="AW208" s="15" t="s">
        <v>33</v>
      </c>
      <c r="AX208" s="15" t="s">
        <v>80</v>
      </c>
      <c r="AY208" s="262" t="s">
        <v>128</v>
      </c>
    </row>
    <row r="209" s="2" customFormat="1" ht="14.4" customHeight="1">
      <c r="A209" s="39"/>
      <c r="B209" s="40"/>
      <c r="C209" s="213" t="s">
        <v>582</v>
      </c>
      <c r="D209" s="213" t="s">
        <v>130</v>
      </c>
      <c r="E209" s="214" t="s">
        <v>799</v>
      </c>
      <c r="F209" s="215" t="s">
        <v>800</v>
      </c>
      <c r="G209" s="216" t="s">
        <v>264</v>
      </c>
      <c r="H209" s="217">
        <v>33.210999999999999</v>
      </c>
      <c r="I209" s="218"/>
      <c r="J209" s="219">
        <f>ROUND(I209*H209,2)</f>
        <v>0</v>
      </c>
      <c r="K209" s="215" t="s">
        <v>134</v>
      </c>
      <c r="L209" s="45"/>
      <c r="M209" s="220" t="s">
        <v>19</v>
      </c>
      <c r="N209" s="221" t="s">
        <v>43</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135</v>
      </c>
      <c r="AT209" s="224" t="s">
        <v>130</v>
      </c>
      <c r="AU209" s="224" t="s">
        <v>82</v>
      </c>
      <c r="AY209" s="18" t="s">
        <v>128</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135</v>
      </c>
      <c r="BM209" s="224" t="s">
        <v>801</v>
      </c>
    </row>
    <row r="210" s="2" customFormat="1">
      <c r="A210" s="39"/>
      <c r="B210" s="40"/>
      <c r="C210" s="41"/>
      <c r="D210" s="226" t="s">
        <v>137</v>
      </c>
      <c r="E210" s="41"/>
      <c r="F210" s="227" t="s">
        <v>802</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137</v>
      </c>
      <c r="AU210" s="18" t="s">
        <v>82</v>
      </c>
    </row>
    <row r="211" s="13" customFormat="1">
      <c r="A211" s="13"/>
      <c r="B211" s="231"/>
      <c r="C211" s="232"/>
      <c r="D211" s="226" t="s">
        <v>139</v>
      </c>
      <c r="E211" s="233" t="s">
        <v>19</v>
      </c>
      <c r="F211" s="234" t="s">
        <v>362</v>
      </c>
      <c r="G211" s="232"/>
      <c r="H211" s="233" t="s">
        <v>19</v>
      </c>
      <c r="I211" s="235"/>
      <c r="J211" s="232"/>
      <c r="K211" s="232"/>
      <c r="L211" s="236"/>
      <c r="M211" s="237"/>
      <c r="N211" s="238"/>
      <c r="O211" s="238"/>
      <c r="P211" s="238"/>
      <c r="Q211" s="238"/>
      <c r="R211" s="238"/>
      <c r="S211" s="238"/>
      <c r="T211" s="239"/>
      <c r="U211" s="13"/>
      <c r="V211" s="13"/>
      <c r="W211" s="13"/>
      <c r="X211" s="13"/>
      <c r="Y211" s="13"/>
      <c r="Z211" s="13"/>
      <c r="AA211" s="13"/>
      <c r="AB211" s="13"/>
      <c r="AC211" s="13"/>
      <c r="AD211" s="13"/>
      <c r="AE211" s="13"/>
      <c r="AT211" s="240" t="s">
        <v>139</v>
      </c>
      <c r="AU211" s="240" t="s">
        <v>82</v>
      </c>
      <c r="AV211" s="13" t="s">
        <v>80</v>
      </c>
      <c r="AW211" s="13" t="s">
        <v>33</v>
      </c>
      <c r="AX211" s="13" t="s">
        <v>72</v>
      </c>
      <c r="AY211" s="240" t="s">
        <v>128</v>
      </c>
    </row>
    <row r="212" s="14" customFormat="1">
      <c r="A212" s="14"/>
      <c r="B212" s="241"/>
      <c r="C212" s="242"/>
      <c r="D212" s="226" t="s">
        <v>139</v>
      </c>
      <c r="E212" s="243" t="s">
        <v>19</v>
      </c>
      <c r="F212" s="244" t="s">
        <v>277</v>
      </c>
      <c r="G212" s="242"/>
      <c r="H212" s="245">
        <v>4.8029999999999999</v>
      </c>
      <c r="I212" s="246"/>
      <c r="J212" s="242"/>
      <c r="K212" s="242"/>
      <c r="L212" s="247"/>
      <c r="M212" s="248"/>
      <c r="N212" s="249"/>
      <c r="O212" s="249"/>
      <c r="P212" s="249"/>
      <c r="Q212" s="249"/>
      <c r="R212" s="249"/>
      <c r="S212" s="249"/>
      <c r="T212" s="250"/>
      <c r="U212" s="14"/>
      <c r="V212" s="14"/>
      <c r="W212" s="14"/>
      <c r="X212" s="14"/>
      <c r="Y212" s="14"/>
      <c r="Z212" s="14"/>
      <c r="AA212" s="14"/>
      <c r="AB212" s="14"/>
      <c r="AC212" s="14"/>
      <c r="AD212" s="14"/>
      <c r="AE212" s="14"/>
      <c r="AT212" s="251" t="s">
        <v>139</v>
      </c>
      <c r="AU212" s="251" t="s">
        <v>82</v>
      </c>
      <c r="AV212" s="14" t="s">
        <v>82</v>
      </c>
      <c r="AW212" s="14" t="s">
        <v>33</v>
      </c>
      <c r="AX212" s="14" t="s">
        <v>72</v>
      </c>
      <c r="AY212" s="251" t="s">
        <v>128</v>
      </c>
    </row>
    <row r="213" s="14" customFormat="1">
      <c r="A213" s="14"/>
      <c r="B213" s="241"/>
      <c r="C213" s="242"/>
      <c r="D213" s="226" t="s">
        <v>139</v>
      </c>
      <c r="E213" s="243" t="s">
        <v>19</v>
      </c>
      <c r="F213" s="244" t="s">
        <v>278</v>
      </c>
      <c r="G213" s="242"/>
      <c r="H213" s="245">
        <v>3.536</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139</v>
      </c>
      <c r="AU213" s="251" t="s">
        <v>82</v>
      </c>
      <c r="AV213" s="14" t="s">
        <v>82</v>
      </c>
      <c r="AW213" s="14" t="s">
        <v>33</v>
      </c>
      <c r="AX213" s="14" t="s">
        <v>72</v>
      </c>
      <c r="AY213" s="251" t="s">
        <v>128</v>
      </c>
    </row>
    <row r="214" s="14" customFormat="1">
      <c r="A214" s="14"/>
      <c r="B214" s="241"/>
      <c r="C214" s="242"/>
      <c r="D214" s="226" t="s">
        <v>139</v>
      </c>
      <c r="E214" s="243" t="s">
        <v>19</v>
      </c>
      <c r="F214" s="244" t="s">
        <v>279</v>
      </c>
      <c r="G214" s="242"/>
      <c r="H214" s="245">
        <v>24.544</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139</v>
      </c>
      <c r="AU214" s="251" t="s">
        <v>82</v>
      </c>
      <c r="AV214" s="14" t="s">
        <v>82</v>
      </c>
      <c r="AW214" s="14" t="s">
        <v>33</v>
      </c>
      <c r="AX214" s="14" t="s">
        <v>72</v>
      </c>
      <c r="AY214" s="251" t="s">
        <v>128</v>
      </c>
    </row>
    <row r="215" s="14" customFormat="1">
      <c r="A215" s="14"/>
      <c r="B215" s="241"/>
      <c r="C215" s="242"/>
      <c r="D215" s="226" t="s">
        <v>139</v>
      </c>
      <c r="E215" s="243" t="s">
        <v>19</v>
      </c>
      <c r="F215" s="244" t="s">
        <v>280</v>
      </c>
      <c r="G215" s="242"/>
      <c r="H215" s="245">
        <v>0.32800000000000001</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139</v>
      </c>
      <c r="AU215" s="251" t="s">
        <v>82</v>
      </c>
      <c r="AV215" s="14" t="s">
        <v>82</v>
      </c>
      <c r="AW215" s="14" t="s">
        <v>33</v>
      </c>
      <c r="AX215" s="14" t="s">
        <v>72</v>
      </c>
      <c r="AY215" s="251" t="s">
        <v>128</v>
      </c>
    </row>
    <row r="216" s="15" customFormat="1">
      <c r="A216" s="15"/>
      <c r="B216" s="252"/>
      <c r="C216" s="253"/>
      <c r="D216" s="226" t="s">
        <v>139</v>
      </c>
      <c r="E216" s="254" t="s">
        <v>19</v>
      </c>
      <c r="F216" s="255" t="s">
        <v>202</v>
      </c>
      <c r="G216" s="253"/>
      <c r="H216" s="256">
        <v>33.210999999999999</v>
      </c>
      <c r="I216" s="257"/>
      <c r="J216" s="253"/>
      <c r="K216" s="253"/>
      <c r="L216" s="258"/>
      <c r="M216" s="259"/>
      <c r="N216" s="260"/>
      <c r="O216" s="260"/>
      <c r="P216" s="260"/>
      <c r="Q216" s="260"/>
      <c r="R216" s="260"/>
      <c r="S216" s="260"/>
      <c r="T216" s="261"/>
      <c r="U216" s="15"/>
      <c r="V216" s="15"/>
      <c r="W216" s="15"/>
      <c r="X216" s="15"/>
      <c r="Y216" s="15"/>
      <c r="Z216" s="15"/>
      <c r="AA216" s="15"/>
      <c r="AB216" s="15"/>
      <c r="AC216" s="15"/>
      <c r="AD216" s="15"/>
      <c r="AE216" s="15"/>
      <c r="AT216" s="262" t="s">
        <v>139</v>
      </c>
      <c r="AU216" s="262" t="s">
        <v>82</v>
      </c>
      <c r="AV216" s="15" t="s">
        <v>135</v>
      </c>
      <c r="AW216" s="15" t="s">
        <v>33</v>
      </c>
      <c r="AX216" s="15" t="s">
        <v>80</v>
      </c>
      <c r="AY216" s="262" t="s">
        <v>128</v>
      </c>
    </row>
    <row r="217" s="12" customFormat="1" ht="22.8" customHeight="1">
      <c r="A217" s="12"/>
      <c r="B217" s="197"/>
      <c r="C217" s="198"/>
      <c r="D217" s="199" t="s">
        <v>71</v>
      </c>
      <c r="E217" s="211" t="s">
        <v>587</v>
      </c>
      <c r="F217" s="211" t="s">
        <v>588</v>
      </c>
      <c r="G217" s="198"/>
      <c r="H217" s="198"/>
      <c r="I217" s="201"/>
      <c r="J217" s="212">
        <f>BK217</f>
        <v>0</v>
      </c>
      <c r="K217" s="198"/>
      <c r="L217" s="203"/>
      <c r="M217" s="204"/>
      <c r="N217" s="205"/>
      <c r="O217" s="205"/>
      <c r="P217" s="206">
        <f>SUM(P218:P219)</f>
        <v>0</v>
      </c>
      <c r="Q217" s="205"/>
      <c r="R217" s="206">
        <f>SUM(R218:R219)</f>
        <v>0</v>
      </c>
      <c r="S217" s="205"/>
      <c r="T217" s="207">
        <f>SUM(T218:T219)</f>
        <v>0</v>
      </c>
      <c r="U217" s="12"/>
      <c r="V217" s="12"/>
      <c r="W217" s="12"/>
      <c r="X217" s="12"/>
      <c r="Y217" s="12"/>
      <c r="Z217" s="12"/>
      <c r="AA217" s="12"/>
      <c r="AB217" s="12"/>
      <c r="AC217" s="12"/>
      <c r="AD217" s="12"/>
      <c r="AE217" s="12"/>
      <c r="AR217" s="208" t="s">
        <v>80</v>
      </c>
      <c r="AT217" s="209" t="s">
        <v>71</v>
      </c>
      <c r="AU217" s="209" t="s">
        <v>80</v>
      </c>
      <c r="AY217" s="208" t="s">
        <v>128</v>
      </c>
      <c r="BK217" s="210">
        <f>SUM(BK218:BK219)</f>
        <v>0</v>
      </c>
    </row>
    <row r="218" s="2" customFormat="1" ht="24.15" customHeight="1">
      <c r="A218" s="39"/>
      <c r="B218" s="40"/>
      <c r="C218" s="213" t="s">
        <v>589</v>
      </c>
      <c r="D218" s="213" t="s">
        <v>130</v>
      </c>
      <c r="E218" s="214" t="s">
        <v>803</v>
      </c>
      <c r="F218" s="215" t="s">
        <v>804</v>
      </c>
      <c r="G218" s="216" t="s">
        <v>264</v>
      </c>
      <c r="H218" s="217">
        <v>106.803</v>
      </c>
      <c r="I218" s="218"/>
      <c r="J218" s="219">
        <f>ROUND(I218*H218,2)</f>
        <v>0</v>
      </c>
      <c r="K218" s="215" t="s">
        <v>134</v>
      </c>
      <c r="L218" s="45"/>
      <c r="M218" s="220" t="s">
        <v>19</v>
      </c>
      <c r="N218" s="221" t="s">
        <v>43</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135</v>
      </c>
      <c r="AT218" s="224" t="s">
        <v>130</v>
      </c>
      <c r="AU218" s="224" t="s">
        <v>82</v>
      </c>
      <c r="AY218" s="18" t="s">
        <v>128</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135</v>
      </c>
      <c r="BM218" s="224" t="s">
        <v>805</v>
      </c>
    </row>
    <row r="219" s="2" customFormat="1">
      <c r="A219" s="39"/>
      <c r="B219" s="40"/>
      <c r="C219" s="41"/>
      <c r="D219" s="226" t="s">
        <v>137</v>
      </c>
      <c r="E219" s="41"/>
      <c r="F219" s="227" t="s">
        <v>806</v>
      </c>
      <c r="G219" s="41"/>
      <c r="H219" s="41"/>
      <c r="I219" s="228"/>
      <c r="J219" s="41"/>
      <c r="K219" s="41"/>
      <c r="L219" s="45"/>
      <c r="M219" s="276"/>
      <c r="N219" s="277"/>
      <c r="O219" s="278"/>
      <c r="P219" s="278"/>
      <c r="Q219" s="278"/>
      <c r="R219" s="278"/>
      <c r="S219" s="278"/>
      <c r="T219" s="279"/>
      <c r="U219" s="39"/>
      <c r="V219" s="39"/>
      <c r="W219" s="39"/>
      <c r="X219" s="39"/>
      <c r="Y219" s="39"/>
      <c r="Z219" s="39"/>
      <c r="AA219" s="39"/>
      <c r="AB219" s="39"/>
      <c r="AC219" s="39"/>
      <c r="AD219" s="39"/>
      <c r="AE219" s="39"/>
      <c r="AT219" s="18" t="s">
        <v>137</v>
      </c>
      <c r="AU219" s="18" t="s">
        <v>82</v>
      </c>
    </row>
    <row r="220" s="2" customFormat="1" ht="6.96" customHeight="1">
      <c r="A220" s="39"/>
      <c r="B220" s="60"/>
      <c r="C220" s="61"/>
      <c r="D220" s="61"/>
      <c r="E220" s="61"/>
      <c r="F220" s="61"/>
      <c r="G220" s="61"/>
      <c r="H220" s="61"/>
      <c r="I220" s="61"/>
      <c r="J220" s="61"/>
      <c r="K220" s="61"/>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kpjx02lJz09CAg30PzePRY4o30DjhSKUXMFuCGuOdLWVjBTGDL6f/7RxjvG+5Kc3H2nBqmhi0JCZeaOHyyuIHQ==" hashValue="YuUjsIFqfxvMRpDtnZoDwEGj8no0x3f/F/SyBKjyShjQwsm8/LKz6KXnNk7lzToOIucoFvBVtfp3IJQZaYbJKw==" algorithmName="SHA-512" password="CC35"/>
  <autoFilter ref="C93:K21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9"/>
      <c r="C3" s="140"/>
      <c r="D3" s="140"/>
      <c r="E3" s="140"/>
      <c r="F3" s="140"/>
      <c r="G3" s="140"/>
      <c r="H3" s="140"/>
      <c r="I3" s="140"/>
      <c r="J3" s="140"/>
      <c r="K3" s="140"/>
      <c r="L3" s="21"/>
      <c r="AT3" s="18" t="s">
        <v>82</v>
      </c>
    </row>
    <row r="4" s="1" customFormat="1" ht="24.96" customHeight="1">
      <c r="B4" s="21"/>
      <c r="D4" s="141" t="s">
        <v>99</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Ústí nad Labem - odstranění zdi v městské části Severní Terasa - sídliště Dobětice</v>
      </c>
      <c r="F7" s="143"/>
      <c r="G7" s="143"/>
      <c r="H7" s="143"/>
      <c r="L7" s="21"/>
    </row>
    <row r="8" s="1" customFormat="1" ht="12" customHeight="1">
      <c r="B8" s="21"/>
      <c r="D8" s="143" t="s">
        <v>100</v>
      </c>
      <c r="L8" s="21"/>
    </row>
    <row r="9" s="2" customFormat="1" ht="16.5" customHeight="1">
      <c r="A9" s="39"/>
      <c r="B9" s="45"/>
      <c r="C9" s="39"/>
      <c r="D9" s="39"/>
      <c r="E9" s="144" t="s">
        <v>644</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645</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807</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7. 5. 2020</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19</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35</v>
      </c>
      <c r="F26" s="39"/>
      <c r="G26" s="39"/>
      <c r="H26" s="39"/>
      <c r="I26" s="143" t="s">
        <v>28</v>
      </c>
      <c r="J26" s="134" t="s">
        <v>19</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ROUND((SUM(BE94:BE256)),  2)</f>
        <v>0</v>
      </c>
      <c r="G35" s="39"/>
      <c r="H35" s="39"/>
      <c r="I35" s="158">
        <v>0.20999999999999999</v>
      </c>
      <c r="J35" s="157">
        <f>ROUND(((SUM(BE94:BE256))*I35),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ROUND((SUM(BF94:BF256)),  2)</f>
        <v>0</v>
      </c>
      <c r="G36" s="39"/>
      <c r="H36" s="39"/>
      <c r="I36" s="158">
        <v>0.14999999999999999</v>
      </c>
      <c r="J36" s="157">
        <f>ROUND(((SUM(BF94:BF256))*I36),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ROUND((SUM(BG94:BG256)),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ROUND((SUM(BH94:BH256)),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ROUND((SUM(BI94:BI256)),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102</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Ústí nad Labem - odstranění zdi v městské části Severní Terasa - sídliště Dobětice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100</v>
      </c>
      <c r="D51" s="23"/>
      <c r="E51" s="23"/>
      <c r="F51" s="23"/>
      <c r="G51" s="23"/>
      <c r="H51" s="23"/>
      <c r="I51" s="23"/>
      <c r="J51" s="23"/>
      <c r="K51" s="23"/>
      <c r="L51" s="21"/>
    </row>
    <row r="52" s="2" customFormat="1" ht="16.5" customHeight="1">
      <c r="A52" s="39"/>
      <c r="B52" s="40"/>
      <c r="C52" s="41"/>
      <c r="D52" s="41"/>
      <c r="E52" s="170" t="s">
        <v>644</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645</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03.2 - Práce spojené s přístupem na staveniště a prováděním stavby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7. 5. 2020</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Statutární město Ústí n.L.-Úřad MO-Severní Terasa</v>
      </c>
      <c r="G58" s="41"/>
      <c r="H58" s="41"/>
      <c r="I58" s="33" t="s">
        <v>31</v>
      </c>
      <c r="J58" s="37" t="str">
        <f>E23</f>
        <v>AZ Consult spol. s r.o.</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Lucie Wojčiková</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103</v>
      </c>
      <c r="D61" s="172"/>
      <c r="E61" s="172"/>
      <c r="F61" s="172"/>
      <c r="G61" s="172"/>
      <c r="H61" s="172"/>
      <c r="I61" s="172"/>
      <c r="J61" s="173" t="s">
        <v>104</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105</v>
      </c>
    </row>
    <row r="64" s="9" customFormat="1" ht="24.96" customHeight="1">
      <c r="A64" s="9"/>
      <c r="B64" s="175"/>
      <c r="C64" s="176"/>
      <c r="D64" s="177" t="s">
        <v>106</v>
      </c>
      <c r="E64" s="178"/>
      <c r="F64" s="178"/>
      <c r="G64" s="178"/>
      <c r="H64" s="178"/>
      <c r="I64" s="178"/>
      <c r="J64" s="179">
        <f>J95</f>
        <v>0</v>
      </c>
      <c r="K64" s="176"/>
      <c r="L64" s="180"/>
      <c r="S64" s="9"/>
      <c r="T64" s="9"/>
      <c r="U64" s="9"/>
      <c r="V64" s="9"/>
      <c r="W64" s="9"/>
      <c r="X64" s="9"/>
      <c r="Y64" s="9"/>
      <c r="Z64" s="9"/>
      <c r="AA64" s="9"/>
      <c r="AB64" s="9"/>
      <c r="AC64" s="9"/>
      <c r="AD64" s="9"/>
      <c r="AE64" s="9"/>
    </row>
    <row r="65" s="10" customFormat="1" ht="19.92" customHeight="1">
      <c r="A65" s="10"/>
      <c r="B65" s="181"/>
      <c r="C65" s="126"/>
      <c r="D65" s="182" t="s">
        <v>107</v>
      </c>
      <c r="E65" s="183"/>
      <c r="F65" s="183"/>
      <c r="G65" s="183"/>
      <c r="H65" s="183"/>
      <c r="I65" s="183"/>
      <c r="J65" s="184">
        <f>J96</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343</v>
      </c>
      <c r="E66" s="183"/>
      <c r="F66" s="183"/>
      <c r="G66" s="183"/>
      <c r="H66" s="183"/>
      <c r="I66" s="183"/>
      <c r="J66" s="184">
        <f>J133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647</v>
      </c>
      <c r="E67" s="183"/>
      <c r="F67" s="183"/>
      <c r="G67" s="183"/>
      <c r="H67" s="183"/>
      <c r="I67" s="183"/>
      <c r="J67" s="184">
        <f>J165</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109</v>
      </c>
      <c r="E68" s="183"/>
      <c r="F68" s="183"/>
      <c r="G68" s="183"/>
      <c r="H68" s="183"/>
      <c r="I68" s="183"/>
      <c r="J68" s="184">
        <f>J195</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110</v>
      </c>
      <c r="E69" s="183"/>
      <c r="F69" s="183"/>
      <c r="G69" s="183"/>
      <c r="H69" s="183"/>
      <c r="I69" s="183"/>
      <c r="J69" s="184">
        <f>J219</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346</v>
      </c>
      <c r="E70" s="183"/>
      <c r="F70" s="183"/>
      <c r="G70" s="183"/>
      <c r="H70" s="183"/>
      <c r="I70" s="183"/>
      <c r="J70" s="184">
        <f>J250</f>
        <v>0</v>
      </c>
      <c r="K70" s="126"/>
      <c r="L70" s="185"/>
      <c r="S70" s="10"/>
      <c r="T70" s="10"/>
      <c r="U70" s="10"/>
      <c r="V70" s="10"/>
      <c r="W70" s="10"/>
      <c r="X70" s="10"/>
      <c r="Y70" s="10"/>
      <c r="Z70" s="10"/>
      <c r="AA70" s="10"/>
      <c r="AB70" s="10"/>
      <c r="AC70" s="10"/>
      <c r="AD70" s="10"/>
      <c r="AE70" s="10"/>
    </row>
    <row r="71" s="9" customFormat="1" ht="24.96" customHeight="1">
      <c r="A71" s="9"/>
      <c r="B71" s="175"/>
      <c r="C71" s="176"/>
      <c r="D71" s="177" t="s">
        <v>111</v>
      </c>
      <c r="E71" s="178"/>
      <c r="F71" s="178"/>
      <c r="G71" s="178"/>
      <c r="H71" s="178"/>
      <c r="I71" s="178"/>
      <c r="J71" s="179">
        <f>J253</f>
        <v>0</v>
      </c>
      <c r="K71" s="176"/>
      <c r="L71" s="180"/>
      <c r="S71" s="9"/>
      <c r="T71" s="9"/>
      <c r="U71" s="9"/>
      <c r="V71" s="9"/>
      <c r="W71" s="9"/>
      <c r="X71" s="9"/>
      <c r="Y71" s="9"/>
      <c r="Z71" s="9"/>
      <c r="AA71" s="9"/>
      <c r="AB71" s="9"/>
      <c r="AC71" s="9"/>
      <c r="AD71" s="9"/>
      <c r="AE71" s="9"/>
    </row>
    <row r="72" s="10" customFormat="1" ht="19.92" customHeight="1">
      <c r="A72" s="10"/>
      <c r="B72" s="181"/>
      <c r="C72" s="126"/>
      <c r="D72" s="182" t="s">
        <v>808</v>
      </c>
      <c r="E72" s="183"/>
      <c r="F72" s="183"/>
      <c r="G72" s="183"/>
      <c r="H72" s="183"/>
      <c r="I72" s="183"/>
      <c r="J72" s="184">
        <f>J254</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113</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Ústí nad Labem - odstranění zdi v městské části Severní Terasa - sídliště Dobětice</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100</v>
      </c>
      <c r="D83" s="23"/>
      <c r="E83" s="23"/>
      <c r="F83" s="23"/>
      <c r="G83" s="23"/>
      <c r="H83" s="23"/>
      <c r="I83" s="23"/>
      <c r="J83" s="23"/>
      <c r="K83" s="23"/>
      <c r="L83" s="21"/>
    </row>
    <row r="84" s="2" customFormat="1" ht="16.5" customHeight="1">
      <c r="A84" s="39"/>
      <c r="B84" s="40"/>
      <c r="C84" s="41"/>
      <c r="D84" s="41"/>
      <c r="E84" s="170" t="s">
        <v>644</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645</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SO 03.2 - Práce spojené s přístupem na staveniště a prováděním stavby</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7. 5. 2020</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25.65" customHeight="1">
      <c r="A90" s="39"/>
      <c r="B90" s="40"/>
      <c r="C90" s="33" t="s">
        <v>25</v>
      </c>
      <c r="D90" s="41"/>
      <c r="E90" s="41"/>
      <c r="F90" s="28" t="str">
        <f>E17</f>
        <v>Statutární město Ústí n.L.-Úřad MO-Severní Terasa</v>
      </c>
      <c r="G90" s="41"/>
      <c r="H90" s="41"/>
      <c r="I90" s="33" t="s">
        <v>31</v>
      </c>
      <c r="J90" s="37" t="str">
        <f>E23</f>
        <v>AZ Consult spol. s r.o.</v>
      </c>
      <c r="K90" s="41"/>
      <c r="L90" s="145"/>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Lucie Wojčiková</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114</v>
      </c>
      <c r="D93" s="189" t="s">
        <v>57</v>
      </c>
      <c r="E93" s="189" t="s">
        <v>53</v>
      </c>
      <c r="F93" s="189" t="s">
        <v>54</v>
      </c>
      <c r="G93" s="189" t="s">
        <v>115</v>
      </c>
      <c r="H93" s="189" t="s">
        <v>116</v>
      </c>
      <c r="I93" s="189" t="s">
        <v>117</v>
      </c>
      <c r="J93" s="189" t="s">
        <v>104</v>
      </c>
      <c r="K93" s="190" t="s">
        <v>118</v>
      </c>
      <c r="L93" s="191"/>
      <c r="M93" s="93" t="s">
        <v>19</v>
      </c>
      <c r="N93" s="94" t="s">
        <v>42</v>
      </c>
      <c r="O93" s="94" t="s">
        <v>119</v>
      </c>
      <c r="P93" s="94" t="s">
        <v>120</v>
      </c>
      <c r="Q93" s="94" t="s">
        <v>121</v>
      </c>
      <c r="R93" s="94" t="s">
        <v>122</v>
      </c>
      <c r="S93" s="94" t="s">
        <v>123</v>
      </c>
      <c r="T93" s="95" t="s">
        <v>124</v>
      </c>
      <c r="U93" s="186"/>
      <c r="V93" s="186"/>
      <c r="W93" s="186"/>
      <c r="X93" s="186"/>
      <c r="Y93" s="186"/>
      <c r="Z93" s="186"/>
      <c r="AA93" s="186"/>
      <c r="AB93" s="186"/>
      <c r="AC93" s="186"/>
      <c r="AD93" s="186"/>
      <c r="AE93" s="186"/>
    </row>
    <row r="94" s="2" customFormat="1" ht="22.8" customHeight="1">
      <c r="A94" s="39"/>
      <c r="B94" s="40"/>
      <c r="C94" s="100" t="s">
        <v>125</v>
      </c>
      <c r="D94" s="41"/>
      <c r="E94" s="41"/>
      <c r="F94" s="41"/>
      <c r="G94" s="41"/>
      <c r="H94" s="41"/>
      <c r="I94" s="41"/>
      <c r="J94" s="192">
        <f>BK94</f>
        <v>0</v>
      </c>
      <c r="K94" s="41"/>
      <c r="L94" s="45"/>
      <c r="M94" s="96"/>
      <c r="N94" s="193"/>
      <c r="O94" s="97"/>
      <c r="P94" s="194">
        <f>P95+P253</f>
        <v>0</v>
      </c>
      <c r="Q94" s="97"/>
      <c r="R94" s="194">
        <f>R95+R253</f>
        <v>81.595258800000011</v>
      </c>
      <c r="S94" s="97"/>
      <c r="T94" s="195">
        <f>T95+T253</f>
        <v>40.281790000000001</v>
      </c>
      <c r="U94" s="39"/>
      <c r="V94" s="39"/>
      <c r="W94" s="39"/>
      <c r="X94" s="39"/>
      <c r="Y94" s="39"/>
      <c r="Z94" s="39"/>
      <c r="AA94" s="39"/>
      <c r="AB94" s="39"/>
      <c r="AC94" s="39"/>
      <c r="AD94" s="39"/>
      <c r="AE94" s="39"/>
      <c r="AT94" s="18" t="s">
        <v>71</v>
      </c>
      <c r="AU94" s="18" t="s">
        <v>105</v>
      </c>
      <c r="BK94" s="196">
        <f>BK95+BK253</f>
        <v>0</v>
      </c>
    </row>
    <row r="95" s="12" customFormat="1" ht="25.92" customHeight="1">
      <c r="A95" s="12"/>
      <c r="B95" s="197"/>
      <c r="C95" s="198"/>
      <c r="D95" s="199" t="s">
        <v>71</v>
      </c>
      <c r="E95" s="200" t="s">
        <v>126</v>
      </c>
      <c r="F95" s="200" t="s">
        <v>127</v>
      </c>
      <c r="G95" s="198"/>
      <c r="H95" s="198"/>
      <c r="I95" s="201"/>
      <c r="J95" s="202">
        <f>BK95</f>
        <v>0</v>
      </c>
      <c r="K95" s="198"/>
      <c r="L95" s="203"/>
      <c r="M95" s="204"/>
      <c r="N95" s="205"/>
      <c r="O95" s="205"/>
      <c r="P95" s="206">
        <f>P96+P133+P165+P195+P219+P250</f>
        <v>0</v>
      </c>
      <c r="Q95" s="205"/>
      <c r="R95" s="206">
        <f>R96+R133+R165+R195+R219+R250</f>
        <v>81.595258800000011</v>
      </c>
      <c r="S95" s="205"/>
      <c r="T95" s="207">
        <f>T96+T133+T165+T195+T219+T250</f>
        <v>40.221789999999999</v>
      </c>
      <c r="U95" s="12"/>
      <c r="V95" s="12"/>
      <c r="W95" s="12"/>
      <c r="X95" s="12"/>
      <c r="Y95" s="12"/>
      <c r="Z95" s="12"/>
      <c r="AA95" s="12"/>
      <c r="AB95" s="12"/>
      <c r="AC95" s="12"/>
      <c r="AD95" s="12"/>
      <c r="AE95" s="12"/>
      <c r="AR95" s="208" t="s">
        <v>80</v>
      </c>
      <c r="AT95" s="209" t="s">
        <v>71</v>
      </c>
      <c r="AU95" s="209" t="s">
        <v>72</v>
      </c>
      <c r="AY95" s="208" t="s">
        <v>128</v>
      </c>
      <c r="BK95" s="210">
        <f>BK96+BK133+BK165+BK195+BK219+BK250</f>
        <v>0</v>
      </c>
    </row>
    <row r="96" s="12" customFormat="1" ht="22.8" customHeight="1">
      <c r="A96" s="12"/>
      <c r="B96" s="197"/>
      <c r="C96" s="198"/>
      <c r="D96" s="199" t="s">
        <v>71</v>
      </c>
      <c r="E96" s="211" t="s">
        <v>80</v>
      </c>
      <c r="F96" s="211" t="s">
        <v>129</v>
      </c>
      <c r="G96" s="198"/>
      <c r="H96" s="198"/>
      <c r="I96" s="201"/>
      <c r="J96" s="212">
        <f>BK96</f>
        <v>0</v>
      </c>
      <c r="K96" s="198"/>
      <c r="L96" s="203"/>
      <c r="M96" s="204"/>
      <c r="N96" s="205"/>
      <c r="O96" s="205"/>
      <c r="P96" s="206">
        <f>SUM(P97:P132)</f>
        <v>0</v>
      </c>
      <c r="Q96" s="205"/>
      <c r="R96" s="206">
        <f>SUM(R97:R132)</f>
        <v>0.0016430000000000002</v>
      </c>
      <c r="S96" s="205"/>
      <c r="T96" s="207">
        <f>SUM(T97:T132)</f>
        <v>34.200749999999999</v>
      </c>
      <c r="U96" s="12"/>
      <c r="V96" s="12"/>
      <c r="W96" s="12"/>
      <c r="X96" s="12"/>
      <c r="Y96" s="12"/>
      <c r="Z96" s="12"/>
      <c r="AA96" s="12"/>
      <c r="AB96" s="12"/>
      <c r="AC96" s="12"/>
      <c r="AD96" s="12"/>
      <c r="AE96" s="12"/>
      <c r="AR96" s="208" t="s">
        <v>80</v>
      </c>
      <c r="AT96" s="209" t="s">
        <v>71</v>
      </c>
      <c r="AU96" s="209" t="s">
        <v>80</v>
      </c>
      <c r="AY96" s="208" t="s">
        <v>128</v>
      </c>
      <c r="BK96" s="210">
        <f>SUM(BK97:BK132)</f>
        <v>0</v>
      </c>
    </row>
    <row r="97" s="2" customFormat="1" ht="37.8" customHeight="1">
      <c r="A97" s="39"/>
      <c r="B97" s="40"/>
      <c r="C97" s="213" t="s">
        <v>80</v>
      </c>
      <c r="D97" s="213" t="s">
        <v>130</v>
      </c>
      <c r="E97" s="214" t="s">
        <v>809</v>
      </c>
      <c r="F97" s="215" t="s">
        <v>810</v>
      </c>
      <c r="G97" s="216" t="s">
        <v>133</v>
      </c>
      <c r="H97" s="217">
        <v>112</v>
      </c>
      <c r="I97" s="218"/>
      <c r="J97" s="219">
        <f>ROUND(I97*H97,2)</f>
        <v>0</v>
      </c>
      <c r="K97" s="215" t="s">
        <v>134</v>
      </c>
      <c r="L97" s="45"/>
      <c r="M97" s="220" t="s">
        <v>19</v>
      </c>
      <c r="N97" s="221" t="s">
        <v>43</v>
      </c>
      <c r="O97" s="85"/>
      <c r="P97" s="222">
        <f>O97*H97</f>
        <v>0</v>
      </c>
      <c r="Q97" s="222">
        <v>0</v>
      </c>
      <c r="R97" s="222">
        <f>Q97*H97</f>
        <v>0</v>
      </c>
      <c r="S97" s="222">
        <v>0.044999999999999998</v>
      </c>
      <c r="T97" s="223">
        <f>S97*H97</f>
        <v>5.04</v>
      </c>
      <c r="U97" s="39"/>
      <c r="V97" s="39"/>
      <c r="W97" s="39"/>
      <c r="X97" s="39"/>
      <c r="Y97" s="39"/>
      <c r="Z97" s="39"/>
      <c r="AA97" s="39"/>
      <c r="AB97" s="39"/>
      <c r="AC97" s="39"/>
      <c r="AD97" s="39"/>
      <c r="AE97" s="39"/>
      <c r="AR97" s="224" t="s">
        <v>135</v>
      </c>
      <c r="AT97" s="224" t="s">
        <v>130</v>
      </c>
      <c r="AU97" s="224" t="s">
        <v>82</v>
      </c>
      <c r="AY97" s="18" t="s">
        <v>128</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135</v>
      </c>
      <c r="BM97" s="224" t="s">
        <v>811</v>
      </c>
    </row>
    <row r="98" s="2" customFormat="1">
      <c r="A98" s="39"/>
      <c r="B98" s="40"/>
      <c r="C98" s="41"/>
      <c r="D98" s="226" t="s">
        <v>137</v>
      </c>
      <c r="E98" s="41"/>
      <c r="F98" s="227" t="s">
        <v>138</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137</v>
      </c>
      <c r="AU98" s="18" t="s">
        <v>82</v>
      </c>
    </row>
    <row r="99" s="14" customFormat="1">
      <c r="A99" s="14"/>
      <c r="B99" s="241"/>
      <c r="C99" s="242"/>
      <c r="D99" s="226" t="s">
        <v>139</v>
      </c>
      <c r="E99" s="243" t="s">
        <v>19</v>
      </c>
      <c r="F99" s="244" t="s">
        <v>812</v>
      </c>
      <c r="G99" s="242"/>
      <c r="H99" s="245">
        <v>112</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139</v>
      </c>
      <c r="AU99" s="251" t="s">
        <v>82</v>
      </c>
      <c r="AV99" s="14" t="s">
        <v>82</v>
      </c>
      <c r="AW99" s="14" t="s">
        <v>33</v>
      </c>
      <c r="AX99" s="14" t="s">
        <v>80</v>
      </c>
      <c r="AY99" s="251" t="s">
        <v>128</v>
      </c>
    </row>
    <row r="100" s="2" customFormat="1" ht="37.8" customHeight="1">
      <c r="A100" s="39"/>
      <c r="B100" s="40"/>
      <c r="C100" s="213" t="s">
        <v>82</v>
      </c>
      <c r="D100" s="213" t="s">
        <v>130</v>
      </c>
      <c r="E100" s="214" t="s">
        <v>147</v>
      </c>
      <c r="F100" s="215" t="s">
        <v>148</v>
      </c>
      <c r="G100" s="216" t="s">
        <v>133</v>
      </c>
      <c r="H100" s="217">
        <v>98.849999999999994</v>
      </c>
      <c r="I100" s="218"/>
      <c r="J100" s="219">
        <f>ROUND(I100*H100,2)</f>
        <v>0</v>
      </c>
      <c r="K100" s="215" t="s">
        <v>134</v>
      </c>
      <c r="L100" s="45"/>
      <c r="M100" s="220" t="s">
        <v>19</v>
      </c>
      <c r="N100" s="221" t="s">
        <v>43</v>
      </c>
      <c r="O100" s="85"/>
      <c r="P100" s="222">
        <f>O100*H100</f>
        <v>0</v>
      </c>
      <c r="Q100" s="222">
        <v>0</v>
      </c>
      <c r="R100" s="222">
        <f>Q100*H100</f>
        <v>0</v>
      </c>
      <c r="S100" s="222">
        <v>0.29499999999999998</v>
      </c>
      <c r="T100" s="223">
        <f>S100*H100</f>
        <v>29.160749999999997</v>
      </c>
      <c r="U100" s="39"/>
      <c r="V100" s="39"/>
      <c r="W100" s="39"/>
      <c r="X100" s="39"/>
      <c r="Y100" s="39"/>
      <c r="Z100" s="39"/>
      <c r="AA100" s="39"/>
      <c r="AB100" s="39"/>
      <c r="AC100" s="39"/>
      <c r="AD100" s="39"/>
      <c r="AE100" s="39"/>
      <c r="AR100" s="224" t="s">
        <v>135</v>
      </c>
      <c r="AT100" s="224" t="s">
        <v>130</v>
      </c>
      <c r="AU100" s="224" t="s">
        <v>82</v>
      </c>
      <c r="AY100" s="18" t="s">
        <v>128</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135</v>
      </c>
      <c r="BM100" s="224" t="s">
        <v>813</v>
      </c>
    </row>
    <row r="101" s="2" customFormat="1">
      <c r="A101" s="39"/>
      <c r="B101" s="40"/>
      <c r="C101" s="41"/>
      <c r="D101" s="226" t="s">
        <v>137</v>
      </c>
      <c r="E101" s="41"/>
      <c r="F101" s="227" t="s">
        <v>150</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137</v>
      </c>
      <c r="AU101" s="18" t="s">
        <v>82</v>
      </c>
    </row>
    <row r="102" s="13" customFormat="1">
      <c r="A102" s="13"/>
      <c r="B102" s="231"/>
      <c r="C102" s="232"/>
      <c r="D102" s="226" t="s">
        <v>139</v>
      </c>
      <c r="E102" s="233" t="s">
        <v>19</v>
      </c>
      <c r="F102" s="234" t="s">
        <v>814</v>
      </c>
      <c r="G102" s="232"/>
      <c r="H102" s="233" t="s">
        <v>19</v>
      </c>
      <c r="I102" s="235"/>
      <c r="J102" s="232"/>
      <c r="K102" s="232"/>
      <c r="L102" s="236"/>
      <c r="M102" s="237"/>
      <c r="N102" s="238"/>
      <c r="O102" s="238"/>
      <c r="P102" s="238"/>
      <c r="Q102" s="238"/>
      <c r="R102" s="238"/>
      <c r="S102" s="238"/>
      <c r="T102" s="239"/>
      <c r="U102" s="13"/>
      <c r="V102" s="13"/>
      <c r="W102" s="13"/>
      <c r="X102" s="13"/>
      <c r="Y102" s="13"/>
      <c r="Z102" s="13"/>
      <c r="AA102" s="13"/>
      <c r="AB102" s="13"/>
      <c r="AC102" s="13"/>
      <c r="AD102" s="13"/>
      <c r="AE102" s="13"/>
      <c r="AT102" s="240" t="s">
        <v>139</v>
      </c>
      <c r="AU102" s="240" t="s">
        <v>82</v>
      </c>
      <c r="AV102" s="13" t="s">
        <v>80</v>
      </c>
      <c r="AW102" s="13" t="s">
        <v>33</v>
      </c>
      <c r="AX102" s="13" t="s">
        <v>72</v>
      </c>
      <c r="AY102" s="240" t="s">
        <v>128</v>
      </c>
    </row>
    <row r="103" s="14" customFormat="1">
      <c r="A103" s="14"/>
      <c r="B103" s="241"/>
      <c r="C103" s="242"/>
      <c r="D103" s="226" t="s">
        <v>139</v>
      </c>
      <c r="E103" s="243" t="s">
        <v>19</v>
      </c>
      <c r="F103" s="244" t="s">
        <v>815</v>
      </c>
      <c r="G103" s="242"/>
      <c r="H103" s="245">
        <v>98.849999999999994</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139</v>
      </c>
      <c r="AU103" s="251" t="s">
        <v>82</v>
      </c>
      <c r="AV103" s="14" t="s">
        <v>82</v>
      </c>
      <c r="AW103" s="14" t="s">
        <v>33</v>
      </c>
      <c r="AX103" s="14" t="s">
        <v>80</v>
      </c>
      <c r="AY103" s="251" t="s">
        <v>128</v>
      </c>
    </row>
    <row r="104" s="2" customFormat="1" ht="14.4" customHeight="1">
      <c r="A104" s="39"/>
      <c r="B104" s="40"/>
      <c r="C104" s="213" t="s">
        <v>146</v>
      </c>
      <c r="D104" s="213" t="s">
        <v>130</v>
      </c>
      <c r="E104" s="214" t="s">
        <v>180</v>
      </c>
      <c r="F104" s="215" t="s">
        <v>181</v>
      </c>
      <c r="G104" s="216" t="s">
        <v>133</v>
      </c>
      <c r="H104" s="217">
        <v>135.5</v>
      </c>
      <c r="I104" s="218"/>
      <c r="J104" s="219">
        <f>ROUND(I104*H104,2)</f>
        <v>0</v>
      </c>
      <c r="K104" s="215" t="s">
        <v>134</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135</v>
      </c>
      <c r="AT104" s="224" t="s">
        <v>130</v>
      </c>
      <c r="AU104" s="224" t="s">
        <v>82</v>
      </c>
      <c r="AY104" s="18" t="s">
        <v>128</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135</v>
      </c>
      <c r="BM104" s="224" t="s">
        <v>816</v>
      </c>
    </row>
    <row r="105" s="2" customFormat="1">
      <c r="A105" s="39"/>
      <c r="B105" s="40"/>
      <c r="C105" s="41"/>
      <c r="D105" s="226" t="s">
        <v>137</v>
      </c>
      <c r="E105" s="41"/>
      <c r="F105" s="227" t="s">
        <v>183</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137</v>
      </c>
      <c r="AU105" s="18" t="s">
        <v>82</v>
      </c>
    </row>
    <row r="106" s="13" customFormat="1">
      <c r="A106" s="13"/>
      <c r="B106" s="231"/>
      <c r="C106" s="232"/>
      <c r="D106" s="226" t="s">
        <v>139</v>
      </c>
      <c r="E106" s="233" t="s">
        <v>19</v>
      </c>
      <c r="F106" s="234" t="s">
        <v>817</v>
      </c>
      <c r="G106" s="232"/>
      <c r="H106" s="233" t="s">
        <v>19</v>
      </c>
      <c r="I106" s="235"/>
      <c r="J106" s="232"/>
      <c r="K106" s="232"/>
      <c r="L106" s="236"/>
      <c r="M106" s="237"/>
      <c r="N106" s="238"/>
      <c r="O106" s="238"/>
      <c r="P106" s="238"/>
      <c r="Q106" s="238"/>
      <c r="R106" s="238"/>
      <c r="S106" s="238"/>
      <c r="T106" s="239"/>
      <c r="U106" s="13"/>
      <c r="V106" s="13"/>
      <c r="W106" s="13"/>
      <c r="X106" s="13"/>
      <c r="Y106" s="13"/>
      <c r="Z106" s="13"/>
      <c r="AA106" s="13"/>
      <c r="AB106" s="13"/>
      <c r="AC106" s="13"/>
      <c r="AD106" s="13"/>
      <c r="AE106" s="13"/>
      <c r="AT106" s="240" t="s">
        <v>139</v>
      </c>
      <c r="AU106" s="240" t="s">
        <v>82</v>
      </c>
      <c r="AV106" s="13" t="s">
        <v>80</v>
      </c>
      <c r="AW106" s="13" t="s">
        <v>33</v>
      </c>
      <c r="AX106" s="13" t="s">
        <v>72</v>
      </c>
      <c r="AY106" s="240" t="s">
        <v>128</v>
      </c>
    </row>
    <row r="107" s="14" customFormat="1">
      <c r="A107" s="14"/>
      <c r="B107" s="241"/>
      <c r="C107" s="242"/>
      <c r="D107" s="226" t="s">
        <v>139</v>
      </c>
      <c r="E107" s="243" t="s">
        <v>19</v>
      </c>
      <c r="F107" s="244" t="s">
        <v>818</v>
      </c>
      <c r="G107" s="242"/>
      <c r="H107" s="245">
        <v>135.5</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139</v>
      </c>
      <c r="AU107" s="251" t="s">
        <v>82</v>
      </c>
      <c r="AV107" s="14" t="s">
        <v>82</v>
      </c>
      <c r="AW107" s="14" t="s">
        <v>33</v>
      </c>
      <c r="AX107" s="14" t="s">
        <v>80</v>
      </c>
      <c r="AY107" s="251" t="s">
        <v>128</v>
      </c>
    </row>
    <row r="108" s="2" customFormat="1" ht="37.8" customHeight="1">
      <c r="A108" s="39"/>
      <c r="B108" s="40"/>
      <c r="C108" s="213" t="s">
        <v>135</v>
      </c>
      <c r="D108" s="213" t="s">
        <v>130</v>
      </c>
      <c r="E108" s="214" t="s">
        <v>195</v>
      </c>
      <c r="F108" s="215" t="s">
        <v>196</v>
      </c>
      <c r="G108" s="216" t="s">
        <v>189</v>
      </c>
      <c r="H108" s="217">
        <v>21.899999999999999</v>
      </c>
      <c r="I108" s="218"/>
      <c r="J108" s="219">
        <f>ROUND(I108*H108,2)</f>
        <v>0</v>
      </c>
      <c r="K108" s="215" t="s">
        <v>134</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135</v>
      </c>
      <c r="AT108" s="224" t="s">
        <v>130</v>
      </c>
      <c r="AU108" s="224" t="s">
        <v>82</v>
      </c>
      <c r="AY108" s="18" t="s">
        <v>128</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135</v>
      </c>
      <c r="BM108" s="224" t="s">
        <v>819</v>
      </c>
    </row>
    <row r="109" s="2" customFormat="1">
      <c r="A109" s="39"/>
      <c r="B109" s="40"/>
      <c r="C109" s="41"/>
      <c r="D109" s="226" t="s">
        <v>137</v>
      </c>
      <c r="E109" s="41"/>
      <c r="F109" s="227" t="s">
        <v>198</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137</v>
      </c>
      <c r="AU109" s="18" t="s">
        <v>82</v>
      </c>
    </row>
    <row r="110" s="13" customFormat="1">
      <c r="A110" s="13"/>
      <c r="B110" s="231"/>
      <c r="C110" s="232"/>
      <c r="D110" s="226" t="s">
        <v>139</v>
      </c>
      <c r="E110" s="233" t="s">
        <v>19</v>
      </c>
      <c r="F110" s="234" t="s">
        <v>820</v>
      </c>
      <c r="G110" s="232"/>
      <c r="H110" s="233" t="s">
        <v>19</v>
      </c>
      <c r="I110" s="235"/>
      <c r="J110" s="232"/>
      <c r="K110" s="232"/>
      <c r="L110" s="236"/>
      <c r="M110" s="237"/>
      <c r="N110" s="238"/>
      <c r="O110" s="238"/>
      <c r="P110" s="238"/>
      <c r="Q110" s="238"/>
      <c r="R110" s="238"/>
      <c r="S110" s="238"/>
      <c r="T110" s="239"/>
      <c r="U110" s="13"/>
      <c r="V110" s="13"/>
      <c r="W110" s="13"/>
      <c r="X110" s="13"/>
      <c r="Y110" s="13"/>
      <c r="Z110" s="13"/>
      <c r="AA110" s="13"/>
      <c r="AB110" s="13"/>
      <c r="AC110" s="13"/>
      <c r="AD110" s="13"/>
      <c r="AE110" s="13"/>
      <c r="AT110" s="240" t="s">
        <v>139</v>
      </c>
      <c r="AU110" s="240" t="s">
        <v>82</v>
      </c>
      <c r="AV110" s="13" t="s">
        <v>80</v>
      </c>
      <c r="AW110" s="13" t="s">
        <v>33</v>
      </c>
      <c r="AX110" s="13" t="s">
        <v>72</v>
      </c>
      <c r="AY110" s="240" t="s">
        <v>128</v>
      </c>
    </row>
    <row r="111" s="14" customFormat="1">
      <c r="A111" s="14"/>
      <c r="B111" s="241"/>
      <c r="C111" s="242"/>
      <c r="D111" s="226" t="s">
        <v>139</v>
      </c>
      <c r="E111" s="243" t="s">
        <v>19</v>
      </c>
      <c r="F111" s="244" t="s">
        <v>821</v>
      </c>
      <c r="G111" s="242"/>
      <c r="H111" s="245">
        <v>21.899999999999999</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139</v>
      </c>
      <c r="AU111" s="251" t="s">
        <v>82</v>
      </c>
      <c r="AV111" s="14" t="s">
        <v>82</v>
      </c>
      <c r="AW111" s="14" t="s">
        <v>33</v>
      </c>
      <c r="AX111" s="14" t="s">
        <v>80</v>
      </c>
      <c r="AY111" s="251" t="s">
        <v>128</v>
      </c>
    </row>
    <row r="112" s="2" customFormat="1" ht="37.8" customHeight="1">
      <c r="A112" s="39"/>
      <c r="B112" s="40"/>
      <c r="C112" s="213" t="s">
        <v>157</v>
      </c>
      <c r="D112" s="213" t="s">
        <v>130</v>
      </c>
      <c r="E112" s="214" t="s">
        <v>822</v>
      </c>
      <c r="F112" s="215" t="s">
        <v>823</v>
      </c>
      <c r="G112" s="216" t="s">
        <v>189</v>
      </c>
      <c r="H112" s="217">
        <v>2.6000000000000001</v>
      </c>
      <c r="I112" s="218"/>
      <c r="J112" s="219">
        <f>ROUND(I112*H112,2)</f>
        <v>0</v>
      </c>
      <c r="K112" s="215" t="s">
        <v>134</v>
      </c>
      <c r="L112" s="45"/>
      <c r="M112" s="220" t="s">
        <v>19</v>
      </c>
      <c r="N112" s="221" t="s">
        <v>43</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135</v>
      </c>
      <c r="AT112" s="224" t="s">
        <v>130</v>
      </c>
      <c r="AU112" s="224" t="s">
        <v>82</v>
      </c>
      <c r="AY112" s="18" t="s">
        <v>128</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135</v>
      </c>
      <c r="BM112" s="224" t="s">
        <v>824</v>
      </c>
    </row>
    <row r="113" s="2" customFormat="1">
      <c r="A113" s="39"/>
      <c r="B113" s="40"/>
      <c r="C113" s="41"/>
      <c r="D113" s="226" t="s">
        <v>137</v>
      </c>
      <c r="E113" s="41"/>
      <c r="F113" s="227" t="s">
        <v>198</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137</v>
      </c>
      <c r="AU113" s="18" t="s">
        <v>82</v>
      </c>
    </row>
    <row r="114" s="14" customFormat="1">
      <c r="A114" s="14"/>
      <c r="B114" s="241"/>
      <c r="C114" s="242"/>
      <c r="D114" s="226" t="s">
        <v>139</v>
      </c>
      <c r="E114" s="243" t="s">
        <v>19</v>
      </c>
      <c r="F114" s="244" t="s">
        <v>825</v>
      </c>
      <c r="G114" s="242"/>
      <c r="H114" s="245">
        <v>2.6000000000000001</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139</v>
      </c>
      <c r="AU114" s="251" t="s">
        <v>82</v>
      </c>
      <c r="AV114" s="14" t="s">
        <v>82</v>
      </c>
      <c r="AW114" s="14" t="s">
        <v>33</v>
      </c>
      <c r="AX114" s="14" t="s">
        <v>80</v>
      </c>
      <c r="AY114" s="251" t="s">
        <v>128</v>
      </c>
    </row>
    <row r="115" s="2" customFormat="1" ht="24.15" customHeight="1">
      <c r="A115" s="39"/>
      <c r="B115" s="40"/>
      <c r="C115" s="213" t="s">
        <v>162</v>
      </c>
      <c r="D115" s="213" t="s">
        <v>130</v>
      </c>
      <c r="E115" s="214" t="s">
        <v>358</v>
      </c>
      <c r="F115" s="215" t="s">
        <v>359</v>
      </c>
      <c r="G115" s="216" t="s">
        <v>189</v>
      </c>
      <c r="H115" s="217">
        <v>10.949999999999999</v>
      </c>
      <c r="I115" s="218"/>
      <c r="J115" s="219">
        <f>ROUND(I115*H115,2)</f>
        <v>0</v>
      </c>
      <c r="K115" s="215" t="s">
        <v>134</v>
      </c>
      <c r="L115" s="45"/>
      <c r="M115" s="220" t="s">
        <v>19</v>
      </c>
      <c r="N115" s="221" t="s">
        <v>43</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135</v>
      </c>
      <c r="AT115" s="224" t="s">
        <v>130</v>
      </c>
      <c r="AU115" s="224" t="s">
        <v>82</v>
      </c>
      <c r="AY115" s="18" t="s">
        <v>128</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135</v>
      </c>
      <c r="BM115" s="224" t="s">
        <v>826</v>
      </c>
    </row>
    <row r="116" s="2" customFormat="1">
      <c r="A116" s="39"/>
      <c r="B116" s="40"/>
      <c r="C116" s="41"/>
      <c r="D116" s="226" t="s">
        <v>137</v>
      </c>
      <c r="E116" s="41"/>
      <c r="F116" s="227" t="s">
        <v>361</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137</v>
      </c>
      <c r="AU116" s="18" t="s">
        <v>82</v>
      </c>
    </row>
    <row r="117" s="13" customFormat="1">
      <c r="A117" s="13"/>
      <c r="B117" s="231"/>
      <c r="C117" s="232"/>
      <c r="D117" s="226" t="s">
        <v>139</v>
      </c>
      <c r="E117" s="233" t="s">
        <v>19</v>
      </c>
      <c r="F117" s="234" t="s">
        <v>362</v>
      </c>
      <c r="G117" s="232"/>
      <c r="H117" s="233" t="s">
        <v>19</v>
      </c>
      <c r="I117" s="235"/>
      <c r="J117" s="232"/>
      <c r="K117" s="232"/>
      <c r="L117" s="236"/>
      <c r="M117" s="237"/>
      <c r="N117" s="238"/>
      <c r="O117" s="238"/>
      <c r="P117" s="238"/>
      <c r="Q117" s="238"/>
      <c r="R117" s="238"/>
      <c r="S117" s="238"/>
      <c r="T117" s="239"/>
      <c r="U117" s="13"/>
      <c r="V117" s="13"/>
      <c r="W117" s="13"/>
      <c r="X117" s="13"/>
      <c r="Y117" s="13"/>
      <c r="Z117" s="13"/>
      <c r="AA117" s="13"/>
      <c r="AB117" s="13"/>
      <c r="AC117" s="13"/>
      <c r="AD117" s="13"/>
      <c r="AE117" s="13"/>
      <c r="AT117" s="240" t="s">
        <v>139</v>
      </c>
      <c r="AU117" s="240" t="s">
        <v>82</v>
      </c>
      <c r="AV117" s="13" t="s">
        <v>80</v>
      </c>
      <c r="AW117" s="13" t="s">
        <v>33</v>
      </c>
      <c r="AX117" s="13" t="s">
        <v>72</v>
      </c>
      <c r="AY117" s="240" t="s">
        <v>128</v>
      </c>
    </row>
    <row r="118" s="14" customFormat="1">
      <c r="A118" s="14"/>
      <c r="B118" s="241"/>
      <c r="C118" s="242"/>
      <c r="D118" s="226" t="s">
        <v>139</v>
      </c>
      <c r="E118" s="243" t="s">
        <v>19</v>
      </c>
      <c r="F118" s="244" t="s">
        <v>827</v>
      </c>
      <c r="G118" s="242"/>
      <c r="H118" s="245">
        <v>10.949999999999999</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139</v>
      </c>
      <c r="AU118" s="251" t="s">
        <v>82</v>
      </c>
      <c r="AV118" s="14" t="s">
        <v>82</v>
      </c>
      <c r="AW118" s="14" t="s">
        <v>33</v>
      </c>
      <c r="AX118" s="14" t="s">
        <v>80</v>
      </c>
      <c r="AY118" s="251" t="s">
        <v>128</v>
      </c>
    </row>
    <row r="119" s="2" customFormat="1" ht="24.15" customHeight="1">
      <c r="A119" s="39"/>
      <c r="B119" s="40"/>
      <c r="C119" s="213" t="s">
        <v>167</v>
      </c>
      <c r="D119" s="213" t="s">
        <v>130</v>
      </c>
      <c r="E119" s="214" t="s">
        <v>828</v>
      </c>
      <c r="F119" s="215" t="s">
        <v>328</v>
      </c>
      <c r="G119" s="216" t="s">
        <v>264</v>
      </c>
      <c r="H119" s="217">
        <v>4.6799999999999997</v>
      </c>
      <c r="I119" s="218"/>
      <c r="J119" s="219">
        <f>ROUND(I119*H119,2)</f>
        <v>0</v>
      </c>
      <c r="K119" s="215" t="s">
        <v>19</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135</v>
      </c>
      <c r="AT119" s="224" t="s">
        <v>130</v>
      </c>
      <c r="AU119" s="224" t="s">
        <v>82</v>
      </c>
      <c r="AY119" s="18" t="s">
        <v>128</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135</v>
      </c>
      <c r="BM119" s="224" t="s">
        <v>829</v>
      </c>
    </row>
    <row r="120" s="2" customFormat="1">
      <c r="A120" s="39"/>
      <c r="B120" s="40"/>
      <c r="C120" s="41"/>
      <c r="D120" s="226" t="s">
        <v>137</v>
      </c>
      <c r="E120" s="41"/>
      <c r="F120" s="227" t="s">
        <v>830</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137</v>
      </c>
      <c r="AU120" s="18" t="s">
        <v>82</v>
      </c>
    </row>
    <row r="121" s="14" customFormat="1">
      <c r="A121" s="14"/>
      <c r="B121" s="241"/>
      <c r="C121" s="242"/>
      <c r="D121" s="226" t="s">
        <v>139</v>
      </c>
      <c r="E121" s="242"/>
      <c r="F121" s="244" t="s">
        <v>831</v>
      </c>
      <c r="G121" s="242"/>
      <c r="H121" s="245">
        <v>4.6799999999999997</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139</v>
      </c>
      <c r="AU121" s="251" t="s">
        <v>82</v>
      </c>
      <c r="AV121" s="14" t="s">
        <v>82</v>
      </c>
      <c r="AW121" s="14" t="s">
        <v>4</v>
      </c>
      <c r="AX121" s="14" t="s">
        <v>80</v>
      </c>
      <c r="AY121" s="251" t="s">
        <v>128</v>
      </c>
    </row>
    <row r="122" s="2" customFormat="1" ht="24.15" customHeight="1">
      <c r="A122" s="39"/>
      <c r="B122" s="40"/>
      <c r="C122" s="213" t="s">
        <v>174</v>
      </c>
      <c r="D122" s="213" t="s">
        <v>130</v>
      </c>
      <c r="E122" s="214" t="s">
        <v>204</v>
      </c>
      <c r="F122" s="215" t="s">
        <v>205</v>
      </c>
      <c r="G122" s="216" t="s">
        <v>189</v>
      </c>
      <c r="H122" s="217">
        <v>10.949999999999999</v>
      </c>
      <c r="I122" s="218"/>
      <c r="J122" s="219">
        <f>ROUND(I122*H122,2)</f>
        <v>0</v>
      </c>
      <c r="K122" s="215" t="s">
        <v>134</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135</v>
      </c>
      <c r="AT122" s="224" t="s">
        <v>130</v>
      </c>
      <c r="AU122" s="224" t="s">
        <v>82</v>
      </c>
      <c r="AY122" s="18" t="s">
        <v>128</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135</v>
      </c>
      <c r="BM122" s="224" t="s">
        <v>832</v>
      </c>
    </row>
    <row r="123" s="2" customFormat="1">
      <c r="A123" s="39"/>
      <c r="B123" s="40"/>
      <c r="C123" s="41"/>
      <c r="D123" s="226" t="s">
        <v>137</v>
      </c>
      <c r="E123" s="41"/>
      <c r="F123" s="227" t="s">
        <v>207</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137</v>
      </c>
      <c r="AU123" s="18" t="s">
        <v>82</v>
      </c>
    </row>
    <row r="124" s="13" customFormat="1">
      <c r="A124" s="13"/>
      <c r="B124" s="231"/>
      <c r="C124" s="232"/>
      <c r="D124" s="226" t="s">
        <v>139</v>
      </c>
      <c r="E124" s="233" t="s">
        <v>19</v>
      </c>
      <c r="F124" s="234" t="s">
        <v>208</v>
      </c>
      <c r="G124" s="232"/>
      <c r="H124" s="233" t="s">
        <v>19</v>
      </c>
      <c r="I124" s="235"/>
      <c r="J124" s="232"/>
      <c r="K124" s="232"/>
      <c r="L124" s="236"/>
      <c r="M124" s="237"/>
      <c r="N124" s="238"/>
      <c r="O124" s="238"/>
      <c r="P124" s="238"/>
      <c r="Q124" s="238"/>
      <c r="R124" s="238"/>
      <c r="S124" s="238"/>
      <c r="T124" s="239"/>
      <c r="U124" s="13"/>
      <c r="V124" s="13"/>
      <c r="W124" s="13"/>
      <c r="X124" s="13"/>
      <c r="Y124" s="13"/>
      <c r="Z124" s="13"/>
      <c r="AA124" s="13"/>
      <c r="AB124" s="13"/>
      <c r="AC124" s="13"/>
      <c r="AD124" s="13"/>
      <c r="AE124" s="13"/>
      <c r="AT124" s="240" t="s">
        <v>139</v>
      </c>
      <c r="AU124" s="240" t="s">
        <v>82</v>
      </c>
      <c r="AV124" s="13" t="s">
        <v>80</v>
      </c>
      <c r="AW124" s="13" t="s">
        <v>33</v>
      </c>
      <c r="AX124" s="13" t="s">
        <v>72</v>
      </c>
      <c r="AY124" s="240" t="s">
        <v>128</v>
      </c>
    </row>
    <row r="125" s="14" customFormat="1">
      <c r="A125" s="14"/>
      <c r="B125" s="241"/>
      <c r="C125" s="242"/>
      <c r="D125" s="226" t="s">
        <v>139</v>
      </c>
      <c r="E125" s="243" t="s">
        <v>19</v>
      </c>
      <c r="F125" s="244" t="s">
        <v>827</v>
      </c>
      <c r="G125" s="242"/>
      <c r="H125" s="245">
        <v>10.949999999999999</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139</v>
      </c>
      <c r="AU125" s="251" t="s">
        <v>82</v>
      </c>
      <c r="AV125" s="14" t="s">
        <v>82</v>
      </c>
      <c r="AW125" s="14" t="s">
        <v>33</v>
      </c>
      <c r="AX125" s="14" t="s">
        <v>80</v>
      </c>
      <c r="AY125" s="251" t="s">
        <v>128</v>
      </c>
    </row>
    <row r="126" s="2" customFormat="1" ht="24.15" customHeight="1">
      <c r="A126" s="39"/>
      <c r="B126" s="40"/>
      <c r="C126" s="213" t="s">
        <v>179</v>
      </c>
      <c r="D126" s="213" t="s">
        <v>130</v>
      </c>
      <c r="E126" s="214" t="s">
        <v>650</v>
      </c>
      <c r="F126" s="215" t="s">
        <v>651</v>
      </c>
      <c r="G126" s="216" t="s">
        <v>133</v>
      </c>
      <c r="H126" s="217">
        <v>109.5</v>
      </c>
      <c r="I126" s="218"/>
      <c r="J126" s="219">
        <f>ROUND(I126*H126,2)</f>
        <v>0</v>
      </c>
      <c r="K126" s="215" t="s">
        <v>134</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135</v>
      </c>
      <c r="AT126" s="224" t="s">
        <v>130</v>
      </c>
      <c r="AU126" s="224" t="s">
        <v>82</v>
      </c>
      <c r="AY126" s="18" t="s">
        <v>128</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135</v>
      </c>
      <c r="BM126" s="224" t="s">
        <v>833</v>
      </c>
    </row>
    <row r="127" s="2" customFormat="1">
      <c r="A127" s="39"/>
      <c r="B127" s="40"/>
      <c r="C127" s="41"/>
      <c r="D127" s="226" t="s">
        <v>137</v>
      </c>
      <c r="E127" s="41"/>
      <c r="F127" s="227" t="s">
        <v>653</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137</v>
      </c>
      <c r="AU127" s="18" t="s">
        <v>82</v>
      </c>
    </row>
    <row r="128" s="14" customFormat="1">
      <c r="A128" s="14"/>
      <c r="B128" s="241"/>
      <c r="C128" s="242"/>
      <c r="D128" s="226" t="s">
        <v>139</v>
      </c>
      <c r="E128" s="243" t="s">
        <v>19</v>
      </c>
      <c r="F128" s="244" t="s">
        <v>834</v>
      </c>
      <c r="G128" s="242"/>
      <c r="H128" s="245">
        <v>109.5</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139</v>
      </c>
      <c r="AU128" s="251" t="s">
        <v>82</v>
      </c>
      <c r="AV128" s="14" t="s">
        <v>82</v>
      </c>
      <c r="AW128" s="14" t="s">
        <v>33</v>
      </c>
      <c r="AX128" s="14" t="s">
        <v>80</v>
      </c>
      <c r="AY128" s="251" t="s">
        <v>128</v>
      </c>
    </row>
    <row r="129" s="2" customFormat="1" ht="24.15" customHeight="1">
      <c r="A129" s="39"/>
      <c r="B129" s="40"/>
      <c r="C129" s="213" t="s">
        <v>186</v>
      </c>
      <c r="D129" s="213" t="s">
        <v>130</v>
      </c>
      <c r="E129" s="214" t="s">
        <v>662</v>
      </c>
      <c r="F129" s="215" t="s">
        <v>663</v>
      </c>
      <c r="G129" s="216" t="s">
        <v>133</v>
      </c>
      <c r="H129" s="217">
        <v>109.5</v>
      </c>
      <c r="I129" s="218"/>
      <c r="J129" s="219">
        <f>ROUND(I129*H129,2)</f>
        <v>0</v>
      </c>
      <c r="K129" s="215" t="s">
        <v>134</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135</v>
      </c>
      <c r="AT129" s="224" t="s">
        <v>130</v>
      </c>
      <c r="AU129" s="224" t="s">
        <v>82</v>
      </c>
      <c r="AY129" s="18" t="s">
        <v>128</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135</v>
      </c>
      <c r="BM129" s="224" t="s">
        <v>835</v>
      </c>
    </row>
    <row r="130" s="2" customFormat="1">
      <c r="A130" s="39"/>
      <c r="B130" s="40"/>
      <c r="C130" s="41"/>
      <c r="D130" s="226" t="s">
        <v>137</v>
      </c>
      <c r="E130" s="41"/>
      <c r="F130" s="227" t="s">
        <v>665</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137</v>
      </c>
      <c r="AU130" s="18" t="s">
        <v>82</v>
      </c>
    </row>
    <row r="131" s="2" customFormat="1" ht="14.4" customHeight="1">
      <c r="A131" s="39"/>
      <c r="B131" s="40"/>
      <c r="C131" s="266" t="s">
        <v>194</v>
      </c>
      <c r="D131" s="266" t="s">
        <v>371</v>
      </c>
      <c r="E131" s="267" t="s">
        <v>666</v>
      </c>
      <c r="F131" s="268" t="s">
        <v>667</v>
      </c>
      <c r="G131" s="269" t="s">
        <v>337</v>
      </c>
      <c r="H131" s="270">
        <v>1.643</v>
      </c>
      <c r="I131" s="271"/>
      <c r="J131" s="272">
        <f>ROUND(I131*H131,2)</f>
        <v>0</v>
      </c>
      <c r="K131" s="268" t="s">
        <v>134</v>
      </c>
      <c r="L131" s="273"/>
      <c r="M131" s="274" t="s">
        <v>19</v>
      </c>
      <c r="N131" s="275" t="s">
        <v>43</v>
      </c>
      <c r="O131" s="85"/>
      <c r="P131" s="222">
        <f>O131*H131</f>
        <v>0</v>
      </c>
      <c r="Q131" s="222">
        <v>0.001</v>
      </c>
      <c r="R131" s="222">
        <f>Q131*H131</f>
        <v>0.0016430000000000002</v>
      </c>
      <c r="S131" s="222">
        <v>0</v>
      </c>
      <c r="T131" s="223">
        <f>S131*H131</f>
        <v>0</v>
      </c>
      <c r="U131" s="39"/>
      <c r="V131" s="39"/>
      <c r="W131" s="39"/>
      <c r="X131" s="39"/>
      <c r="Y131" s="39"/>
      <c r="Z131" s="39"/>
      <c r="AA131" s="39"/>
      <c r="AB131" s="39"/>
      <c r="AC131" s="39"/>
      <c r="AD131" s="39"/>
      <c r="AE131" s="39"/>
      <c r="AR131" s="224" t="s">
        <v>174</v>
      </c>
      <c r="AT131" s="224" t="s">
        <v>371</v>
      </c>
      <c r="AU131" s="224" t="s">
        <v>82</v>
      </c>
      <c r="AY131" s="18" t="s">
        <v>128</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135</v>
      </c>
      <c r="BM131" s="224" t="s">
        <v>836</v>
      </c>
    </row>
    <row r="132" s="14" customFormat="1">
      <c r="A132" s="14"/>
      <c r="B132" s="241"/>
      <c r="C132" s="242"/>
      <c r="D132" s="226" t="s">
        <v>139</v>
      </c>
      <c r="E132" s="242"/>
      <c r="F132" s="244" t="s">
        <v>837</v>
      </c>
      <c r="G132" s="242"/>
      <c r="H132" s="245">
        <v>1.643</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139</v>
      </c>
      <c r="AU132" s="251" t="s">
        <v>82</v>
      </c>
      <c r="AV132" s="14" t="s">
        <v>82</v>
      </c>
      <c r="AW132" s="14" t="s">
        <v>4</v>
      </c>
      <c r="AX132" s="14" t="s">
        <v>80</v>
      </c>
      <c r="AY132" s="251" t="s">
        <v>128</v>
      </c>
    </row>
    <row r="133" s="12" customFormat="1" ht="22.8" customHeight="1">
      <c r="A133" s="12"/>
      <c r="B133" s="197"/>
      <c r="C133" s="198"/>
      <c r="D133" s="199" t="s">
        <v>71</v>
      </c>
      <c r="E133" s="211" t="s">
        <v>146</v>
      </c>
      <c r="F133" s="211" t="s">
        <v>433</v>
      </c>
      <c r="G133" s="198"/>
      <c r="H133" s="198"/>
      <c r="I133" s="201"/>
      <c r="J133" s="212">
        <f>BK133</f>
        <v>0</v>
      </c>
      <c r="K133" s="198"/>
      <c r="L133" s="203"/>
      <c r="M133" s="204"/>
      <c r="N133" s="205"/>
      <c r="O133" s="205"/>
      <c r="P133" s="206">
        <f>SUM(P134:P164)</f>
        <v>0</v>
      </c>
      <c r="Q133" s="205"/>
      <c r="R133" s="206">
        <f>SUM(R134:R164)</f>
        <v>18.980866799999998</v>
      </c>
      <c r="S133" s="205"/>
      <c r="T133" s="207">
        <f>SUM(T134:T164)</f>
        <v>0</v>
      </c>
      <c r="U133" s="12"/>
      <c r="V133" s="12"/>
      <c r="W133" s="12"/>
      <c r="X133" s="12"/>
      <c r="Y133" s="12"/>
      <c r="Z133" s="12"/>
      <c r="AA133" s="12"/>
      <c r="AB133" s="12"/>
      <c r="AC133" s="12"/>
      <c r="AD133" s="12"/>
      <c r="AE133" s="12"/>
      <c r="AR133" s="208" t="s">
        <v>80</v>
      </c>
      <c r="AT133" s="209" t="s">
        <v>71</v>
      </c>
      <c r="AU133" s="209" t="s">
        <v>80</v>
      </c>
      <c r="AY133" s="208" t="s">
        <v>128</v>
      </c>
      <c r="BK133" s="210">
        <f>SUM(BK134:BK164)</f>
        <v>0</v>
      </c>
    </row>
    <row r="134" s="2" customFormat="1" ht="14.4" customHeight="1">
      <c r="A134" s="39"/>
      <c r="B134" s="40"/>
      <c r="C134" s="213" t="s">
        <v>203</v>
      </c>
      <c r="D134" s="213" t="s">
        <v>130</v>
      </c>
      <c r="E134" s="214" t="s">
        <v>838</v>
      </c>
      <c r="F134" s="215" t="s">
        <v>839</v>
      </c>
      <c r="G134" s="216" t="s">
        <v>219</v>
      </c>
      <c r="H134" s="217">
        <v>41</v>
      </c>
      <c r="I134" s="218"/>
      <c r="J134" s="219">
        <f>ROUND(I134*H134,2)</f>
        <v>0</v>
      </c>
      <c r="K134" s="215" t="s">
        <v>134</v>
      </c>
      <c r="L134" s="45"/>
      <c r="M134" s="220" t="s">
        <v>19</v>
      </c>
      <c r="N134" s="221" t="s">
        <v>43</v>
      </c>
      <c r="O134" s="85"/>
      <c r="P134" s="222">
        <f>O134*H134</f>
        <v>0</v>
      </c>
      <c r="Q134" s="222">
        <v>0.36435000000000001</v>
      </c>
      <c r="R134" s="222">
        <f>Q134*H134</f>
        <v>14.93835</v>
      </c>
      <c r="S134" s="222">
        <v>0</v>
      </c>
      <c r="T134" s="223">
        <f>S134*H134</f>
        <v>0</v>
      </c>
      <c r="U134" s="39"/>
      <c r="V134" s="39"/>
      <c r="W134" s="39"/>
      <c r="X134" s="39"/>
      <c r="Y134" s="39"/>
      <c r="Z134" s="39"/>
      <c r="AA134" s="39"/>
      <c r="AB134" s="39"/>
      <c r="AC134" s="39"/>
      <c r="AD134" s="39"/>
      <c r="AE134" s="39"/>
      <c r="AR134" s="224" t="s">
        <v>135</v>
      </c>
      <c r="AT134" s="224" t="s">
        <v>130</v>
      </c>
      <c r="AU134" s="224" t="s">
        <v>82</v>
      </c>
      <c r="AY134" s="18" t="s">
        <v>128</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135</v>
      </c>
      <c r="BM134" s="224" t="s">
        <v>840</v>
      </c>
    </row>
    <row r="135" s="2" customFormat="1">
      <c r="A135" s="39"/>
      <c r="B135" s="40"/>
      <c r="C135" s="41"/>
      <c r="D135" s="226" t="s">
        <v>137</v>
      </c>
      <c r="E135" s="41"/>
      <c r="F135" s="227" t="s">
        <v>841</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137</v>
      </c>
      <c r="AU135" s="18" t="s">
        <v>82</v>
      </c>
    </row>
    <row r="136" s="14" customFormat="1">
      <c r="A136" s="14"/>
      <c r="B136" s="241"/>
      <c r="C136" s="242"/>
      <c r="D136" s="226" t="s">
        <v>139</v>
      </c>
      <c r="E136" s="243" t="s">
        <v>19</v>
      </c>
      <c r="F136" s="244" t="s">
        <v>842</v>
      </c>
      <c r="G136" s="242"/>
      <c r="H136" s="245">
        <v>4</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139</v>
      </c>
      <c r="AU136" s="251" t="s">
        <v>82</v>
      </c>
      <c r="AV136" s="14" t="s">
        <v>82</v>
      </c>
      <c r="AW136" s="14" t="s">
        <v>33</v>
      </c>
      <c r="AX136" s="14" t="s">
        <v>72</v>
      </c>
      <c r="AY136" s="251" t="s">
        <v>128</v>
      </c>
    </row>
    <row r="137" s="14" customFormat="1">
      <c r="A137" s="14"/>
      <c r="B137" s="241"/>
      <c r="C137" s="242"/>
      <c r="D137" s="226" t="s">
        <v>139</v>
      </c>
      <c r="E137" s="243" t="s">
        <v>19</v>
      </c>
      <c r="F137" s="244" t="s">
        <v>843</v>
      </c>
      <c r="G137" s="242"/>
      <c r="H137" s="245">
        <v>13</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139</v>
      </c>
      <c r="AU137" s="251" t="s">
        <v>82</v>
      </c>
      <c r="AV137" s="14" t="s">
        <v>82</v>
      </c>
      <c r="AW137" s="14" t="s">
        <v>33</v>
      </c>
      <c r="AX137" s="14" t="s">
        <v>72</v>
      </c>
      <c r="AY137" s="251" t="s">
        <v>128</v>
      </c>
    </row>
    <row r="138" s="14" customFormat="1">
      <c r="A138" s="14"/>
      <c r="B138" s="241"/>
      <c r="C138" s="242"/>
      <c r="D138" s="226" t="s">
        <v>139</v>
      </c>
      <c r="E138" s="243" t="s">
        <v>19</v>
      </c>
      <c r="F138" s="244" t="s">
        <v>844</v>
      </c>
      <c r="G138" s="242"/>
      <c r="H138" s="245">
        <v>24</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139</v>
      </c>
      <c r="AU138" s="251" t="s">
        <v>82</v>
      </c>
      <c r="AV138" s="14" t="s">
        <v>82</v>
      </c>
      <c r="AW138" s="14" t="s">
        <v>33</v>
      </c>
      <c r="AX138" s="14" t="s">
        <v>72</v>
      </c>
      <c r="AY138" s="251" t="s">
        <v>128</v>
      </c>
    </row>
    <row r="139" s="15" customFormat="1">
      <c r="A139" s="15"/>
      <c r="B139" s="252"/>
      <c r="C139" s="253"/>
      <c r="D139" s="226" t="s">
        <v>139</v>
      </c>
      <c r="E139" s="254" t="s">
        <v>19</v>
      </c>
      <c r="F139" s="255" t="s">
        <v>202</v>
      </c>
      <c r="G139" s="253"/>
      <c r="H139" s="256">
        <v>41</v>
      </c>
      <c r="I139" s="257"/>
      <c r="J139" s="253"/>
      <c r="K139" s="253"/>
      <c r="L139" s="258"/>
      <c r="M139" s="259"/>
      <c r="N139" s="260"/>
      <c r="O139" s="260"/>
      <c r="P139" s="260"/>
      <c r="Q139" s="260"/>
      <c r="R139" s="260"/>
      <c r="S139" s="260"/>
      <c r="T139" s="261"/>
      <c r="U139" s="15"/>
      <c r="V139" s="15"/>
      <c r="W139" s="15"/>
      <c r="X139" s="15"/>
      <c r="Y139" s="15"/>
      <c r="Z139" s="15"/>
      <c r="AA139" s="15"/>
      <c r="AB139" s="15"/>
      <c r="AC139" s="15"/>
      <c r="AD139" s="15"/>
      <c r="AE139" s="15"/>
      <c r="AT139" s="262" t="s">
        <v>139</v>
      </c>
      <c r="AU139" s="262" t="s">
        <v>82</v>
      </c>
      <c r="AV139" s="15" t="s">
        <v>135</v>
      </c>
      <c r="AW139" s="15" t="s">
        <v>33</v>
      </c>
      <c r="AX139" s="15" t="s">
        <v>80</v>
      </c>
      <c r="AY139" s="262" t="s">
        <v>128</v>
      </c>
    </row>
    <row r="140" s="2" customFormat="1" ht="14.4" customHeight="1">
      <c r="A140" s="39"/>
      <c r="B140" s="40"/>
      <c r="C140" s="266" t="s">
        <v>210</v>
      </c>
      <c r="D140" s="266" t="s">
        <v>371</v>
      </c>
      <c r="E140" s="267" t="s">
        <v>845</v>
      </c>
      <c r="F140" s="268" t="s">
        <v>846</v>
      </c>
      <c r="G140" s="269" t="s">
        <v>219</v>
      </c>
      <c r="H140" s="270">
        <v>17</v>
      </c>
      <c r="I140" s="271"/>
      <c r="J140" s="272">
        <f>ROUND(I140*H140,2)</f>
        <v>0</v>
      </c>
      <c r="K140" s="268" t="s">
        <v>19</v>
      </c>
      <c r="L140" s="273"/>
      <c r="M140" s="274" t="s">
        <v>19</v>
      </c>
      <c r="N140" s="275" t="s">
        <v>43</v>
      </c>
      <c r="O140" s="85"/>
      <c r="P140" s="222">
        <f>O140*H140</f>
        <v>0</v>
      </c>
      <c r="Q140" s="222">
        <v>0.0104</v>
      </c>
      <c r="R140" s="222">
        <f>Q140*H140</f>
        <v>0.17679999999999999</v>
      </c>
      <c r="S140" s="222">
        <v>0</v>
      </c>
      <c r="T140" s="223">
        <f>S140*H140</f>
        <v>0</v>
      </c>
      <c r="U140" s="39"/>
      <c r="V140" s="39"/>
      <c r="W140" s="39"/>
      <c r="X140" s="39"/>
      <c r="Y140" s="39"/>
      <c r="Z140" s="39"/>
      <c r="AA140" s="39"/>
      <c r="AB140" s="39"/>
      <c r="AC140" s="39"/>
      <c r="AD140" s="39"/>
      <c r="AE140" s="39"/>
      <c r="AR140" s="224" t="s">
        <v>174</v>
      </c>
      <c r="AT140" s="224" t="s">
        <v>371</v>
      </c>
      <c r="AU140" s="224" t="s">
        <v>82</v>
      </c>
      <c r="AY140" s="18" t="s">
        <v>128</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135</v>
      </c>
      <c r="BM140" s="224" t="s">
        <v>847</v>
      </c>
    </row>
    <row r="141" s="13" customFormat="1">
      <c r="A141" s="13"/>
      <c r="B141" s="231"/>
      <c r="C141" s="232"/>
      <c r="D141" s="226" t="s">
        <v>139</v>
      </c>
      <c r="E141" s="233" t="s">
        <v>19</v>
      </c>
      <c r="F141" s="234" t="s">
        <v>848</v>
      </c>
      <c r="G141" s="232"/>
      <c r="H141" s="233" t="s">
        <v>19</v>
      </c>
      <c r="I141" s="235"/>
      <c r="J141" s="232"/>
      <c r="K141" s="232"/>
      <c r="L141" s="236"/>
      <c r="M141" s="237"/>
      <c r="N141" s="238"/>
      <c r="O141" s="238"/>
      <c r="P141" s="238"/>
      <c r="Q141" s="238"/>
      <c r="R141" s="238"/>
      <c r="S141" s="238"/>
      <c r="T141" s="239"/>
      <c r="U141" s="13"/>
      <c r="V141" s="13"/>
      <c r="W141" s="13"/>
      <c r="X141" s="13"/>
      <c r="Y141" s="13"/>
      <c r="Z141" s="13"/>
      <c r="AA141" s="13"/>
      <c r="AB141" s="13"/>
      <c r="AC141" s="13"/>
      <c r="AD141" s="13"/>
      <c r="AE141" s="13"/>
      <c r="AT141" s="240" t="s">
        <v>139</v>
      </c>
      <c r="AU141" s="240" t="s">
        <v>82</v>
      </c>
      <c r="AV141" s="13" t="s">
        <v>80</v>
      </c>
      <c r="AW141" s="13" t="s">
        <v>33</v>
      </c>
      <c r="AX141" s="13" t="s">
        <v>72</v>
      </c>
      <c r="AY141" s="240" t="s">
        <v>128</v>
      </c>
    </row>
    <row r="142" s="14" customFormat="1">
      <c r="A142" s="14"/>
      <c r="B142" s="241"/>
      <c r="C142" s="242"/>
      <c r="D142" s="226" t="s">
        <v>139</v>
      </c>
      <c r="E142" s="243" t="s">
        <v>19</v>
      </c>
      <c r="F142" s="244" t="s">
        <v>842</v>
      </c>
      <c r="G142" s="242"/>
      <c r="H142" s="245">
        <v>4</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139</v>
      </c>
      <c r="AU142" s="251" t="s">
        <v>82</v>
      </c>
      <c r="AV142" s="14" t="s">
        <v>82</v>
      </c>
      <c r="AW142" s="14" t="s">
        <v>33</v>
      </c>
      <c r="AX142" s="14" t="s">
        <v>72</v>
      </c>
      <c r="AY142" s="251" t="s">
        <v>128</v>
      </c>
    </row>
    <row r="143" s="14" customFormat="1">
      <c r="A143" s="14"/>
      <c r="B143" s="241"/>
      <c r="C143" s="242"/>
      <c r="D143" s="226" t="s">
        <v>139</v>
      </c>
      <c r="E143" s="243" t="s">
        <v>19</v>
      </c>
      <c r="F143" s="244" t="s">
        <v>843</v>
      </c>
      <c r="G143" s="242"/>
      <c r="H143" s="245">
        <v>13</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139</v>
      </c>
      <c r="AU143" s="251" t="s">
        <v>82</v>
      </c>
      <c r="AV143" s="14" t="s">
        <v>82</v>
      </c>
      <c r="AW143" s="14" t="s">
        <v>33</v>
      </c>
      <c r="AX143" s="14" t="s">
        <v>72</v>
      </c>
      <c r="AY143" s="251" t="s">
        <v>128</v>
      </c>
    </row>
    <row r="144" s="15" customFormat="1">
      <c r="A144" s="15"/>
      <c r="B144" s="252"/>
      <c r="C144" s="253"/>
      <c r="D144" s="226" t="s">
        <v>139</v>
      </c>
      <c r="E144" s="254" t="s">
        <v>19</v>
      </c>
      <c r="F144" s="255" t="s">
        <v>202</v>
      </c>
      <c r="G144" s="253"/>
      <c r="H144" s="256">
        <v>17</v>
      </c>
      <c r="I144" s="257"/>
      <c r="J144" s="253"/>
      <c r="K144" s="253"/>
      <c r="L144" s="258"/>
      <c r="M144" s="259"/>
      <c r="N144" s="260"/>
      <c r="O144" s="260"/>
      <c r="P144" s="260"/>
      <c r="Q144" s="260"/>
      <c r="R144" s="260"/>
      <c r="S144" s="260"/>
      <c r="T144" s="261"/>
      <c r="U144" s="15"/>
      <c r="V144" s="15"/>
      <c r="W144" s="15"/>
      <c r="X144" s="15"/>
      <c r="Y144" s="15"/>
      <c r="Z144" s="15"/>
      <c r="AA144" s="15"/>
      <c r="AB144" s="15"/>
      <c r="AC144" s="15"/>
      <c r="AD144" s="15"/>
      <c r="AE144" s="15"/>
      <c r="AT144" s="262" t="s">
        <v>139</v>
      </c>
      <c r="AU144" s="262" t="s">
        <v>82</v>
      </c>
      <c r="AV144" s="15" t="s">
        <v>135</v>
      </c>
      <c r="AW144" s="15" t="s">
        <v>33</v>
      </c>
      <c r="AX144" s="15" t="s">
        <v>80</v>
      </c>
      <c r="AY144" s="262" t="s">
        <v>128</v>
      </c>
    </row>
    <row r="145" s="2" customFormat="1" ht="14.4" customHeight="1">
      <c r="A145" s="39"/>
      <c r="B145" s="40"/>
      <c r="C145" s="266" t="s">
        <v>216</v>
      </c>
      <c r="D145" s="266" t="s">
        <v>371</v>
      </c>
      <c r="E145" s="267" t="s">
        <v>849</v>
      </c>
      <c r="F145" s="268" t="s">
        <v>850</v>
      </c>
      <c r="G145" s="269" t="s">
        <v>219</v>
      </c>
      <c r="H145" s="270">
        <v>24</v>
      </c>
      <c r="I145" s="271"/>
      <c r="J145" s="272">
        <f>ROUND(I145*H145,2)</f>
        <v>0</v>
      </c>
      <c r="K145" s="268" t="s">
        <v>19</v>
      </c>
      <c r="L145" s="273"/>
      <c r="M145" s="274" t="s">
        <v>19</v>
      </c>
      <c r="N145" s="275"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174</v>
      </c>
      <c r="AT145" s="224" t="s">
        <v>371</v>
      </c>
      <c r="AU145" s="224" t="s">
        <v>82</v>
      </c>
      <c r="AY145" s="18" t="s">
        <v>128</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135</v>
      </c>
      <c r="BM145" s="224" t="s">
        <v>851</v>
      </c>
    </row>
    <row r="146" s="13" customFormat="1">
      <c r="A146" s="13"/>
      <c r="B146" s="231"/>
      <c r="C146" s="232"/>
      <c r="D146" s="226" t="s">
        <v>139</v>
      </c>
      <c r="E146" s="233" t="s">
        <v>19</v>
      </c>
      <c r="F146" s="234" t="s">
        <v>848</v>
      </c>
      <c r="G146" s="232"/>
      <c r="H146" s="233" t="s">
        <v>19</v>
      </c>
      <c r="I146" s="235"/>
      <c r="J146" s="232"/>
      <c r="K146" s="232"/>
      <c r="L146" s="236"/>
      <c r="M146" s="237"/>
      <c r="N146" s="238"/>
      <c r="O146" s="238"/>
      <c r="P146" s="238"/>
      <c r="Q146" s="238"/>
      <c r="R146" s="238"/>
      <c r="S146" s="238"/>
      <c r="T146" s="239"/>
      <c r="U146" s="13"/>
      <c r="V146" s="13"/>
      <c r="W146" s="13"/>
      <c r="X146" s="13"/>
      <c r="Y146" s="13"/>
      <c r="Z146" s="13"/>
      <c r="AA146" s="13"/>
      <c r="AB146" s="13"/>
      <c r="AC146" s="13"/>
      <c r="AD146" s="13"/>
      <c r="AE146" s="13"/>
      <c r="AT146" s="240" t="s">
        <v>139</v>
      </c>
      <c r="AU146" s="240" t="s">
        <v>82</v>
      </c>
      <c r="AV146" s="13" t="s">
        <v>80</v>
      </c>
      <c r="AW146" s="13" t="s">
        <v>33</v>
      </c>
      <c r="AX146" s="13" t="s">
        <v>72</v>
      </c>
      <c r="AY146" s="240" t="s">
        <v>128</v>
      </c>
    </row>
    <row r="147" s="14" customFormat="1">
      <c r="A147" s="14"/>
      <c r="B147" s="241"/>
      <c r="C147" s="242"/>
      <c r="D147" s="226" t="s">
        <v>139</v>
      </c>
      <c r="E147" s="243" t="s">
        <v>19</v>
      </c>
      <c r="F147" s="244" t="s">
        <v>844</v>
      </c>
      <c r="G147" s="242"/>
      <c r="H147" s="245">
        <v>24</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139</v>
      </c>
      <c r="AU147" s="251" t="s">
        <v>82</v>
      </c>
      <c r="AV147" s="14" t="s">
        <v>82</v>
      </c>
      <c r="AW147" s="14" t="s">
        <v>33</v>
      </c>
      <c r="AX147" s="14" t="s">
        <v>80</v>
      </c>
      <c r="AY147" s="251" t="s">
        <v>128</v>
      </c>
    </row>
    <row r="148" s="2" customFormat="1" ht="14.4" customHeight="1">
      <c r="A148" s="39"/>
      <c r="B148" s="40"/>
      <c r="C148" s="213" t="s">
        <v>8</v>
      </c>
      <c r="D148" s="213" t="s">
        <v>130</v>
      </c>
      <c r="E148" s="214" t="s">
        <v>852</v>
      </c>
      <c r="F148" s="215" t="s">
        <v>853</v>
      </c>
      <c r="G148" s="216" t="s">
        <v>170</v>
      </c>
      <c r="H148" s="217">
        <v>47</v>
      </c>
      <c r="I148" s="218"/>
      <c r="J148" s="219">
        <f>ROUND(I148*H148,2)</f>
        <v>0</v>
      </c>
      <c r="K148" s="215" t="s">
        <v>134</v>
      </c>
      <c r="L148" s="45"/>
      <c r="M148" s="220" t="s">
        <v>19</v>
      </c>
      <c r="N148" s="221" t="s">
        <v>43</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135</v>
      </c>
      <c r="AT148" s="224" t="s">
        <v>130</v>
      </c>
      <c r="AU148" s="224" t="s">
        <v>82</v>
      </c>
      <c r="AY148" s="18" t="s">
        <v>128</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135</v>
      </c>
      <c r="BM148" s="224" t="s">
        <v>854</v>
      </c>
    </row>
    <row r="149" s="2" customFormat="1">
      <c r="A149" s="39"/>
      <c r="B149" s="40"/>
      <c r="C149" s="41"/>
      <c r="D149" s="226" t="s">
        <v>137</v>
      </c>
      <c r="E149" s="41"/>
      <c r="F149" s="227" t="s">
        <v>855</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137</v>
      </c>
      <c r="AU149" s="18" t="s">
        <v>82</v>
      </c>
    </row>
    <row r="150" s="14" customFormat="1">
      <c r="A150" s="14"/>
      <c r="B150" s="241"/>
      <c r="C150" s="242"/>
      <c r="D150" s="226" t="s">
        <v>139</v>
      </c>
      <c r="E150" s="243" t="s">
        <v>19</v>
      </c>
      <c r="F150" s="244" t="s">
        <v>856</v>
      </c>
      <c r="G150" s="242"/>
      <c r="H150" s="245">
        <v>47</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139</v>
      </c>
      <c r="AU150" s="251" t="s">
        <v>82</v>
      </c>
      <c r="AV150" s="14" t="s">
        <v>82</v>
      </c>
      <c r="AW150" s="14" t="s">
        <v>33</v>
      </c>
      <c r="AX150" s="14" t="s">
        <v>80</v>
      </c>
      <c r="AY150" s="251" t="s">
        <v>128</v>
      </c>
    </row>
    <row r="151" s="2" customFormat="1" ht="24.15" customHeight="1">
      <c r="A151" s="39"/>
      <c r="B151" s="40"/>
      <c r="C151" s="266" t="s">
        <v>225</v>
      </c>
      <c r="D151" s="266" t="s">
        <v>371</v>
      </c>
      <c r="E151" s="267" t="s">
        <v>857</v>
      </c>
      <c r="F151" s="268" t="s">
        <v>858</v>
      </c>
      <c r="G151" s="269" t="s">
        <v>170</v>
      </c>
      <c r="H151" s="270">
        <v>70.5</v>
      </c>
      <c r="I151" s="271"/>
      <c r="J151" s="272">
        <f>ROUND(I151*H151,2)</f>
        <v>0</v>
      </c>
      <c r="K151" s="268" t="s">
        <v>19</v>
      </c>
      <c r="L151" s="273"/>
      <c r="M151" s="274" t="s">
        <v>19</v>
      </c>
      <c r="N151" s="275" t="s">
        <v>43</v>
      </c>
      <c r="O151" s="85"/>
      <c r="P151" s="222">
        <f>O151*H151</f>
        <v>0</v>
      </c>
      <c r="Q151" s="222">
        <v>0.032000000000000001</v>
      </c>
      <c r="R151" s="222">
        <f>Q151*H151</f>
        <v>2.2560000000000002</v>
      </c>
      <c r="S151" s="222">
        <v>0</v>
      </c>
      <c r="T151" s="223">
        <f>S151*H151</f>
        <v>0</v>
      </c>
      <c r="U151" s="39"/>
      <c r="V151" s="39"/>
      <c r="W151" s="39"/>
      <c r="X151" s="39"/>
      <c r="Y151" s="39"/>
      <c r="Z151" s="39"/>
      <c r="AA151" s="39"/>
      <c r="AB151" s="39"/>
      <c r="AC151" s="39"/>
      <c r="AD151" s="39"/>
      <c r="AE151" s="39"/>
      <c r="AR151" s="224" t="s">
        <v>174</v>
      </c>
      <c r="AT151" s="224" t="s">
        <v>371</v>
      </c>
      <c r="AU151" s="224" t="s">
        <v>82</v>
      </c>
      <c r="AY151" s="18" t="s">
        <v>128</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135</v>
      </c>
      <c r="BM151" s="224" t="s">
        <v>859</v>
      </c>
    </row>
    <row r="152" s="13" customFormat="1">
      <c r="A152" s="13"/>
      <c r="B152" s="231"/>
      <c r="C152" s="232"/>
      <c r="D152" s="226" t="s">
        <v>139</v>
      </c>
      <c r="E152" s="233" t="s">
        <v>19</v>
      </c>
      <c r="F152" s="234" t="s">
        <v>848</v>
      </c>
      <c r="G152" s="232"/>
      <c r="H152" s="233" t="s">
        <v>19</v>
      </c>
      <c r="I152" s="235"/>
      <c r="J152" s="232"/>
      <c r="K152" s="232"/>
      <c r="L152" s="236"/>
      <c r="M152" s="237"/>
      <c r="N152" s="238"/>
      <c r="O152" s="238"/>
      <c r="P152" s="238"/>
      <c r="Q152" s="238"/>
      <c r="R152" s="238"/>
      <c r="S152" s="238"/>
      <c r="T152" s="239"/>
      <c r="U152" s="13"/>
      <c r="V152" s="13"/>
      <c r="W152" s="13"/>
      <c r="X152" s="13"/>
      <c r="Y152" s="13"/>
      <c r="Z152" s="13"/>
      <c r="AA152" s="13"/>
      <c r="AB152" s="13"/>
      <c r="AC152" s="13"/>
      <c r="AD152" s="13"/>
      <c r="AE152" s="13"/>
      <c r="AT152" s="240" t="s">
        <v>139</v>
      </c>
      <c r="AU152" s="240" t="s">
        <v>82</v>
      </c>
      <c r="AV152" s="13" t="s">
        <v>80</v>
      </c>
      <c r="AW152" s="13" t="s">
        <v>33</v>
      </c>
      <c r="AX152" s="13" t="s">
        <v>72</v>
      </c>
      <c r="AY152" s="240" t="s">
        <v>128</v>
      </c>
    </row>
    <row r="153" s="14" customFormat="1">
      <c r="A153" s="14"/>
      <c r="B153" s="241"/>
      <c r="C153" s="242"/>
      <c r="D153" s="226" t="s">
        <v>139</v>
      </c>
      <c r="E153" s="243" t="s">
        <v>19</v>
      </c>
      <c r="F153" s="244" t="s">
        <v>856</v>
      </c>
      <c r="G153" s="242"/>
      <c r="H153" s="245">
        <v>47</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139</v>
      </c>
      <c r="AU153" s="251" t="s">
        <v>82</v>
      </c>
      <c r="AV153" s="14" t="s">
        <v>82</v>
      </c>
      <c r="AW153" s="14" t="s">
        <v>33</v>
      </c>
      <c r="AX153" s="14" t="s">
        <v>80</v>
      </c>
      <c r="AY153" s="251" t="s">
        <v>128</v>
      </c>
    </row>
    <row r="154" s="14" customFormat="1">
      <c r="A154" s="14"/>
      <c r="B154" s="241"/>
      <c r="C154" s="242"/>
      <c r="D154" s="226" t="s">
        <v>139</v>
      </c>
      <c r="E154" s="242"/>
      <c r="F154" s="244" t="s">
        <v>860</v>
      </c>
      <c r="G154" s="242"/>
      <c r="H154" s="245">
        <v>70.5</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139</v>
      </c>
      <c r="AU154" s="251" t="s">
        <v>82</v>
      </c>
      <c r="AV154" s="14" t="s">
        <v>82</v>
      </c>
      <c r="AW154" s="14" t="s">
        <v>4</v>
      </c>
      <c r="AX154" s="14" t="s">
        <v>80</v>
      </c>
      <c r="AY154" s="251" t="s">
        <v>128</v>
      </c>
    </row>
    <row r="155" s="2" customFormat="1" ht="14.4" customHeight="1">
      <c r="A155" s="39"/>
      <c r="B155" s="40"/>
      <c r="C155" s="213" t="s">
        <v>231</v>
      </c>
      <c r="D155" s="213" t="s">
        <v>130</v>
      </c>
      <c r="E155" s="214" t="s">
        <v>861</v>
      </c>
      <c r="F155" s="215" t="s">
        <v>862</v>
      </c>
      <c r="G155" s="216" t="s">
        <v>133</v>
      </c>
      <c r="H155" s="217">
        <v>6.4800000000000004</v>
      </c>
      <c r="I155" s="218"/>
      <c r="J155" s="219">
        <f>ROUND(I155*H155,2)</f>
        <v>0</v>
      </c>
      <c r="K155" s="215" t="s">
        <v>19</v>
      </c>
      <c r="L155" s="45"/>
      <c r="M155" s="220" t="s">
        <v>19</v>
      </c>
      <c r="N155" s="221" t="s">
        <v>43</v>
      </c>
      <c r="O155" s="85"/>
      <c r="P155" s="222">
        <f>O155*H155</f>
        <v>0</v>
      </c>
      <c r="Q155" s="222">
        <v>0.22241</v>
      </c>
      <c r="R155" s="222">
        <f>Q155*H155</f>
        <v>1.4412168000000001</v>
      </c>
      <c r="S155" s="222">
        <v>0</v>
      </c>
      <c r="T155" s="223">
        <f>S155*H155</f>
        <v>0</v>
      </c>
      <c r="U155" s="39"/>
      <c r="V155" s="39"/>
      <c r="W155" s="39"/>
      <c r="X155" s="39"/>
      <c r="Y155" s="39"/>
      <c r="Z155" s="39"/>
      <c r="AA155" s="39"/>
      <c r="AB155" s="39"/>
      <c r="AC155" s="39"/>
      <c r="AD155" s="39"/>
      <c r="AE155" s="39"/>
      <c r="AR155" s="224" t="s">
        <v>135</v>
      </c>
      <c r="AT155" s="224" t="s">
        <v>130</v>
      </c>
      <c r="AU155" s="224" t="s">
        <v>82</v>
      </c>
      <c r="AY155" s="18" t="s">
        <v>128</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135</v>
      </c>
      <c r="BM155" s="224" t="s">
        <v>863</v>
      </c>
    </row>
    <row r="156" s="14" customFormat="1">
      <c r="A156" s="14"/>
      <c r="B156" s="241"/>
      <c r="C156" s="242"/>
      <c r="D156" s="226" t="s">
        <v>139</v>
      </c>
      <c r="E156" s="243" t="s">
        <v>19</v>
      </c>
      <c r="F156" s="244" t="s">
        <v>864</v>
      </c>
      <c r="G156" s="242"/>
      <c r="H156" s="245">
        <v>6.4800000000000004</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139</v>
      </c>
      <c r="AU156" s="251" t="s">
        <v>82</v>
      </c>
      <c r="AV156" s="14" t="s">
        <v>82</v>
      </c>
      <c r="AW156" s="14" t="s">
        <v>33</v>
      </c>
      <c r="AX156" s="14" t="s">
        <v>80</v>
      </c>
      <c r="AY156" s="251" t="s">
        <v>128</v>
      </c>
    </row>
    <row r="157" s="2" customFormat="1" ht="14.4" customHeight="1">
      <c r="A157" s="39"/>
      <c r="B157" s="40"/>
      <c r="C157" s="213" t="s">
        <v>236</v>
      </c>
      <c r="D157" s="213" t="s">
        <v>130</v>
      </c>
      <c r="E157" s="214" t="s">
        <v>865</v>
      </c>
      <c r="F157" s="215" t="s">
        <v>866</v>
      </c>
      <c r="G157" s="216" t="s">
        <v>170</v>
      </c>
      <c r="H157" s="217">
        <v>50</v>
      </c>
      <c r="I157" s="218"/>
      <c r="J157" s="219">
        <f>ROUND(I157*H157,2)</f>
        <v>0</v>
      </c>
      <c r="K157" s="215" t="s">
        <v>134</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135</v>
      </c>
      <c r="AT157" s="224" t="s">
        <v>130</v>
      </c>
      <c r="AU157" s="224" t="s">
        <v>82</v>
      </c>
      <c r="AY157" s="18" t="s">
        <v>128</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135</v>
      </c>
      <c r="BM157" s="224" t="s">
        <v>867</v>
      </c>
    </row>
    <row r="158" s="2" customFormat="1">
      <c r="A158" s="39"/>
      <c r="B158" s="40"/>
      <c r="C158" s="41"/>
      <c r="D158" s="226" t="s">
        <v>137</v>
      </c>
      <c r="E158" s="41"/>
      <c r="F158" s="227" t="s">
        <v>868</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137</v>
      </c>
      <c r="AU158" s="18" t="s">
        <v>82</v>
      </c>
    </row>
    <row r="159" s="14" customFormat="1">
      <c r="A159" s="14"/>
      <c r="B159" s="241"/>
      <c r="C159" s="242"/>
      <c r="D159" s="226" t="s">
        <v>139</v>
      </c>
      <c r="E159" s="243" t="s">
        <v>19</v>
      </c>
      <c r="F159" s="244" t="s">
        <v>869</v>
      </c>
      <c r="G159" s="242"/>
      <c r="H159" s="245">
        <v>14</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139</v>
      </c>
      <c r="AU159" s="251" t="s">
        <v>82</v>
      </c>
      <c r="AV159" s="14" t="s">
        <v>82</v>
      </c>
      <c r="AW159" s="14" t="s">
        <v>33</v>
      </c>
      <c r="AX159" s="14" t="s">
        <v>72</v>
      </c>
      <c r="AY159" s="251" t="s">
        <v>128</v>
      </c>
    </row>
    <row r="160" s="14" customFormat="1">
      <c r="A160" s="14"/>
      <c r="B160" s="241"/>
      <c r="C160" s="242"/>
      <c r="D160" s="226" t="s">
        <v>139</v>
      </c>
      <c r="E160" s="243" t="s">
        <v>19</v>
      </c>
      <c r="F160" s="244" t="s">
        <v>870</v>
      </c>
      <c r="G160" s="242"/>
      <c r="H160" s="245">
        <v>36</v>
      </c>
      <c r="I160" s="246"/>
      <c r="J160" s="242"/>
      <c r="K160" s="242"/>
      <c r="L160" s="247"/>
      <c r="M160" s="248"/>
      <c r="N160" s="249"/>
      <c r="O160" s="249"/>
      <c r="P160" s="249"/>
      <c r="Q160" s="249"/>
      <c r="R160" s="249"/>
      <c r="S160" s="249"/>
      <c r="T160" s="250"/>
      <c r="U160" s="14"/>
      <c r="V160" s="14"/>
      <c r="W160" s="14"/>
      <c r="X160" s="14"/>
      <c r="Y160" s="14"/>
      <c r="Z160" s="14"/>
      <c r="AA160" s="14"/>
      <c r="AB160" s="14"/>
      <c r="AC160" s="14"/>
      <c r="AD160" s="14"/>
      <c r="AE160" s="14"/>
      <c r="AT160" s="251" t="s">
        <v>139</v>
      </c>
      <c r="AU160" s="251" t="s">
        <v>82</v>
      </c>
      <c r="AV160" s="14" t="s">
        <v>82</v>
      </c>
      <c r="AW160" s="14" t="s">
        <v>33</v>
      </c>
      <c r="AX160" s="14" t="s">
        <v>72</v>
      </c>
      <c r="AY160" s="251" t="s">
        <v>128</v>
      </c>
    </row>
    <row r="161" s="15" customFormat="1">
      <c r="A161" s="15"/>
      <c r="B161" s="252"/>
      <c r="C161" s="253"/>
      <c r="D161" s="226" t="s">
        <v>139</v>
      </c>
      <c r="E161" s="254" t="s">
        <v>19</v>
      </c>
      <c r="F161" s="255" t="s">
        <v>202</v>
      </c>
      <c r="G161" s="253"/>
      <c r="H161" s="256">
        <v>50</v>
      </c>
      <c r="I161" s="257"/>
      <c r="J161" s="253"/>
      <c r="K161" s="253"/>
      <c r="L161" s="258"/>
      <c r="M161" s="259"/>
      <c r="N161" s="260"/>
      <c r="O161" s="260"/>
      <c r="P161" s="260"/>
      <c r="Q161" s="260"/>
      <c r="R161" s="260"/>
      <c r="S161" s="260"/>
      <c r="T161" s="261"/>
      <c r="U161" s="15"/>
      <c r="V161" s="15"/>
      <c r="W161" s="15"/>
      <c r="X161" s="15"/>
      <c r="Y161" s="15"/>
      <c r="Z161" s="15"/>
      <c r="AA161" s="15"/>
      <c r="AB161" s="15"/>
      <c r="AC161" s="15"/>
      <c r="AD161" s="15"/>
      <c r="AE161" s="15"/>
      <c r="AT161" s="262" t="s">
        <v>139</v>
      </c>
      <c r="AU161" s="262" t="s">
        <v>82</v>
      </c>
      <c r="AV161" s="15" t="s">
        <v>135</v>
      </c>
      <c r="AW161" s="15" t="s">
        <v>33</v>
      </c>
      <c r="AX161" s="15" t="s">
        <v>80</v>
      </c>
      <c r="AY161" s="262" t="s">
        <v>128</v>
      </c>
    </row>
    <row r="162" s="2" customFormat="1" ht="14.4" customHeight="1">
      <c r="A162" s="39"/>
      <c r="B162" s="40"/>
      <c r="C162" s="266" t="s">
        <v>242</v>
      </c>
      <c r="D162" s="266" t="s">
        <v>371</v>
      </c>
      <c r="E162" s="267" t="s">
        <v>871</v>
      </c>
      <c r="F162" s="268" t="s">
        <v>872</v>
      </c>
      <c r="G162" s="269" t="s">
        <v>170</v>
      </c>
      <c r="H162" s="270">
        <v>250</v>
      </c>
      <c r="I162" s="271"/>
      <c r="J162" s="272">
        <f>ROUND(I162*H162,2)</f>
        <v>0</v>
      </c>
      <c r="K162" s="268" t="s">
        <v>134</v>
      </c>
      <c r="L162" s="273"/>
      <c r="M162" s="274" t="s">
        <v>19</v>
      </c>
      <c r="N162" s="275" t="s">
        <v>43</v>
      </c>
      <c r="O162" s="85"/>
      <c r="P162" s="222">
        <f>O162*H162</f>
        <v>0</v>
      </c>
      <c r="Q162" s="222">
        <v>5.0000000000000002E-05</v>
      </c>
      <c r="R162" s="222">
        <f>Q162*H162</f>
        <v>0.012500000000000001</v>
      </c>
      <c r="S162" s="222">
        <v>0</v>
      </c>
      <c r="T162" s="223">
        <f>S162*H162</f>
        <v>0</v>
      </c>
      <c r="U162" s="39"/>
      <c r="V162" s="39"/>
      <c r="W162" s="39"/>
      <c r="X162" s="39"/>
      <c r="Y162" s="39"/>
      <c r="Z162" s="39"/>
      <c r="AA162" s="39"/>
      <c r="AB162" s="39"/>
      <c r="AC162" s="39"/>
      <c r="AD162" s="39"/>
      <c r="AE162" s="39"/>
      <c r="AR162" s="224" t="s">
        <v>174</v>
      </c>
      <c r="AT162" s="224" t="s">
        <v>371</v>
      </c>
      <c r="AU162" s="224" t="s">
        <v>82</v>
      </c>
      <c r="AY162" s="18" t="s">
        <v>128</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135</v>
      </c>
      <c r="BM162" s="224" t="s">
        <v>873</v>
      </c>
    </row>
    <row r="163" s="14" customFormat="1">
      <c r="A163" s="14"/>
      <c r="B163" s="241"/>
      <c r="C163" s="242"/>
      <c r="D163" s="226" t="s">
        <v>139</v>
      </c>
      <c r="E163" s="243" t="s">
        <v>19</v>
      </c>
      <c r="F163" s="244" t="s">
        <v>874</v>
      </c>
      <c r="G163" s="242"/>
      <c r="H163" s="245">
        <v>250</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139</v>
      </c>
      <c r="AU163" s="251" t="s">
        <v>82</v>
      </c>
      <c r="AV163" s="14" t="s">
        <v>82</v>
      </c>
      <c r="AW163" s="14" t="s">
        <v>33</v>
      </c>
      <c r="AX163" s="14" t="s">
        <v>80</v>
      </c>
      <c r="AY163" s="251" t="s">
        <v>128</v>
      </c>
    </row>
    <row r="164" s="2" customFormat="1" ht="14.4" customHeight="1">
      <c r="A164" s="39"/>
      <c r="B164" s="40"/>
      <c r="C164" s="266" t="s">
        <v>248</v>
      </c>
      <c r="D164" s="266" t="s">
        <v>371</v>
      </c>
      <c r="E164" s="267" t="s">
        <v>875</v>
      </c>
      <c r="F164" s="268" t="s">
        <v>876</v>
      </c>
      <c r="G164" s="269" t="s">
        <v>170</v>
      </c>
      <c r="H164" s="270">
        <v>50</v>
      </c>
      <c r="I164" s="271"/>
      <c r="J164" s="272">
        <f>ROUND(I164*H164,2)</f>
        <v>0</v>
      </c>
      <c r="K164" s="268" t="s">
        <v>19</v>
      </c>
      <c r="L164" s="273"/>
      <c r="M164" s="274" t="s">
        <v>19</v>
      </c>
      <c r="N164" s="275" t="s">
        <v>43</v>
      </c>
      <c r="O164" s="85"/>
      <c r="P164" s="222">
        <f>O164*H164</f>
        <v>0</v>
      </c>
      <c r="Q164" s="222">
        <v>0.0031199999999999999</v>
      </c>
      <c r="R164" s="222">
        <f>Q164*H164</f>
        <v>0.156</v>
      </c>
      <c r="S164" s="222">
        <v>0</v>
      </c>
      <c r="T164" s="223">
        <f>S164*H164</f>
        <v>0</v>
      </c>
      <c r="U164" s="39"/>
      <c r="V164" s="39"/>
      <c r="W164" s="39"/>
      <c r="X164" s="39"/>
      <c r="Y164" s="39"/>
      <c r="Z164" s="39"/>
      <c r="AA164" s="39"/>
      <c r="AB164" s="39"/>
      <c r="AC164" s="39"/>
      <c r="AD164" s="39"/>
      <c r="AE164" s="39"/>
      <c r="AR164" s="224" t="s">
        <v>174</v>
      </c>
      <c r="AT164" s="224" t="s">
        <v>371</v>
      </c>
      <c r="AU164" s="224" t="s">
        <v>82</v>
      </c>
      <c r="AY164" s="18" t="s">
        <v>128</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135</v>
      </c>
      <c r="BM164" s="224" t="s">
        <v>877</v>
      </c>
    </row>
    <row r="165" s="12" customFormat="1" ht="22.8" customHeight="1">
      <c r="A165" s="12"/>
      <c r="B165" s="197"/>
      <c r="C165" s="198"/>
      <c r="D165" s="199" t="s">
        <v>71</v>
      </c>
      <c r="E165" s="211" t="s">
        <v>157</v>
      </c>
      <c r="F165" s="211" t="s">
        <v>683</v>
      </c>
      <c r="G165" s="198"/>
      <c r="H165" s="198"/>
      <c r="I165" s="201"/>
      <c r="J165" s="212">
        <f>BK165</f>
        <v>0</v>
      </c>
      <c r="K165" s="198"/>
      <c r="L165" s="203"/>
      <c r="M165" s="204"/>
      <c r="N165" s="205"/>
      <c r="O165" s="205"/>
      <c r="P165" s="206">
        <f>SUM(P166:P194)</f>
        <v>0</v>
      </c>
      <c r="Q165" s="205"/>
      <c r="R165" s="206">
        <f>SUM(R166:R194)</f>
        <v>56.386869000000004</v>
      </c>
      <c r="S165" s="205"/>
      <c r="T165" s="207">
        <f>SUM(T166:T194)</f>
        <v>0</v>
      </c>
      <c r="U165" s="12"/>
      <c r="V165" s="12"/>
      <c r="W165" s="12"/>
      <c r="X165" s="12"/>
      <c r="Y165" s="12"/>
      <c r="Z165" s="12"/>
      <c r="AA165" s="12"/>
      <c r="AB165" s="12"/>
      <c r="AC165" s="12"/>
      <c r="AD165" s="12"/>
      <c r="AE165" s="12"/>
      <c r="AR165" s="208" t="s">
        <v>80</v>
      </c>
      <c r="AT165" s="209" t="s">
        <v>71</v>
      </c>
      <c r="AU165" s="209" t="s">
        <v>80</v>
      </c>
      <c r="AY165" s="208" t="s">
        <v>128</v>
      </c>
      <c r="BK165" s="210">
        <f>SUM(BK166:BK194)</f>
        <v>0</v>
      </c>
    </row>
    <row r="166" s="2" customFormat="1" ht="14.4" customHeight="1">
      <c r="A166" s="39"/>
      <c r="B166" s="40"/>
      <c r="C166" s="213" t="s">
        <v>7</v>
      </c>
      <c r="D166" s="213" t="s">
        <v>130</v>
      </c>
      <c r="E166" s="214" t="s">
        <v>878</v>
      </c>
      <c r="F166" s="215" t="s">
        <v>879</v>
      </c>
      <c r="G166" s="216" t="s">
        <v>133</v>
      </c>
      <c r="H166" s="217">
        <v>55.5</v>
      </c>
      <c r="I166" s="218"/>
      <c r="J166" s="219">
        <f>ROUND(I166*H166,2)</f>
        <v>0</v>
      </c>
      <c r="K166" s="215" t="s">
        <v>19</v>
      </c>
      <c r="L166" s="45"/>
      <c r="M166" s="220" t="s">
        <v>19</v>
      </c>
      <c r="N166" s="221" t="s">
        <v>43</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135</v>
      </c>
      <c r="AT166" s="224" t="s">
        <v>130</v>
      </c>
      <c r="AU166" s="224" t="s">
        <v>82</v>
      </c>
      <c r="AY166" s="18" t="s">
        <v>128</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135</v>
      </c>
      <c r="BM166" s="224" t="s">
        <v>880</v>
      </c>
    </row>
    <row r="167" s="14" customFormat="1">
      <c r="A167" s="14"/>
      <c r="B167" s="241"/>
      <c r="C167" s="242"/>
      <c r="D167" s="226" t="s">
        <v>139</v>
      </c>
      <c r="E167" s="243" t="s">
        <v>19</v>
      </c>
      <c r="F167" s="244" t="s">
        <v>881</v>
      </c>
      <c r="G167" s="242"/>
      <c r="H167" s="245">
        <v>55.5</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139</v>
      </c>
      <c r="AU167" s="251" t="s">
        <v>82</v>
      </c>
      <c r="AV167" s="14" t="s">
        <v>82</v>
      </c>
      <c r="AW167" s="14" t="s">
        <v>33</v>
      </c>
      <c r="AX167" s="14" t="s">
        <v>80</v>
      </c>
      <c r="AY167" s="251" t="s">
        <v>128</v>
      </c>
    </row>
    <row r="168" s="2" customFormat="1" ht="14.4" customHeight="1">
      <c r="A168" s="39"/>
      <c r="B168" s="40"/>
      <c r="C168" s="213" t="s">
        <v>261</v>
      </c>
      <c r="D168" s="213" t="s">
        <v>130</v>
      </c>
      <c r="E168" s="214" t="s">
        <v>684</v>
      </c>
      <c r="F168" s="215" t="s">
        <v>685</v>
      </c>
      <c r="G168" s="216" t="s">
        <v>133</v>
      </c>
      <c r="H168" s="217">
        <v>98.849999999999994</v>
      </c>
      <c r="I168" s="218"/>
      <c r="J168" s="219">
        <f>ROUND(I168*H168,2)</f>
        <v>0</v>
      </c>
      <c r="K168" s="215" t="s">
        <v>134</v>
      </c>
      <c r="L168" s="45"/>
      <c r="M168" s="220" t="s">
        <v>19</v>
      </c>
      <c r="N168" s="221" t="s">
        <v>43</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135</v>
      </c>
      <c r="AT168" s="224" t="s">
        <v>130</v>
      </c>
      <c r="AU168" s="224" t="s">
        <v>82</v>
      </c>
      <c r="AY168" s="18" t="s">
        <v>128</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135</v>
      </c>
      <c r="BM168" s="224" t="s">
        <v>882</v>
      </c>
    </row>
    <row r="169" s="14" customFormat="1">
      <c r="A169" s="14"/>
      <c r="B169" s="241"/>
      <c r="C169" s="242"/>
      <c r="D169" s="226" t="s">
        <v>139</v>
      </c>
      <c r="E169" s="243" t="s">
        <v>19</v>
      </c>
      <c r="F169" s="244" t="s">
        <v>883</v>
      </c>
      <c r="G169" s="242"/>
      <c r="H169" s="245">
        <v>98.849999999999994</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139</v>
      </c>
      <c r="AU169" s="251" t="s">
        <v>82</v>
      </c>
      <c r="AV169" s="14" t="s">
        <v>82</v>
      </c>
      <c r="AW169" s="14" t="s">
        <v>33</v>
      </c>
      <c r="AX169" s="14" t="s">
        <v>80</v>
      </c>
      <c r="AY169" s="251" t="s">
        <v>128</v>
      </c>
    </row>
    <row r="170" s="2" customFormat="1" ht="14.4" customHeight="1">
      <c r="A170" s="39"/>
      <c r="B170" s="40"/>
      <c r="C170" s="213" t="s">
        <v>268</v>
      </c>
      <c r="D170" s="213" t="s">
        <v>130</v>
      </c>
      <c r="E170" s="214" t="s">
        <v>691</v>
      </c>
      <c r="F170" s="215" t="s">
        <v>692</v>
      </c>
      <c r="G170" s="216" t="s">
        <v>133</v>
      </c>
      <c r="H170" s="217">
        <v>147.44999999999999</v>
      </c>
      <c r="I170" s="218"/>
      <c r="J170" s="219">
        <f>ROUND(I170*H170,2)</f>
        <v>0</v>
      </c>
      <c r="K170" s="215" t="s">
        <v>134</v>
      </c>
      <c r="L170" s="45"/>
      <c r="M170" s="220" t="s">
        <v>19</v>
      </c>
      <c r="N170" s="221" t="s">
        <v>43</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135</v>
      </c>
      <c r="AT170" s="224" t="s">
        <v>130</v>
      </c>
      <c r="AU170" s="224" t="s">
        <v>82</v>
      </c>
      <c r="AY170" s="18" t="s">
        <v>128</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135</v>
      </c>
      <c r="BM170" s="224" t="s">
        <v>884</v>
      </c>
    </row>
    <row r="171" s="14" customFormat="1">
      <c r="A171" s="14"/>
      <c r="B171" s="241"/>
      <c r="C171" s="242"/>
      <c r="D171" s="226" t="s">
        <v>139</v>
      </c>
      <c r="E171" s="243" t="s">
        <v>19</v>
      </c>
      <c r="F171" s="244" t="s">
        <v>885</v>
      </c>
      <c r="G171" s="242"/>
      <c r="H171" s="245">
        <v>48.600000000000001</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139</v>
      </c>
      <c r="AU171" s="251" t="s">
        <v>82</v>
      </c>
      <c r="AV171" s="14" t="s">
        <v>82</v>
      </c>
      <c r="AW171" s="14" t="s">
        <v>33</v>
      </c>
      <c r="AX171" s="14" t="s">
        <v>72</v>
      </c>
      <c r="AY171" s="251" t="s">
        <v>128</v>
      </c>
    </row>
    <row r="172" s="14" customFormat="1">
      <c r="A172" s="14"/>
      <c r="B172" s="241"/>
      <c r="C172" s="242"/>
      <c r="D172" s="226" t="s">
        <v>139</v>
      </c>
      <c r="E172" s="243" t="s">
        <v>19</v>
      </c>
      <c r="F172" s="244" t="s">
        <v>883</v>
      </c>
      <c r="G172" s="242"/>
      <c r="H172" s="245">
        <v>98.849999999999994</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139</v>
      </c>
      <c r="AU172" s="251" t="s">
        <v>82</v>
      </c>
      <c r="AV172" s="14" t="s">
        <v>82</v>
      </c>
      <c r="AW172" s="14" t="s">
        <v>33</v>
      </c>
      <c r="AX172" s="14" t="s">
        <v>72</v>
      </c>
      <c r="AY172" s="251" t="s">
        <v>128</v>
      </c>
    </row>
    <row r="173" s="15" customFormat="1">
      <c r="A173" s="15"/>
      <c r="B173" s="252"/>
      <c r="C173" s="253"/>
      <c r="D173" s="226" t="s">
        <v>139</v>
      </c>
      <c r="E173" s="254" t="s">
        <v>19</v>
      </c>
      <c r="F173" s="255" t="s">
        <v>202</v>
      </c>
      <c r="G173" s="253"/>
      <c r="H173" s="256">
        <v>147.44999999999999</v>
      </c>
      <c r="I173" s="257"/>
      <c r="J173" s="253"/>
      <c r="K173" s="253"/>
      <c r="L173" s="258"/>
      <c r="M173" s="259"/>
      <c r="N173" s="260"/>
      <c r="O173" s="260"/>
      <c r="P173" s="260"/>
      <c r="Q173" s="260"/>
      <c r="R173" s="260"/>
      <c r="S173" s="260"/>
      <c r="T173" s="261"/>
      <c r="U173" s="15"/>
      <c r="V173" s="15"/>
      <c r="W173" s="15"/>
      <c r="X173" s="15"/>
      <c r="Y173" s="15"/>
      <c r="Z173" s="15"/>
      <c r="AA173" s="15"/>
      <c r="AB173" s="15"/>
      <c r="AC173" s="15"/>
      <c r="AD173" s="15"/>
      <c r="AE173" s="15"/>
      <c r="AT173" s="262" t="s">
        <v>139</v>
      </c>
      <c r="AU173" s="262" t="s">
        <v>82</v>
      </c>
      <c r="AV173" s="15" t="s">
        <v>135</v>
      </c>
      <c r="AW173" s="15" t="s">
        <v>33</v>
      </c>
      <c r="AX173" s="15" t="s">
        <v>80</v>
      </c>
      <c r="AY173" s="262" t="s">
        <v>128</v>
      </c>
    </row>
    <row r="174" s="2" customFormat="1" ht="14.4" customHeight="1">
      <c r="A174" s="39"/>
      <c r="B174" s="40"/>
      <c r="C174" s="213" t="s">
        <v>273</v>
      </c>
      <c r="D174" s="213" t="s">
        <v>130</v>
      </c>
      <c r="E174" s="214" t="s">
        <v>700</v>
      </c>
      <c r="F174" s="215" t="s">
        <v>701</v>
      </c>
      <c r="G174" s="216" t="s">
        <v>133</v>
      </c>
      <c r="H174" s="217">
        <v>48.600000000000001</v>
      </c>
      <c r="I174" s="218"/>
      <c r="J174" s="219">
        <f>ROUND(I174*H174,2)</f>
        <v>0</v>
      </c>
      <c r="K174" s="215" t="s">
        <v>134</v>
      </c>
      <c r="L174" s="45"/>
      <c r="M174" s="220" t="s">
        <v>19</v>
      </c>
      <c r="N174" s="221"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135</v>
      </c>
      <c r="AT174" s="224" t="s">
        <v>130</v>
      </c>
      <c r="AU174" s="224" t="s">
        <v>82</v>
      </c>
      <c r="AY174" s="18" t="s">
        <v>128</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135</v>
      </c>
      <c r="BM174" s="224" t="s">
        <v>886</v>
      </c>
    </row>
    <row r="175" s="14" customFormat="1">
      <c r="A175" s="14"/>
      <c r="B175" s="241"/>
      <c r="C175" s="242"/>
      <c r="D175" s="226" t="s">
        <v>139</v>
      </c>
      <c r="E175" s="243" t="s">
        <v>19</v>
      </c>
      <c r="F175" s="244" t="s">
        <v>885</v>
      </c>
      <c r="G175" s="242"/>
      <c r="H175" s="245">
        <v>48.600000000000001</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139</v>
      </c>
      <c r="AU175" s="251" t="s">
        <v>82</v>
      </c>
      <c r="AV175" s="14" t="s">
        <v>82</v>
      </c>
      <c r="AW175" s="14" t="s">
        <v>33</v>
      </c>
      <c r="AX175" s="14" t="s">
        <v>80</v>
      </c>
      <c r="AY175" s="251" t="s">
        <v>128</v>
      </c>
    </row>
    <row r="176" s="2" customFormat="1" ht="24.15" customHeight="1">
      <c r="A176" s="39"/>
      <c r="B176" s="40"/>
      <c r="C176" s="213" t="s">
        <v>292</v>
      </c>
      <c r="D176" s="213" t="s">
        <v>130</v>
      </c>
      <c r="E176" s="214" t="s">
        <v>887</v>
      </c>
      <c r="F176" s="215" t="s">
        <v>888</v>
      </c>
      <c r="G176" s="216" t="s">
        <v>133</v>
      </c>
      <c r="H176" s="217">
        <v>48.600000000000001</v>
      </c>
      <c r="I176" s="218"/>
      <c r="J176" s="219">
        <f>ROUND(I176*H176,2)</f>
        <v>0</v>
      </c>
      <c r="K176" s="215" t="s">
        <v>134</v>
      </c>
      <c r="L176" s="45"/>
      <c r="M176" s="220" t="s">
        <v>19</v>
      </c>
      <c r="N176" s="221" t="s">
        <v>43</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135</v>
      </c>
      <c r="AT176" s="224" t="s">
        <v>130</v>
      </c>
      <c r="AU176" s="224" t="s">
        <v>82</v>
      </c>
      <c r="AY176" s="18" t="s">
        <v>128</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135</v>
      </c>
      <c r="BM176" s="224" t="s">
        <v>889</v>
      </c>
    </row>
    <row r="177" s="2" customFormat="1">
      <c r="A177" s="39"/>
      <c r="B177" s="40"/>
      <c r="C177" s="41"/>
      <c r="D177" s="226" t="s">
        <v>137</v>
      </c>
      <c r="E177" s="41"/>
      <c r="F177" s="227" t="s">
        <v>713</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137</v>
      </c>
      <c r="AU177" s="18" t="s">
        <v>82</v>
      </c>
    </row>
    <row r="178" s="14" customFormat="1">
      <c r="A178" s="14"/>
      <c r="B178" s="241"/>
      <c r="C178" s="242"/>
      <c r="D178" s="226" t="s">
        <v>139</v>
      </c>
      <c r="E178" s="243" t="s">
        <v>19</v>
      </c>
      <c r="F178" s="244" t="s">
        <v>885</v>
      </c>
      <c r="G178" s="242"/>
      <c r="H178" s="245">
        <v>48.600000000000001</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139</v>
      </c>
      <c r="AU178" s="251" t="s">
        <v>82</v>
      </c>
      <c r="AV178" s="14" t="s">
        <v>82</v>
      </c>
      <c r="AW178" s="14" t="s">
        <v>33</v>
      </c>
      <c r="AX178" s="14" t="s">
        <v>80</v>
      </c>
      <c r="AY178" s="251" t="s">
        <v>128</v>
      </c>
    </row>
    <row r="179" s="2" customFormat="1" ht="14.4" customHeight="1">
      <c r="A179" s="39"/>
      <c r="B179" s="40"/>
      <c r="C179" s="213" t="s">
        <v>296</v>
      </c>
      <c r="D179" s="213" t="s">
        <v>130</v>
      </c>
      <c r="E179" s="214" t="s">
        <v>890</v>
      </c>
      <c r="F179" s="215" t="s">
        <v>891</v>
      </c>
      <c r="G179" s="216" t="s">
        <v>133</v>
      </c>
      <c r="H179" s="217">
        <v>112</v>
      </c>
      <c r="I179" s="218"/>
      <c r="J179" s="219">
        <f>ROUND(I179*H179,2)</f>
        <v>0</v>
      </c>
      <c r="K179" s="215" t="s">
        <v>19</v>
      </c>
      <c r="L179" s="45"/>
      <c r="M179" s="220" t="s">
        <v>19</v>
      </c>
      <c r="N179" s="221" t="s">
        <v>43</v>
      </c>
      <c r="O179" s="85"/>
      <c r="P179" s="222">
        <f>O179*H179</f>
        <v>0</v>
      </c>
      <c r="Q179" s="222">
        <v>0.079200000000000007</v>
      </c>
      <c r="R179" s="222">
        <f>Q179*H179</f>
        <v>8.8704000000000001</v>
      </c>
      <c r="S179" s="222">
        <v>0</v>
      </c>
      <c r="T179" s="223">
        <f>S179*H179</f>
        <v>0</v>
      </c>
      <c r="U179" s="39"/>
      <c r="V179" s="39"/>
      <c r="W179" s="39"/>
      <c r="X179" s="39"/>
      <c r="Y179" s="39"/>
      <c r="Z179" s="39"/>
      <c r="AA179" s="39"/>
      <c r="AB179" s="39"/>
      <c r="AC179" s="39"/>
      <c r="AD179" s="39"/>
      <c r="AE179" s="39"/>
      <c r="AR179" s="224" t="s">
        <v>135</v>
      </c>
      <c r="AT179" s="224" t="s">
        <v>130</v>
      </c>
      <c r="AU179" s="224" t="s">
        <v>82</v>
      </c>
      <c r="AY179" s="18" t="s">
        <v>128</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135</v>
      </c>
      <c r="BM179" s="224" t="s">
        <v>892</v>
      </c>
    </row>
    <row r="180" s="2" customFormat="1">
      <c r="A180" s="39"/>
      <c r="B180" s="40"/>
      <c r="C180" s="41"/>
      <c r="D180" s="226" t="s">
        <v>137</v>
      </c>
      <c r="E180" s="41"/>
      <c r="F180" s="227" t="s">
        <v>893</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137</v>
      </c>
      <c r="AU180" s="18" t="s">
        <v>82</v>
      </c>
    </row>
    <row r="181" s="14" customFormat="1">
      <c r="A181" s="14"/>
      <c r="B181" s="241"/>
      <c r="C181" s="242"/>
      <c r="D181" s="226" t="s">
        <v>139</v>
      </c>
      <c r="E181" s="243" t="s">
        <v>19</v>
      </c>
      <c r="F181" s="244" t="s">
        <v>894</v>
      </c>
      <c r="G181" s="242"/>
      <c r="H181" s="245">
        <v>112</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139</v>
      </c>
      <c r="AU181" s="251" t="s">
        <v>82</v>
      </c>
      <c r="AV181" s="14" t="s">
        <v>82</v>
      </c>
      <c r="AW181" s="14" t="s">
        <v>33</v>
      </c>
      <c r="AX181" s="14" t="s">
        <v>80</v>
      </c>
      <c r="AY181" s="251" t="s">
        <v>128</v>
      </c>
    </row>
    <row r="182" s="2" customFormat="1" ht="37.8" customHeight="1">
      <c r="A182" s="39"/>
      <c r="B182" s="40"/>
      <c r="C182" s="213" t="s">
        <v>302</v>
      </c>
      <c r="D182" s="213" t="s">
        <v>130</v>
      </c>
      <c r="E182" s="214" t="s">
        <v>895</v>
      </c>
      <c r="F182" s="215" t="s">
        <v>896</v>
      </c>
      <c r="G182" s="216" t="s">
        <v>133</v>
      </c>
      <c r="H182" s="217">
        <v>1792</v>
      </c>
      <c r="I182" s="218"/>
      <c r="J182" s="219">
        <f>ROUND(I182*H182,2)</f>
        <v>0</v>
      </c>
      <c r="K182" s="215" t="s">
        <v>134</v>
      </c>
      <c r="L182" s="45"/>
      <c r="M182" s="220" t="s">
        <v>19</v>
      </c>
      <c r="N182" s="221" t="s">
        <v>43</v>
      </c>
      <c r="O182" s="85"/>
      <c r="P182" s="222">
        <f>O182*H182</f>
        <v>0</v>
      </c>
      <c r="Q182" s="222">
        <v>0.019800000000000002</v>
      </c>
      <c r="R182" s="222">
        <f>Q182*H182</f>
        <v>35.4816</v>
      </c>
      <c r="S182" s="222">
        <v>0</v>
      </c>
      <c r="T182" s="223">
        <f>S182*H182</f>
        <v>0</v>
      </c>
      <c r="U182" s="39"/>
      <c r="V182" s="39"/>
      <c r="W182" s="39"/>
      <c r="X182" s="39"/>
      <c r="Y182" s="39"/>
      <c r="Z182" s="39"/>
      <c r="AA182" s="39"/>
      <c r="AB182" s="39"/>
      <c r="AC182" s="39"/>
      <c r="AD182" s="39"/>
      <c r="AE182" s="39"/>
      <c r="AR182" s="224" t="s">
        <v>135</v>
      </c>
      <c r="AT182" s="224" t="s">
        <v>130</v>
      </c>
      <c r="AU182" s="224" t="s">
        <v>82</v>
      </c>
      <c r="AY182" s="18" t="s">
        <v>128</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135</v>
      </c>
      <c r="BM182" s="224" t="s">
        <v>897</v>
      </c>
    </row>
    <row r="183" s="2" customFormat="1">
      <c r="A183" s="39"/>
      <c r="B183" s="40"/>
      <c r="C183" s="41"/>
      <c r="D183" s="226" t="s">
        <v>137</v>
      </c>
      <c r="E183" s="41"/>
      <c r="F183" s="227" t="s">
        <v>893</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137</v>
      </c>
      <c r="AU183" s="18" t="s">
        <v>82</v>
      </c>
    </row>
    <row r="184" s="14" customFormat="1">
      <c r="A184" s="14"/>
      <c r="B184" s="241"/>
      <c r="C184" s="242"/>
      <c r="D184" s="226" t="s">
        <v>139</v>
      </c>
      <c r="E184" s="243" t="s">
        <v>19</v>
      </c>
      <c r="F184" s="244" t="s">
        <v>898</v>
      </c>
      <c r="G184" s="242"/>
      <c r="H184" s="245">
        <v>1792</v>
      </c>
      <c r="I184" s="246"/>
      <c r="J184" s="242"/>
      <c r="K184" s="242"/>
      <c r="L184" s="247"/>
      <c r="M184" s="248"/>
      <c r="N184" s="249"/>
      <c r="O184" s="249"/>
      <c r="P184" s="249"/>
      <c r="Q184" s="249"/>
      <c r="R184" s="249"/>
      <c r="S184" s="249"/>
      <c r="T184" s="250"/>
      <c r="U184" s="14"/>
      <c r="V184" s="14"/>
      <c r="W184" s="14"/>
      <c r="X184" s="14"/>
      <c r="Y184" s="14"/>
      <c r="Z184" s="14"/>
      <c r="AA184" s="14"/>
      <c r="AB184" s="14"/>
      <c r="AC184" s="14"/>
      <c r="AD184" s="14"/>
      <c r="AE184" s="14"/>
      <c r="AT184" s="251" t="s">
        <v>139</v>
      </c>
      <c r="AU184" s="251" t="s">
        <v>82</v>
      </c>
      <c r="AV184" s="14" t="s">
        <v>82</v>
      </c>
      <c r="AW184" s="14" t="s">
        <v>33</v>
      </c>
      <c r="AX184" s="14" t="s">
        <v>80</v>
      </c>
      <c r="AY184" s="251" t="s">
        <v>128</v>
      </c>
    </row>
    <row r="185" s="2" customFormat="1" ht="37.8" customHeight="1">
      <c r="A185" s="39"/>
      <c r="B185" s="40"/>
      <c r="C185" s="213" t="s">
        <v>307</v>
      </c>
      <c r="D185" s="213" t="s">
        <v>130</v>
      </c>
      <c r="E185" s="214" t="s">
        <v>726</v>
      </c>
      <c r="F185" s="215" t="s">
        <v>727</v>
      </c>
      <c r="G185" s="216" t="s">
        <v>133</v>
      </c>
      <c r="H185" s="217">
        <v>98.849999999999994</v>
      </c>
      <c r="I185" s="218"/>
      <c r="J185" s="219">
        <f>ROUND(I185*H185,2)</f>
        <v>0</v>
      </c>
      <c r="K185" s="215" t="s">
        <v>134</v>
      </c>
      <c r="L185" s="45"/>
      <c r="M185" s="220" t="s">
        <v>19</v>
      </c>
      <c r="N185" s="221" t="s">
        <v>43</v>
      </c>
      <c r="O185" s="85"/>
      <c r="P185" s="222">
        <f>O185*H185</f>
        <v>0</v>
      </c>
      <c r="Q185" s="222">
        <v>0.10362</v>
      </c>
      <c r="R185" s="222">
        <f>Q185*H185</f>
        <v>10.242837</v>
      </c>
      <c r="S185" s="222">
        <v>0</v>
      </c>
      <c r="T185" s="223">
        <f>S185*H185</f>
        <v>0</v>
      </c>
      <c r="U185" s="39"/>
      <c r="V185" s="39"/>
      <c r="W185" s="39"/>
      <c r="X185" s="39"/>
      <c r="Y185" s="39"/>
      <c r="Z185" s="39"/>
      <c r="AA185" s="39"/>
      <c r="AB185" s="39"/>
      <c r="AC185" s="39"/>
      <c r="AD185" s="39"/>
      <c r="AE185" s="39"/>
      <c r="AR185" s="224" t="s">
        <v>135</v>
      </c>
      <c r="AT185" s="224" t="s">
        <v>130</v>
      </c>
      <c r="AU185" s="224" t="s">
        <v>82</v>
      </c>
      <c r="AY185" s="18" t="s">
        <v>128</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135</v>
      </c>
      <c r="BM185" s="224" t="s">
        <v>899</v>
      </c>
    </row>
    <row r="186" s="2" customFormat="1">
      <c r="A186" s="39"/>
      <c r="B186" s="40"/>
      <c r="C186" s="41"/>
      <c r="D186" s="226" t="s">
        <v>137</v>
      </c>
      <c r="E186" s="41"/>
      <c r="F186" s="227" t="s">
        <v>729</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137</v>
      </c>
      <c r="AU186" s="18" t="s">
        <v>82</v>
      </c>
    </row>
    <row r="187" s="13" customFormat="1">
      <c r="A187" s="13"/>
      <c r="B187" s="231"/>
      <c r="C187" s="232"/>
      <c r="D187" s="226" t="s">
        <v>139</v>
      </c>
      <c r="E187" s="233" t="s">
        <v>19</v>
      </c>
      <c r="F187" s="234" t="s">
        <v>900</v>
      </c>
      <c r="G187" s="232"/>
      <c r="H187" s="233" t="s">
        <v>19</v>
      </c>
      <c r="I187" s="235"/>
      <c r="J187" s="232"/>
      <c r="K187" s="232"/>
      <c r="L187" s="236"/>
      <c r="M187" s="237"/>
      <c r="N187" s="238"/>
      <c r="O187" s="238"/>
      <c r="P187" s="238"/>
      <c r="Q187" s="238"/>
      <c r="R187" s="238"/>
      <c r="S187" s="238"/>
      <c r="T187" s="239"/>
      <c r="U187" s="13"/>
      <c r="V187" s="13"/>
      <c r="W187" s="13"/>
      <c r="X187" s="13"/>
      <c r="Y187" s="13"/>
      <c r="Z187" s="13"/>
      <c r="AA187" s="13"/>
      <c r="AB187" s="13"/>
      <c r="AC187" s="13"/>
      <c r="AD187" s="13"/>
      <c r="AE187" s="13"/>
      <c r="AT187" s="240" t="s">
        <v>139</v>
      </c>
      <c r="AU187" s="240" t="s">
        <v>82</v>
      </c>
      <c r="AV187" s="13" t="s">
        <v>80</v>
      </c>
      <c r="AW187" s="13" t="s">
        <v>33</v>
      </c>
      <c r="AX187" s="13" t="s">
        <v>72</v>
      </c>
      <c r="AY187" s="240" t="s">
        <v>128</v>
      </c>
    </row>
    <row r="188" s="14" customFormat="1">
      <c r="A188" s="14"/>
      <c r="B188" s="241"/>
      <c r="C188" s="242"/>
      <c r="D188" s="226" t="s">
        <v>139</v>
      </c>
      <c r="E188" s="243" t="s">
        <v>19</v>
      </c>
      <c r="F188" s="244" t="s">
        <v>901</v>
      </c>
      <c r="G188" s="242"/>
      <c r="H188" s="245">
        <v>88.965000000000003</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139</v>
      </c>
      <c r="AU188" s="251" t="s">
        <v>82</v>
      </c>
      <c r="AV188" s="14" t="s">
        <v>82</v>
      </c>
      <c r="AW188" s="14" t="s">
        <v>33</v>
      </c>
      <c r="AX188" s="14" t="s">
        <v>72</v>
      </c>
      <c r="AY188" s="251" t="s">
        <v>128</v>
      </c>
    </row>
    <row r="189" s="14" customFormat="1">
      <c r="A189" s="14"/>
      <c r="B189" s="241"/>
      <c r="C189" s="242"/>
      <c r="D189" s="226" t="s">
        <v>139</v>
      </c>
      <c r="E189" s="243" t="s">
        <v>19</v>
      </c>
      <c r="F189" s="244" t="s">
        <v>902</v>
      </c>
      <c r="G189" s="242"/>
      <c r="H189" s="245">
        <v>9.8849999999999998</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139</v>
      </c>
      <c r="AU189" s="251" t="s">
        <v>82</v>
      </c>
      <c r="AV189" s="14" t="s">
        <v>82</v>
      </c>
      <c r="AW189" s="14" t="s">
        <v>33</v>
      </c>
      <c r="AX189" s="14" t="s">
        <v>72</v>
      </c>
      <c r="AY189" s="251" t="s">
        <v>128</v>
      </c>
    </row>
    <row r="190" s="15" customFormat="1">
      <c r="A190" s="15"/>
      <c r="B190" s="252"/>
      <c r="C190" s="253"/>
      <c r="D190" s="226" t="s">
        <v>139</v>
      </c>
      <c r="E190" s="254" t="s">
        <v>19</v>
      </c>
      <c r="F190" s="255" t="s">
        <v>202</v>
      </c>
      <c r="G190" s="253"/>
      <c r="H190" s="256">
        <v>98.849999999999994</v>
      </c>
      <c r="I190" s="257"/>
      <c r="J190" s="253"/>
      <c r="K190" s="253"/>
      <c r="L190" s="258"/>
      <c r="M190" s="259"/>
      <c r="N190" s="260"/>
      <c r="O190" s="260"/>
      <c r="P190" s="260"/>
      <c r="Q190" s="260"/>
      <c r="R190" s="260"/>
      <c r="S190" s="260"/>
      <c r="T190" s="261"/>
      <c r="U190" s="15"/>
      <c r="V190" s="15"/>
      <c r="W190" s="15"/>
      <c r="X190" s="15"/>
      <c r="Y190" s="15"/>
      <c r="Z190" s="15"/>
      <c r="AA190" s="15"/>
      <c r="AB190" s="15"/>
      <c r="AC190" s="15"/>
      <c r="AD190" s="15"/>
      <c r="AE190" s="15"/>
      <c r="AT190" s="262" t="s">
        <v>139</v>
      </c>
      <c r="AU190" s="262" t="s">
        <v>82</v>
      </c>
      <c r="AV190" s="15" t="s">
        <v>135</v>
      </c>
      <c r="AW190" s="15" t="s">
        <v>33</v>
      </c>
      <c r="AX190" s="15" t="s">
        <v>80</v>
      </c>
      <c r="AY190" s="262" t="s">
        <v>128</v>
      </c>
    </row>
    <row r="191" s="2" customFormat="1" ht="14.4" customHeight="1">
      <c r="A191" s="39"/>
      <c r="B191" s="40"/>
      <c r="C191" s="266" t="s">
        <v>313</v>
      </c>
      <c r="D191" s="266" t="s">
        <v>371</v>
      </c>
      <c r="E191" s="267" t="s">
        <v>733</v>
      </c>
      <c r="F191" s="268" t="s">
        <v>734</v>
      </c>
      <c r="G191" s="269" t="s">
        <v>133</v>
      </c>
      <c r="H191" s="270">
        <v>10.182</v>
      </c>
      <c r="I191" s="271"/>
      <c r="J191" s="272">
        <f>ROUND(I191*H191,2)</f>
        <v>0</v>
      </c>
      <c r="K191" s="268" t="s">
        <v>134</v>
      </c>
      <c r="L191" s="273"/>
      <c r="M191" s="274" t="s">
        <v>19</v>
      </c>
      <c r="N191" s="275" t="s">
        <v>43</v>
      </c>
      <c r="O191" s="85"/>
      <c r="P191" s="222">
        <f>O191*H191</f>
        <v>0</v>
      </c>
      <c r="Q191" s="222">
        <v>0.17599999999999999</v>
      </c>
      <c r="R191" s="222">
        <f>Q191*H191</f>
        <v>1.7920320000000001</v>
      </c>
      <c r="S191" s="222">
        <v>0</v>
      </c>
      <c r="T191" s="223">
        <f>S191*H191</f>
        <v>0</v>
      </c>
      <c r="U191" s="39"/>
      <c r="V191" s="39"/>
      <c r="W191" s="39"/>
      <c r="X191" s="39"/>
      <c r="Y191" s="39"/>
      <c r="Z191" s="39"/>
      <c r="AA191" s="39"/>
      <c r="AB191" s="39"/>
      <c r="AC191" s="39"/>
      <c r="AD191" s="39"/>
      <c r="AE191" s="39"/>
      <c r="AR191" s="224" t="s">
        <v>174</v>
      </c>
      <c r="AT191" s="224" t="s">
        <v>371</v>
      </c>
      <c r="AU191" s="224" t="s">
        <v>82</v>
      </c>
      <c r="AY191" s="18" t="s">
        <v>128</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135</v>
      </c>
      <c r="BM191" s="224" t="s">
        <v>903</v>
      </c>
    </row>
    <row r="192" s="13" customFormat="1">
      <c r="A192" s="13"/>
      <c r="B192" s="231"/>
      <c r="C192" s="232"/>
      <c r="D192" s="226" t="s">
        <v>139</v>
      </c>
      <c r="E192" s="233" t="s">
        <v>19</v>
      </c>
      <c r="F192" s="234" t="s">
        <v>900</v>
      </c>
      <c r="G192" s="232"/>
      <c r="H192" s="233" t="s">
        <v>19</v>
      </c>
      <c r="I192" s="235"/>
      <c r="J192" s="232"/>
      <c r="K192" s="232"/>
      <c r="L192" s="236"/>
      <c r="M192" s="237"/>
      <c r="N192" s="238"/>
      <c r="O192" s="238"/>
      <c r="P192" s="238"/>
      <c r="Q192" s="238"/>
      <c r="R192" s="238"/>
      <c r="S192" s="238"/>
      <c r="T192" s="239"/>
      <c r="U192" s="13"/>
      <c r="V192" s="13"/>
      <c r="W192" s="13"/>
      <c r="X192" s="13"/>
      <c r="Y192" s="13"/>
      <c r="Z192" s="13"/>
      <c r="AA192" s="13"/>
      <c r="AB192" s="13"/>
      <c r="AC192" s="13"/>
      <c r="AD192" s="13"/>
      <c r="AE192" s="13"/>
      <c r="AT192" s="240" t="s">
        <v>139</v>
      </c>
      <c r="AU192" s="240" t="s">
        <v>82</v>
      </c>
      <c r="AV192" s="13" t="s">
        <v>80</v>
      </c>
      <c r="AW192" s="13" t="s">
        <v>33</v>
      </c>
      <c r="AX192" s="13" t="s">
        <v>72</v>
      </c>
      <c r="AY192" s="240" t="s">
        <v>128</v>
      </c>
    </row>
    <row r="193" s="14" customFormat="1">
      <c r="A193" s="14"/>
      <c r="B193" s="241"/>
      <c r="C193" s="242"/>
      <c r="D193" s="226" t="s">
        <v>139</v>
      </c>
      <c r="E193" s="243" t="s">
        <v>19</v>
      </c>
      <c r="F193" s="244" t="s">
        <v>904</v>
      </c>
      <c r="G193" s="242"/>
      <c r="H193" s="245">
        <v>9.8849999999999998</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139</v>
      </c>
      <c r="AU193" s="251" t="s">
        <v>82</v>
      </c>
      <c r="AV193" s="14" t="s">
        <v>82</v>
      </c>
      <c r="AW193" s="14" t="s">
        <v>33</v>
      </c>
      <c r="AX193" s="14" t="s">
        <v>80</v>
      </c>
      <c r="AY193" s="251" t="s">
        <v>128</v>
      </c>
    </row>
    <row r="194" s="14" customFormat="1">
      <c r="A194" s="14"/>
      <c r="B194" s="241"/>
      <c r="C194" s="242"/>
      <c r="D194" s="226" t="s">
        <v>139</v>
      </c>
      <c r="E194" s="242"/>
      <c r="F194" s="244" t="s">
        <v>905</v>
      </c>
      <c r="G194" s="242"/>
      <c r="H194" s="245">
        <v>10.182</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139</v>
      </c>
      <c r="AU194" s="251" t="s">
        <v>82</v>
      </c>
      <c r="AV194" s="14" t="s">
        <v>82</v>
      </c>
      <c r="AW194" s="14" t="s">
        <v>4</v>
      </c>
      <c r="AX194" s="14" t="s">
        <v>80</v>
      </c>
      <c r="AY194" s="251" t="s">
        <v>128</v>
      </c>
    </row>
    <row r="195" s="12" customFormat="1" ht="22.8" customHeight="1">
      <c r="A195" s="12"/>
      <c r="B195" s="197"/>
      <c r="C195" s="198"/>
      <c r="D195" s="199" t="s">
        <v>71</v>
      </c>
      <c r="E195" s="211" t="s">
        <v>179</v>
      </c>
      <c r="F195" s="211" t="s">
        <v>224</v>
      </c>
      <c r="G195" s="198"/>
      <c r="H195" s="198"/>
      <c r="I195" s="201"/>
      <c r="J195" s="212">
        <f>BK195</f>
        <v>0</v>
      </c>
      <c r="K195" s="198"/>
      <c r="L195" s="203"/>
      <c r="M195" s="204"/>
      <c r="N195" s="205"/>
      <c r="O195" s="205"/>
      <c r="P195" s="206">
        <f>SUM(P196:P218)</f>
        <v>0</v>
      </c>
      <c r="Q195" s="205"/>
      <c r="R195" s="206">
        <f>SUM(R196:R218)</f>
        <v>6.2258799999999992</v>
      </c>
      <c r="S195" s="205"/>
      <c r="T195" s="207">
        <f>SUM(T196:T218)</f>
        <v>6.0210399999999993</v>
      </c>
      <c r="U195" s="12"/>
      <c r="V195" s="12"/>
      <c r="W195" s="12"/>
      <c r="X195" s="12"/>
      <c r="Y195" s="12"/>
      <c r="Z195" s="12"/>
      <c r="AA195" s="12"/>
      <c r="AB195" s="12"/>
      <c r="AC195" s="12"/>
      <c r="AD195" s="12"/>
      <c r="AE195" s="12"/>
      <c r="AR195" s="208" t="s">
        <v>80</v>
      </c>
      <c r="AT195" s="209" t="s">
        <v>71</v>
      </c>
      <c r="AU195" s="209" t="s">
        <v>80</v>
      </c>
      <c r="AY195" s="208" t="s">
        <v>128</v>
      </c>
      <c r="BK195" s="210">
        <f>SUM(BK196:BK218)</f>
        <v>0</v>
      </c>
    </row>
    <row r="196" s="2" customFormat="1" ht="14.4" customHeight="1">
      <c r="A196" s="39"/>
      <c r="B196" s="40"/>
      <c r="C196" s="213" t="s">
        <v>318</v>
      </c>
      <c r="D196" s="213" t="s">
        <v>130</v>
      </c>
      <c r="E196" s="214" t="s">
        <v>906</v>
      </c>
      <c r="F196" s="215" t="s">
        <v>907</v>
      </c>
      <c r="G196" s="216" t="s">
        <v>189</v>
      </c>
      <c r="H196" s="217">
        <v>3.2999999999999998</v>
      </c>
      <c r="I196" s="218"/>
      <c r="J196" s="219">
        <f>ROUND(I196*H196,2)</f>
        <v>0</v>
      </c>
      <c r="K196" s="215" t="s">
        <v>19</v>
      </c>
      <c r="L196" s="45"/>
      <c r="M196" s="220" t="s">
        <v>19</v>
      </c>
      <c r="N196" s="221" t="s">
        <v>43</v>
      </c>
      <c r="O196" s="85"/>
      <c r="P196" s="222">
        <f>O196*H196</f>
        <v>0</v>
      </c>
      <c r="Q196" s="222">
        <v>1.6699999999999999</v>
      </c>
      <c r="R196" s="222">
        <f>Q196*H196</f>
        <v>5.5109999999999992</v>
      </c>
      <c r="S196" s="222">
        <v>0</v>
      </c>
      <c r="T196" s="223">
        <f>S196*H196</f>
        <v>0</v>
      </c>
      <c r="U196" s="39"/>
      <c r="V196" s="39"/>
      <c r="W196" s="39"/>
      <c r="X196" s="39"/>
      <c r="Y196" s="39"/>
      <c r="Z196" s="39"/>
      <c r="AA196" s="39"/>
      <c r="AB196" s="39"/>
      <c r="AC196" s="39"/>
      <c r="AD196" s="39"/>
      <c r="AE196" s="39"/>
      <c r="AR196" s="224" t="s">
        <v>135</v>
      </c>
      <c r="AT196" s="224" t="s">
        <v>130</v>
      </c>
      <c r="AU196" s="224" t="s">
        <v>82</v>
      </c>
      <c r="AY196" s="18" t="s">
        <v>128</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135</v>
      </c>
      <c r="BM196" s="224" t="s">
        <v>908</v>
      </c>
    </row>
    <row r="197" s="14" customFormat="1">
      <c r="A197" s="14"/>
      <c r="B197" s="241"/>
      <c r="C197" s="242"/>
      <c r="D197" s="226" t="s">
        <v>139</v>
      </c>
      <c r="E197" s="243" t="s">
        <v>19</v>
      </c>
      <c r="F197" s="244" t="s">
        <v>909</v>
      </c>
      <c r="G197" s="242"/>
      <c r="H197" s="245">
        <v>3.2999999999999998</v>
      </c>
      <c r="I197" s="246"/>
      <c r="J197" s="242"/>
      <c r="K197" s="242"/>
      <c r="L197" s="247"/>
      <c r="M197" s="248"/>
      <c r="N197" s="249"/>
      <c r="O197" s="249"/>
      <c r="P197" s="249"/>
      <c r="Q197" s="249"/>
      <c r="R197" s="249"/>
      <c r="S197" s="249"/>
      <c r="T197" s="250"/>
      <c r="U197" s="14"/>
      <c r="V197" s="14"/>
      <c r="W197" s="14"/>
      <c r="X197" s="14"/>
      <c r="Y197" s="14"/>
      <c r="Z197" s="14"/>
      <c r="AA197" s="14"/>
      <c r="AB197" s="14"/>
      <c r="AC197" s="14"/>
      <c r="AD197" s="14"/>
      <c r="AE197" s="14"/>
      <c r="AT197" s="251" t="s">
        <v>139</v>
      </c>
      <c r="AU197" s="251" t="s">
        <v>82</v>
      </c>
      <c r="AV197" s="14" t="s">
        <v>82</v>
      </c>
      <c r="AW197" s="14" t="s">
        <v>33</v>
      </c>
      <c r="AX197" s="14" t="s">
        <v>80</v>
      </c>
      <c r="AY197" s="251" t="s">
        <v>128</v>
      </c>
    </row>
    <row r="198" s="2" customFormat="1" ht="14.4" customHeight="1">
      <c r="A198" s="39"/>
      <c r="B198" s="40"/>
      <c r="C198" s="213" t="s">
        <v>322</v>
      </c>
      <c r="D198" s="213" t="s">
        <v>130</v>
      </c>
      <c r="E198" s="214" t="s">
        <v>910</v>
      </c>
      <c r="F198" s="215" t="s">
        <v>911</v>
      </c>
      <c r="G198" s="216" t="s">
        <v>219</v>
      </c>
      <c r="H198" s="217">
        <v>2</v>
      </c>
      <c r="I198" s="218"/>
      <c r="J198" s="219">
        <f>ROUND(I198*H198,2)</f>
        <v>0</v>
      </c>
      <c r="K198" s="215" t="s">
        <v>134</v>
      </c>
      <c r="L198" s="45"/>
      <c r="M198" s="220" t="s">
        <v>19</v>
      </c>
      <c r="N198" s="221" t="s">
        <v>43</v>
      </c>
      <c r="O198" s="85"/>
      <c r="P198" s="222">
        <f>O198*H198</f>
        <v>0</v>
      </c>
      <c r="Q198" s="222">
        <v>0.35743999999999998</v>
      </c>
      <c r="R198" s="222">
        <f>Q198*H198</f>
        <v>0.71487999999999996</v>
      </c>
      <c r="S198" s="222">
        <v>0</v>
      </c>
      <c r="T198" s="223">
        <f>S198*H198</f>
        <v>0</v>
      </c>
      <c r="U198" s="39"/>
      <c r="V198" s="39"/>
      <c r="W198" s="39"/>
      <c r="X198" s="39"/>
      <c r="Y198" s="39"/>
      <c r="Z198" s="39"/>
      <c r="AA198" s="39"/>
      <c r="AB198" s="39"/>
      <c r="AC198" s="39"/>
      <c r="AD198" s="39"/>
      <c r="AE198" s="39"/>
      <c r="AR198" s="224" t="s">
        <v>135</v>
      </c>
      <c r="AT198" s="224" t="s">
        <v>130</v>
      </c>
      <c r="AU198" s="224" t="s">
        <v>82</v>
      </c>
      <c r="AY198" s="18" t="s">
        <v>128</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135</v>
      </c>
      <c r="BM198" s="224" t="s">
        <v>912</v>
      </c>
    </row>
    <row r="199" s="2" customFormat="1">
      <c r="A199" s="39"/>
      <c r="B199" s="40"/>
      <c r="C199" s="41"/>
      <c r="D199" s="226" t="s">
        <v>137</v>
      </c>
      <c r="E199" s="41"/>
      <c r="F199" s="227" t="s">
        <v>913</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137</v>
      </c>
      <c r="AU199" s="18" t="s">
        <v>82</v>
      </c>
    </row>
    <row r="200" s="2" customFormat="1" ht="14.4" customHeight="1">
      <c r="A200" s="39"/>
      <c r="B200" s="40"/>
      <c r="C200" s="213" t="s">
        <v>326</v>
      </c>
      <c r="D200" s="213" t="s">
        <v>130</v>
      </c>
      <c r="E200" s="214" t="s">
        <v>914</v>
      </c>
      <c r="F200" s="215" t="s">
        <v>915</v>
      </c>
      <c r="G200" s="216" t="s">
        <v>219</v>
      </c>
      <c r="H200" s="217">
        <v>2</v>
      </c>
      <c r="I200" s="218"/>
      <c r="J200" s="219">
        <f>ROUND(I200*H200,2)</f>
        <v>0</v>
      </c>
      <c r="K200" s="215" t="s">
        <v>134</v>
      </c>
      <c r="L200" s="45"/>
      <c r="M200" s="220" t="s">
        <v>19</v>
      </c>
      <c r="N200" s="221" t="s">
        <v>43</v>
      </c>
      <c r="O200" s="85"/>
      <c r="P200" s="222">
        <f>O200*H200</f>
        <v>0</v>
      </c>
      <c r="Q200" s="222">
        <v>0</v>
      </c>
      <c r="R200" s="222">
        <f>Q200*H200</f>
        <v>0</v>
      </c>
      <c r="S200" s="222">
        <v>0.48199999999999998</v>
      </c>
      <c r="T200" s="223">
        <f>S200*H200</f>
        <v>0.96399999999999997</v>
      </c>
      <c r="U200" s="39"/>
      <c r="V200" s="39"/>
      <c r="W200" s="39"/>
      <c r="X200" s="39"/>
      <c r="Y200" s="39"/>
      <c r="Z200" s="39"/>
      <c r="AA200" s="39"/>
      <c r="AB200" s="39"/>
      <c r="AC200" s="39"/>
      <c r="AD200" s="39"/>
      <c r="AE200" s="39"/>
      <c r="AR200" s="224" t="s">
        <v>135</v>
      </c>
      <c r="AT200" s="224" t="s">
        <v>130</v>
      </c>
      <c r="AU200" s="224" t="s">
        <v>82</v>
      </c>
      <c r="AY200" s="18" t="s">
        <v>128</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135</v>
      </c>
      <c r="BM200" s="224" t="s">
        <v>916</v>
      </c>
    </row>
    <row r="201" s="2" customFormat="1">
      <c r="A201" s="39"/>
      <c r="B201" s="40"/>
      <c r="C201" s="41"/>
      <c r="D201" s="226" t="s">
        <v>137</v>
      </c>
      <c r="E201" s="41"/>
      <c r="F201" s="227" t="s">
        <v>917</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137</v>
      </c>
      <c r="AU201" s="18" t="s">
        <v>82</v>
      </c>
    </row>
    <row r="202" s="2" customFormat="1" ht="14.4" customHeight="1">
      <c r="A202" s="39"/>
      <c r="B202" s="40"/>
      <c r="C202" s="213" t="s">
        <v>334</v>
      </c>
      <c r="D202" s="213" t="s">
        <v>130</v>
      </c>
      <c r="E202" s="214" t="s">
        <v>918</v>
      </c>
      <c r="F202" s="215" t="s">
        <v>919</v>
      </c>
      <c r="G202" s="216" t="s">
        <v>219</v>
      </c>
      <c r="H202" s="217">
        <v>1</v>
      </c>
      <c r="I202" s="218"/>
      <c r="J202" s="219">
        <f>ROUND(I202*H202,2)</f>
        <v>0</v>
      </c>
      <c r="K202" s="215" t="s">
        <v>19</v>
      </c>
      <c r="L202" s="45"/>
      <c r="M202" s="220" t="s">
        <v>19</v>
      </c>
      <c r="N202" s="221" t="s">
        <v>43</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135</v>
      </c>
      <c r="AT202" s="224" t="s">
        <v>130</v>
      </c>
      <c r="AU202" s="224" t="s">
        <v>82</v>
      </c>
      <c r="AY202" s="18" t="s">
        <v>128</v>
      </c>
      <c r="BE202" s="225">
        <f>IF(N202="základní",J202,0)</f>
        <v>0</v>
      </c>
      <c r="BF202" s="225">
        <f>IF(N202="snížená",J202,0)</f>
        <v>0</v>
      </c>
      <c r="BG202" s="225">
        <f>IF(N202="zákl. přenesená",J202,0)</f>
        <v>0</v>
      </c>
      <c r="BH202" s="225">
        <f>IF(N202="sníž. přenesená",J202,0)</f>
        <v>0</v>
      </c>
      <c r="BI202" s="225">
        <f>IF(N202="nulová",J202,0)</f>
        <v>0</v>
      </c>
      <c r="BJ202" s="18" t="s">
        <v>80</v>
      </c>
      <c r="BK202" s="225">
        <f>ROUND(I202*H202,2)</f>
        <v>0</v>
      </c>
      <c r="BL202" s="18" t="s">
        <v>135</v>
      </c>
      <c r="BM202" s="224" t="s">
        <v>920</v>
      </c>
    </row>
    <row r="203" s="2" customFormat="1" ht="14.4" customHeight="1">
      <c r="A203" s="39"/>
      <c r="B203" s="40"/>
      <c r="C203" s="213" t="s">
        <v>558</v>
      </c>
      <c r="D203" s="213" t="s">
        <v>130</v>
      </c>
      <c r="E203" s="214" t="s">
        <v>921</v>
      </c>
      <c r="F203" s="215" t="s">
        <v>922</v>
      </c>
      <c r="G203" s="216" t="s">
        <v>219</v>
      </c>
      <c r="H203" s="217">
        <v>1</v>
      </c>
      <c r="I203" s="218"/>
      <c r="J203" s="219">
        <f>ROUND(I203*H203,2)</f>
        <v>0</v>
      </c>
      <c r="K203" s="215" t="s">
        <v>19</v>
      </c>
      <c r="L203" s="45"/>
      <c r="M203" s="220" t="s">
        <v>19</v>
      </c>
      <c r="N203" s="221" t="s">
        <v>43</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135</v>
      </c>
      <c r="AT203" s="224" t="s">
        <v>130</v>
      </c>
      <c r="AU203" s="224" t="s">
        <v>82</v>
      </c>
      <c r="AY203" s="18" t="s">
        <v>128</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135</v>
      </c>
      <c r="BM203" s="224" t="s">
        <v>923</v>
      </c>
    </row>
    <row r="204" s="2" customFormat="1" ht="14.4" customHeight="1">
      <c r="A204" s="39"/>
      <c r="B204" s="40"/>
      <c r="C204" s="213" t="s">
        <v>564</v>
      </c>
      <c r="D204" s="213" t="s">
        <v>130</v>
      </c>
      <c r="E204" s="214" t="s">
        <v>924</v>
      </c>
      <c r="F204" s="215" t="s">
        <v>925</v>
      </c>
      <c r="G204" s="216" t="s">
        <v>926</v>
      </c>
      <c r="H204" s="217">
        <v>1</v>
      </c>
      <c r="I204" s="218"/>
      <c r="J204" s="219">
        <f>ROUND(I204*H204,2)</f>
        <v>0</v>
      </c>
      <c r="K204" s="215" t="s">
        <v>19</v>
      </c>
      <c r="L204" s="45"/>
      <c r="M204" s="220" t="s">
        <v>19</v>
      </c>
      <c r="N204" s="221" t="s">
        <v>43</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135</v>
      </c>
      <c r="AT204" s="224" t="s">
        <v>130</v>
      </c>
      <c r="AU204" s="224" t="s">
        <v>82</v>
      </c>
      <c r="AY204" s="18" t="s">
        <v>128</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135</v>
      </c>
      <c r="BM204" s="224" t="s">
        <v>927</v>
      </c>
    </row>
    <row r="205" s="2" customFormat="1" ht="14.4" customHeight="1">
      <c r="A205" s="39"/>
      <c r="B205" s="40"/>
      <c r="C205" s="213" t="s">
        <v>569</v>
      </c>
      <c r="D205" s="213" t="s">
        <v>130</v>
      </c>
      <c r="E205" s="214" t="s">
        <v>928</v>
      </c>
      <c r="F205" s="215" t="s">
        <v>929</v>
      </c>
      <c r="G205" s="216" t="s">
        <v>189</v>
      </c>
      <c r="H205" s="217">
        <v>1.2</v>
      </c>
      <c r="I205" s="218"/>
      <c r="J205" s="219">
        <f>ROUND(I205*H205,2)</f>
        <v>0</v>
      </c>
      <c r="K205" s="215" t="s">
        <v>19</v>
      </c>
      <c r="L205" s="45"/>
      <c r="M205" s="220" t="s">
        <v>19</v>
      </c>
      <c r="N205" s="221" t="s">
        <v>43</v>
      </c>
      <c r="O205" s="85"/>
      <c r="P205" s="222">
        <f>O205*H205</f>
        <v>0</v>
      </c>
      <c r="Q205" s="222">
        <v>0</v>
      </c>
      <c r="R205" s="222">
        <f>Q205*H205</f>
        <v>0</v>
      </c>
      <c r="S205" s="222">
        <v>2.6000000000000001</v>
      </c>
      <c r="T205" s="223">
        <f>S205*H205</f>
        <v>3.1200000000000001</v>
      </c>
      <c r="U205" s="39"/>
      <c r="V205" s="39"/>
      <c r="W205" s="39"/>
      <c r="X205" s="39"/>
      <c r="Y205" s="39"/>
      <c r="Z205" s="39"/>
      <c r="AA205" s="39"/>
      <c r="AB205" s="39"/>
      <c r="AC205" s="39"/>
      <c r="AD205" s="39"/>
      <c r="AE205" s="39"/>
      <c r="AR205" s="224" t="s">
        <v>135</v>
      </c>
      <c r="AT205" s="224" t="s">
        <v>130</v>
      </c>
      <c r="AU205" s="224" t="s">
        <v>82</v>
      </c>
      <c r="AY205" s="18" t="s">
        <v>128</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135</v>
      </c>
      <c r="BM205" s="224" t="s">
        <v>930</v>
      </c>
    </row>
    <row r="206" s="2" customFormat="1">
      <c r="A206" s="39"/>
      <c r="B206" s="40"/>
      <c r="C206" s="41"/>
      <c r="D206" s="226" t="s">
        <v>578</v>
      </c>
      <c r="E206" s="41"/>
      <c r="F206" s="227" t="s">
        <v>931</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578</v>
      </c>
      <c r="AU206" s="18" t="s">
        <v>82</v>
      </c>
    </row>
    <row r="207" s="14" customFormat="1">
      <c r="A207" s="14"/>
      <c r="B207" s="241"/>
      <c r="C207" s="242"/>
      <c r="D207" s="226" t="s">
        <v>139</v>
      </c>
      <c r="E207" s="243" t="s">
        <v>19</v>
      </c>
      <c r="F207" s="244" t="s">
        <v>932</v>
      </c>
      <c r="G207" s="242"/>
      <c r="H207" s="245">
        <v>1.2</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139</v>
      </c>
      <c r="AU207" s="251" t="s">
        <v>82</v>
      </c>
      <c r="AV207" s="14" t="s">
        <v>82</v>
      </c>
      <c r="AW207" s="14" t="s">
        <v>33</v>
      </c>
      <c r="AX207" s="14" t="s">
        <v>80</v>
      </c>
      <c r="AY207" s="251" t="s">
        <v>128</v>
      </c>
    </row>
    <row r="208" s="2" customFormat="1" ht="14.4" customHeight="1">
      <c r="A208" s="39"/>
      <c r="B208" s="40"/>
      <c r="C208" s="213" t="s">
        <v>574</v>
      </c>
      <c r="D208" s="213" t="s">
        <v>130</v>
      </c>
      <c r="E208" s="214" t="s">
        <v>933</v>
      </c>
      <c r="F208" s="215" t="s">
        <v>934</v>
      </c>
      <c r="G208" s="216" t="s">
        <v>219</v>
      </c>
      <c r="H208" s="217">
        <v>14</v>
      </c>
      <c r="I208" s="218"/>
      <c r="J208" s="219">
        <f>ROUND(I208*H208,2)</f>
        <v>0</v>
      </c>
      <c r="K208" s="215" t="s">
        <v>19</v>
      </c>
      <c r="L208" s="45"/>
      <c r="M208" s="220" t="s">
        <v>19</v>
      </c>
      <c r="N208" s="221" t="s">
        <v>43</v>
      </c>
      <c r="O208" s="85"/>
      <c r="P208" s="222">
        <f>O208*H208</f>
        <v>0</v>
      </c>
      <c r="Q208" s="222">
        <v>0</v>
      </c>
      <c r="R208" s="222">
        <f>Q208*H208</f>
        <v>0</v>
      </c>
      <c r="S208" s="222">
        <v>0.13139999999999999</v>
      </c>
      <c r="T208" s="223">
        <f>S208*H208</f>
        <v>1.8395999999999999</v>
      </c>
      <c r="U208" s="39"/>
      <c r="V208" s="39"/>
      <c r="W208" s="39"/>
      <c r="X208" s="39"/>
      <c r="Y208" s="39"/>
      <c r="Z208" s="39"/>
      <c r="AA208" s="39"/>
      <c r="AB208" s="39"/>
      <c r="AC208" s="39"/>
      <c r="AD208" s="39"/>
      <c r="AE208" s="39"/>
      <c r="AR208" s="224" t="s">
        <v>135</v>
      </c>
      <c r="AT208" s="224" t="s">
        <v>130</v>
      </c>
      <c r="AU208" s="224" t="s">
        <v>82</v>
      </c>
      <c r="AY208" s="18" t="s">
        <v>128</v>
      </c>
      <c r="BE208" s="225">
        <f>IF(N208="základní",J208,0)</f>
        <v>0</v>
      </c>
      <c r="BF208" s="225">
        <f>IF(N208="snížená",J208,0)</f>
        <v>0</v>
      </c>
      <c r="BG208" s="225">
        <f>IF(N208="zákl. přenesená",J208,0)</f>
        <v>0</v>
      </c>
      <c r="BH208" s="225">
        <f>IF(N208="sníž. přenesená",J208,0)</f>
        <v>0</v>
      </c>
      <c r="BI208" s="225">
        <f>IF(N208="nulová",J208,0)</f>
        <v>0</v>
      </c>
      <c r="BJ208" s="18" t="s">
        <v>80</v>
      </c>
      <c r="BK208" s="225">
        <f>ROUND(I208*H208,2)</f>
        <v>0</v>
      </c>
      <c r="BL208" s="18" t="s">
        <v>135</v>
      </c>
      <c r="BM208" s="224" t="s">
        <v>935</v>
      </c>
    </row>
    <row r="209" s="14" customFormat="1">
      <c r="A209" s="14"/>
      <c r="B209" s="241"/>
      <c r="C209" s="242"/>
      <c r="D209" s="226" t="s">
        <v>139</v>
      </c>
      <c r="E209" s="243" t="s">
        <v>19</v>
      </c>
      <c r="F209" s="244" t="s">
        <v>936</v>
      </c>
      <c r="G209" s="242"/>
      <c r="H209" s="245">
        <v>14</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139</v>
      </c>
      <c r="AU209" s="251" t="s">
        <v>82</v>
      </c>
      <c r="AV209" s="14" t="s">
        <v>82</v>
      </c>
      <c r="AW209" s="14" t="s">
        <v>33</v>
      </c>
      <c r="AX209" s="14" t="s">
        <v>80</v>
      </c>
      <c r="AY209" s="251" t="s">
        <v>128</v>
      </c>
    </row>
    <row r="210" s="2" customFormat="1" ht="14.4" customHeight="1">
      <c r="A210" s="39"/>
      <c r="B210" s="40"/>
      <c r="C210" s="213" t="s">
        <v>582</v>
      </c>
      <c r="D210" s="213" t="s">
        <v>130</v>
      </c>
      <c r="E210" s="214" t="s">
        <v>937</v>
      </c>
      <c r="F210" s="215" t="s">
        <v>938</v>
      </c>
      <c r="G210" s="216" t="s">
        <v>170</v>
      </c>
      <c r="H210" s="217">
        <v>28</v>
      </c>
      <c r="I210" s="218"/>
      <c r="J210" s="219">
        <f>ROUND(I210*H210,2)</f>
        <v>0</v>
      </c>
      <c r="K210" s="215" t="s">
        <v>134</v>
      </c>
      <c r="L210" s="45"/>
      <c r="M210" s="220" t="s">
        <v>19</v>
      </c>
      <c r="N210" s="221" t="s">
        <v>43</v>
      </c>
      <c r="O210" s="85"/>
      <c r="P210" s="222">
        <f>O210*H210</f>
        <v>0</v>
      </c>
      <c r="Q210" s="222">
        <v>0</v>
      </c>
      <c r="R210" s="222">
        <f>Q210*H210</f>
        <v>0</v>
      </c>
      <c r="S210" s="222">
        <v>0.00348</v>
      </c>
      <c r="T210" s="223">
        <f>S210*H210</f>
        <v>0.097439999999999999</v>
      </c>
      <c r="U210" s="39"/>
      <c r="V210" s="39"/>
      <c r="W210" s="39"/>
      <c r="X210" s="39"/>
      <c r="Y210" s="39"/>
      <c r="Z210" s="39"/>
      <c r="AA210" s="39"/>
      <c r="AB210" s="39"/>
      <c r="AC210" s="39"/>
      <c r="AD210" s="39"/>
      <c r="AE210" s="39"/>
      <c r="AR210" s="224" t="s">
        <v>135</v>
      </c>
      <c r="AT210" s="224" t="s">
        <v>130</v>
      </c>
      <c r="AU210" s="224" t="s">
        <v>82</v>
      </c>
      <c r="AY210" s="18" t="s">
        <v>128</v>
      </c>
      <c r="BE210" s="225">
        <f>IF(N210="základní",J210,0)</f>
        <v>0</v>
      </c>
      <c r="BF210" s="225">
        <f>IF(N210="snížená",J210,0)</f>
        <v>0</v>
      </c>
      <c r="BG210" s="225">
        <f>IF(N210="zákl. přenesená",J210,0)</f>
        <v>0</v>
      </c>
      <c r="BH210" s="225">
        <f>IF(N210="sníž. přenesená",J210,0)</f>
        <v>0</v>
      </c>
      <c r="BI210" s="225">
        <f>IF(N210="nulová",J210,0)</f>
        <v>0</v>
      </c>
      <c r="BJ210" s="18" t="s">
        <v>80</v>
      </c>
      <c r="BK210" s="225">
        <f>ROUND(I210*H210,2)</f>
        <v>0</v>
      </c>
      <c r="BL210" s="18" t="s">
        <v>135</v>
      </c>
      <c r="BM210" s="224" t="s">
        <v>939</v>
      </c>
    </row>
    <row r="211" s="2" customFormat="1">
      <c r="A211" s="39"/>
      <c r="B211" s="40"/>
      <c r="C211" s="41"/>
      <c r="D211" s="226" t="s">
        <v>137</v>
      </c>
      <c r="E211" s="41"/>
      <c r="F211" s="227" t="s">
        <v>257</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137</v>
      </c>
      <c r="AU211" s="18" t="s">
        <v>82</v>
      </c>
    </row>
    <row r="212" s="13" customFormat="1">
      <c r="A212" s="13"/>
      <c r="B212" s="231"/>
      <c r="C212" s="232"/>
      <c r="D212" s="226" t="s">
        <v>139</v>
      </c>
      <c r="E212" s="233" t="s">
        <v>19</v>
      </c>
      <c r="F212" s="234" t="s">
        <v>940</v>
      </c>
      <c r="G212" s="232"/>
      <c r="H212" s="233" t="s">
        <v>19</v>
      </c>
      <c r="I212" s="235"/>
      <c r="J212" s="232"/>
      <c r="K212" s="232"/>
      <c r="L212" s="236"/>
      <c r="M212" s="237"/>
      <c r="N212" s="238"/>
      <c r="O212" s="238"/>
      <c r="P212" s="238"/>
      <c r="Q212" s="238"/>
      <c r="R212" s="238"/>
      <c r="S212" s="238"/>
      <c r="T212" s="239"/>
      <c r="U212" s="13"/>
      <c r="V212" s="13"/>
      <c r="W212" s="13"/>
      <c r="X212" s="13"/>
      <c r="Y212" s="13"/>
      <c r="Z212" s="13"/>
      <c r="AA212" s="13"/>
      <c r="AB212" s="13"/>
      <c r="AC212" s="13"/>
      <c r="AD212" s="13"/>
      <c r="AE212" s="13"/>
      <c r="AT212" s="240" t="s">
        <v>139</v>
      </c>
      <c r="AU212" s="240" t="s">
        <v>82</v>
      </c>
      <c r="AV212" s="13" t="s">
        <v>80</v>
      </c>
      <c r="AW212" s="13" t="s">
        <v>33</v>
      </c>
      <c r="AX212" s="13" t="s">
        <v>72</v>
      </c>
      <c r="AY212" s="240" t="s">
        <v>128</v>
      </c>
    </row>
    <row r="213" s="14" customFormat="1">
      <c r="A213" s="14"/>
      <c r="B213" s="241"/>
      <c r="C213" s="242"/>
      <c r="D213" s="226" t="s">
        <v>139</v>
      </c>
      <c r="E213" s="243" t="s">
        <v>19</v>
      </c>
      <c r="F213" s="244" t="s">
        <v>941</v>
      </c>
      <c r="G213" s="242"/>
      <c r="H213" s="245">
        <v>28</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139</v>
      </c>
      <c r="AU213" s="251" t="s">
        <v>82</v>
      </c>
      <c r="AV213" s="14" t="s">
        <v>82</v>
      </c>
      <c r="AW213" s="14" t="s">
        <v>33</v>
      </c>
      <c r="AX213" s="14" t="s">
        <v>80</v>
      </c>
      <c r="AY213" s="251" t="s">
        <v>128</v>
      </c>
    </row>
    <row r="214" s="2" customFormat="1" ht="14.4" customHeight="1">
      <c r="A214" s="39"/>
      <c r="B214" s="40"/>
      <c r="C214" s="213" t="s">
        <v>589</v>
      </c>
      <c r="D214" s="213" t="s">
        <v>130</v>
      </c>
      <c r="E214" s="214" t="s">
        <v>942</v>
      </c>
      <c r="F214" s="215" t="s">
        <v>943</v>
      </c>
      <c r="G214" s="216" t="s">
        <v>133</v>
      </c>
      <c r="H214" s="217">
        <v>426</v>
      </c>
      <c r="I214" s="218"/>
      <c r="J214" s="219">
        <f>ROUND(I214*H214,2)</f>
        <v>0</v>
      </c>
      <c r="K214" s="215" t="s">
        <v>134</v>
      </c>
      <c r="L214" s="45"/>
      <c r="M214" s="220" t="s">
        <v>19</v>
      </c>
      <c r="N214" s="221" t="s">
        <v>43</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135</v>
      </c>
      <c r="AT214" s="224" t="s">
        <v>130</v>
      </c>
      <c r="AU214" s="224" t="s">
        <v>82</v>
      </c>
      <c r="AY214" s="18" t="s">
        <v>128</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135</v>
      </c>
      <c r="BM214" s="224" t="s">
        <v>944</v>
      </c>
    </row>
    <row r="215" s="2" customFormat="1">
      <c r="A215" s="39"/>
      <c r="B215" s="40"/>
      <c r="C215" s="41"/>
      <c r="D215" s="226" t="s">
        <v>137</v>
      </c>
      <c r="E215" s="41"/>
      <c r="F215" s="227" t="s">
        <v>945</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137</v>
      </c>
      <c r="AU215" s="18" t="s">
        <v>82</v>
      </c>
    </row>
    <row r="216" s="14" customFormat="1">
      <c r="A216" s="14"/>
      <c r="B216" s="241"/>
      <c r="C216" s="242"/>
      <c r="D216" s="226" t="s">
        <v>139</v>
      </c>
      <c r="E216" s="243" t="s">
        <v>19</v>
      </c>
      <c r="F216" s="244" t="s">
        <v>946</v>
      </c>
      <c r="G216" s="242"/>
      <c r="H216" s="245">
        <v>286</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139</v>
      </c>
      <c r="AU216" s="251" t="s">
        <v>82</v>
      </c>
      <c r="AV216" s="14" t="s">
        <v>82</v>
      </c>
      <c r="AW216" s="14" t="s">
        <v>33</v>
      </c>
      <c r="AX216" s="14" t="s">
        <v>72</v>
      </c>
      <c r="AY216" s="251" t="s">
        <v>128</v>
      </c>
    </row>
    <row r="217" s="14" customFormat="1">
      <c r="A217" s="14"/>
      <c r="B217" s="241"/>
      <c r="C217" s="242"/>
      <c r="D217" s="226" t="s">
        <v>139</v>
      </c>
      <c r="E217" s="243" t="s">
        <v>19</v>
      </c>
      <c r="F217" s="244" t="s">
        <v>947</v>
      </c>
      <c r="G217" s="242"/>
      <c r="H217" s="245">
        <v>140</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139</v>
      </c>
      <c r="AU217" s="251" t="s">
        <v>82</v>
      </c>
      <c r="AV217" s="14" t="s">
        <v>82</v>
      </c>
      <c r="AW217" s="14" t="s">
        <v>33</v>
      </c>
      <c r="AX217" s="14" t="s">
        <v>72</v>
      </c>
      <c r="AY217" s="251" t="s">
        <v>128</v>
      </c>
    </row>
    <row r="218" s="15" customFormat="1">
      <c r="A218" s="15"/>
      <c r="B218" s="252"/>
      <c r="C218" s="253"/>
      <c r="D218" s="226" t="s">
        <v>139</v>
      </c>
      <c r="E218" s="254" t="s">
        <v>19</v>
      </c>
      <c r="F218" s="255" t="s">
        <v>202</v>
      </c>
      <c r="G218" s="253"/>
      <c r="H218" s="256">
        <v>426</v>
      </c>
      <c r="I218" s="257"/>
      <c r="J218" s="253"/>
      <c r="K218" s="253"/>
      <c r="L218" s="258"/>
      <c r="M218" s="259"/>
      <c r="N218" s="260"/>
      <c r="O218" s="260"/>
      <c r="P218" s="260"/>
      <c r="Q218" s="260"/>
      <c r="R218" s="260"/>
      <c r="S218" s="260"/>
      <c r="T218" s="261"/>
      <c r="U218" s="15"/>
      <c r="V218" s="15"/>
      <c r="W218" s="15"/>
      <c r="X218" s="15"/>
      <c r="Y218" s="15"/>
      <c r="Z218" s="15"/>
      <c r="AA218" s="15"/>
      <c r="AB218" s="15"/>
      <c r="AC218" s="15"/>
      <c r="AD218" s="15"/>
      <c r="AE218" s="15"/>
      <c r="AT218" s="262" t="s">
        <v>139</v>
      </c>
      <c r="AU218" s="262" t="s">
        <v>82</v>
      </c>
      <c r="AV218" s="15" t="s">
        <v>135</v>
      </c>
      <c r="AW218" s="15" t="s">
        <v>33</v>
      </c>
      <c r="AX218" s="15" t="s">
        <v>80</v>
      </c>
      <c r="AY218" s="262" t="s">
        <v>128</v>
      </c>
    </row>
    <row r="219" s="12" customFormat="1" ht="22.8" customHeight="1">
      <c r="A219" s="12"/>
      <c r="B219" s="197"/>
      <c r="C219" s="198"/>
      <c r="D219" s="199" t="s">
        <v>71</v>
      </c>
      <c r="E219" s="211" t="s">
        <v>259</v>
      </c>
      <c r="F219" s="211" t="s">
        <v>260</v>
      </c>
      <c r="G219" s="198"/>
      <c r="H219" s="198"/>
      <c r="I219" s="201"/>
      <c r="J219" s="212">
        <f>BK219</f>
        <v>0</v>
      </c>
      <c r="K219" s="198"/>
      <c r="L219" s="203"/>
      <c r="M219" s="204"/>
      <c r="N219" s="205"/>
      <c r="O219" s="205"/>
      <c r="P219" s="206">
        <f>SUM(P220:P249)</f>
        <v>0</v>
      </c>
      <c r="Q219" s="205"/>
      <c r="R219" s="206">
        <f>SUM(R220:R249)</f>
        <v>0</v>
      </c>
      <c r="S219" s="205"/>
      <c r="T219" s="207">
        <f>SUM(T220:T249)</f>
        <v>0</v>
      </c>
      <c r="U219" s="12"/>
      <c r="V219" s="12"/>
      <c r="W219" s="12"/>
      <c r="X219" s="12"/>
      <c r="Y219" s="12"/>
      <c r="Z219" s="12"/>
      <c r="AA219" s="12"/>
      <c r="AB219" s="12"/>
      <c r="AC219" s="12"/>
      <c r="AD219" s="12"/>
      <c r="AE219" s="12"/>
      <c r="AR219" s="208" t="s">
        <v>80</v>
      </c>
      <c r="AT219" s="209" t="s">
        <v>71</v>
      </c>
      <c r="AU219" s="209" t="s">
        <v>80</v>
      </c>
      <c r="AY219" s="208" t="s">
        <v>128</v>
      </c>
      <c r="BK219" s="210">
        <f>SUM(BK220:BK249)</f>
        <v>0</v>
      </c>
    </row>
    <row r="220" s="2" customFormat="1" ht="24.15" customHeight="1">
      <c r="A220" s="39"/>
      <c r="B220" s="40"/>
      <c r="C220" s="213" t="s">
        <v>595</v>
      </c>
      <c r="D220" s="213" t="s">
        <v>130</v>
      </c>
      <c r="E220" s="214" t="s">
        <v>274</v>
      </c>
      <c r="F220" s="215" t="s">
        <v>275</v>
      </c>
      <c r="G220" s="216" t="s">
        <v>264</v>
      </c>
      <c r="H220" s="217">
        <v>72.469999999999999</v>
      </c>
      <c r="I220" s="218"/>
      <c r="J220" s="219">
        <f>ROUND(I220*H220,2)</f>
        <v>0</v>
      </c>
      <c r="K220" s="215" t="s">
        <v>134</v>
      </c>
      <c r="L220" s="45"/>
      <c r="M220" s="220" t="s">
        <v>19</v>
      </c>
      <c r="N220" s="221" t="s">
        <v>43</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135</v>
      </c>
      <c r="AT220" s="224" t="s">
        <v>130</v>
      </c>
      <c r="AU220" s="224" t="s">
        <v>82</v>
      </c>
      <c r="AY220" s="18" t="s">
        <v>128</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135</v>
      </c>
      <c r="BM220" s="224" t="s">
        <v>948</v>
      </c>
    </row>
    <row r="221" s="2" customFormat="1">
      <c r="A221" s="39"/>
      <c r="B221" s="40"/>
      <c r="C221" s="41"/>
      <c r="D221" s="226" t="s">
        <v>137</v>
      </c>
      <c r="E221" s="41"/>
      <c r="F221" s="227" t="s">
        <v>266</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137</v>
      </c>
      <c r="AU221" s="18" t="s">
        <v>82</v>
      </c>
    </row>
    <row r="222" s="13" customFormat="1">
      <c r="A222" s="13"/>
      <c r="B222" s="231"/>
      <c r="C222" s="232"/>
      <c r="D222" s="226" t="s">
        <v>139</v>
      </c>
      <c r="E222" s="233" t="s">
        <v>19</v>
      </c>
      <c r="F222" s="234" t="s">
        <v>949</v>
      </c>
      <c r="G222" s="232"/>
      <c r="H222" s="233" t="s">
        <v>19</v>
      </c>
      <c r="I222" s="235"/>
      <c r="J222" s="232"/>
      <c r="K222" s="232"/>
      <c r="L222" s="236"/>
      <c r="M222" s="237"/>
      <c r="N222" s="238"/>
      <c r="O222" s="238"/>
      <c r="P222" s="238"/>
      <c r="Q222" s="238"/>
      <c r="R222" s="238"/>
      <c r="S222" s="238"/>
      <c r="T222" s="239"/>
      <c r="U222" s="13"/>
      <c r="V222" s="13"/>
      <c r="W222" s="13"/>
      <c r="X222" s="13"/>
      <c r="Y222" s="13"/>
      <c r="Z222" s="13"/>
      <c r="AA222" s="13"/>
      <c r="AB222" s="13"/>
      <c r="AC222" s="13"/>
      <c r="AD222" s="13"/>
      <c r="AE222" s="13"/>
      <c r="AT222" s="240" t="s">
        <v>139</v>
      </c>
      <c r="AU222" s="240" t="s">
        <v>82</v>
      </c>
      <c r="AV222" s="13" t="s">
        <v>80</v>
      </c>
      <c r="AW222" s="13" t="s">
        <v>33</v>
      </c>
      <c r="AX222" s="13" t="s">
        <v>72</v>
      </c>
      <c r="AY222" s="240" t="s">
        <v>128</v>
      </c>
    </row>
    <row r="223" s="14" customFormat="1">
      <c r="A223" s="14"/>
      <c r="B223" s="241"/>
      <c r="C223" s="242"/>
      <c r="D223" s="226" t="s">
        <v>139</v>
      </c>
      <c r="E223" s="243" t="s">
        <v>19</v>
      </c>
      <c r="F223" s="244" t="s">
        <v>950</v>
      </c>
      <c r="G223" s="242"/>
      <c r="H223" s="245">
        <v>1.9279999999999999</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139</v>
      </c>
      <c r="AU223" s="251" t="s">
        <v>82</v>
      </c>
      <c r="AV223" s="14" t="s">
        <v>82</v>
      </c>
      <c r="AW223" s="14" t="s">
        <v>33</v>
      </c>
      <c r="AX223" s="14" t="s">
        <v>72</v>
      </c>
      <c r="AY223" s="251" t="s">
        <v>128</v>
      </c>
    </row>
    <row r="224" s="14" customFormat="1">
      <c r="A224" s="14"/>
      <c r="B224" s="241"/>
      <c r="C224" s="242"/>
      <c r="D224" s="226" t="s">
        <v>139</v>
      </c>
      <c r="E224" s="243" t="s">
        <v>19</v>
      </c>
      <c r="F224" s="244" t="s">
        <v>951</v>
      </c>
      <c r="G224" s="242"/>
      <c r="H224" s="245">
        <v>10.08</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139</v>
      </c>
      <c r="AU224" s="251" t="s">
        <v>82</v>
      </c>
      <c r="AV224" s="14" t="s">
        <v>82</v>
      </c>
      <c r="AW224" s="14" t="s">
        <v>33</v>
      </c>
      <c r="AX224" s="14" t="s">
        <v>72</v>
      </c>
      <c r="AY224" s="251" t="s">
        <v>128</v>
      </c>
    </row>
    <row r="225" s="14" customFormat="1">
      <c r="A225" s="14"/>
      <c r="B225" s="241"/>
      <c r="C225" s="242"/>
      <c r="D225" s="226" t="s">
        <v>139</v>
      </c>
      <c r="E225" s="243" t="s">
        <v>19</v>
      </c>
      <c r="F225" s="244" t="s">
        <v>952</v>
      </c>
      <c r="G225" s="242"/>
      <c r="H225" s="245">
        <v>52.488999999999997</v>
      </c>
      <c r="I225" s="246"/>
      <c r="J225" s="242"/>
      <c r="K225" s="242"/>
      <c r="L225" s="247"/>
      <c r="M225" s="248"/>
      <c r="N225" s="249"/>
      <c r="O225" s="249"/>
      <c r="P225" s="249"/>
      <c r="Q225" s="249"/>
      <c r="R225" s="249"/>
      <c r="S225" s="249"/>
      <c r="T225" s="250"/>
      <c r="U225" s="14"/>
      <c r="V225" s="14"/>
      <c r="W225" s="14"/>
      <c r="X225" s="14"/>
      <c r="Y225" s="14"/>
      <c r="Z225" s="14"/>
      <c r="AA225" s="14"/>
      <c r="AB225" s="14"/>
      <c r="AC225" s="14"/>
      <c r="AD225" s="14"/>
      <c r="AE225" s="14"/>
      <c r="AT225" s="251" t="s">
        <v>139</v>
      </c>
      <c r="AU225" s="251" t="s">
        <v>82</v>
      </c>
      <c r="AV225" s="14" t="s">
        <v>82</v>
      </c>
      <c r="AW225" s="14" t="s">
        <v>33</v>
      </c>
      <c r="AX225" s="14" t="s">
        <v>72</v>
      </c>
      <c r="AY225" s="251" t="s">
        <v>128</v>
      </c>
    </row>
    <row r="226" s="13" customFormat="1">
      <c r="A226" s="13"/>
      <c r="B226" s="231"/>
      <c r="C226" s="232"/>
      <c r="D226" s="226" t="s">
        <v>139</v>
      </c>
      <c r="E226" s="233" t="s">
        <v>19</v>
      </c>
      <c r="F226" s="234" t="s">
        <v>281</v>
      </c>
      <c r="G226" s="232"/>
      <c r="H226" s="233" t="s">
        <v>19</v>
      </c>
      <c r="I226" s="235"/>
      <c r="J226" s="232"/>
      <c r="K226" s="232"/>
      <c r="L226" s="236"/>
      <c r="M226" s="237"/>
      <c r="N226" s="238"/>
      <c r="O226" s="238"/>
      <c r="P226" s="238"/>
      <c r="Q226" s="238"/>
      <c r="R226" s="238"/>
      <c r="S226" s="238"/>
      <c r="T226" s="239"/>
      <c r="U226" s="13"/>
      <c r="V226" s="13"/>
      <c r="W226" s="13"/>
      <c r="X226" s="13"/>
      <c r="Y226" s="13"/>
      <c r="Z226" s="13"/>
      <c r="AA226" s="13"/>
      <c r="AB226" s="13"/>
      <c r="AC226" s="13"/>
      <c r="AD226" s="13"/>
      <c r="AE226" s="13"/>
      <c r="AT226" s="240" t="s">
        <v>139</v>
      </c>
      <c r="AU226" s="240" t="s">
        <v>82</v>
      </c>
      <c r="AV226" s="13" t="s">
        <v>80</v>
      </c>
      <c r="AW226" s="13" t="s">
        <v>33</v>
      </c>
      <c r="AX226" s="13" t="s">
        <v>72</v>
      </c>
      <c r="AY226" s="240" t="s">
        <v>128</v>
      </c>
    </row>
    <row r="227" s="14" customFormat="1">
      <c r="A227" s="14"/>
      <c r="B227" s="241"/>
      <c r="C227" s="242"/>
      <c r="D227" s="226" t="s">
        <v>139</v>
      </c>
      <c r="E227" s="243" t="s">
        <v>19</v>
      </c>
      <c r="F227" s="244" t="s">
        <v>953</v>
      </c>
      <c r="G227" s="242"/>
      <c r="H227" s="245">
        <v>2.9159999999999999</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139</v>
      </c>
      <c r="AU227" s="251" t="s">
        <v>82</v>
      </c>
      <c r="AV227" s="14" t="s">
        <v>82</v>
      </c>
      <c r="AW227" s="14" t="s">
        <v>33</v>
      </c>
      <c r="AX227" s="14" t="s">
        <v>72</v>
      </c>
      <c r="AY227" s="251" t="s">
        <v>128</v>
      </c>
    </row>
    <row r="228" s="14" customFormat="1">
      <c r="A228" s="14"/>
      <c r="B228" s="241"/>
      <c r="C228" s="242"/>
      <c r="D228" s="226" t="s">
        <v>139</v>
      </c>
      <c r="E228" s="243" t="s">
        <v>19</v>
      </c>
      <c r="F228" s="244" t="s">
        <v>954</v>
      </c>
      <c r="G228" s="242"/>
      <c r="H228" s="245">
        <v>1.8400000000000001</v>
      </c>
      <c r="I228" s="246"/>
      <c r="J228" s="242"/>
      <c r="K228" s="242"/>
      <c r="L228" s="247"/>
      <c r="M228" s="248"/>
      <c r="N228" s="249"/>
      <c r="O228" s="249"/>
      <c r="P228" s="249"/>
      <c r="Q228" s="249"/>
      <c r="R228" s="249"/>
      <c r="S228" s="249"/>
      <c r="T228" s="250"/>
      <c r="U228" s="14"/>
      <c r="V228" s="14"/>
      <c r="W228" s="14"/>
      <c r="X228" s="14"/>
      <c r="Y228" s="14"/>
      <c r="Z228" s="14"/>
      <c r="AA228" s="14"/>
      <c r="AB228" s="14"/>
      <c r="AC228" s="14"/>
      <c r="AD228" s="14"/>
      <c r="AE228" s="14"/>
      <c r="AT228" s="251" t="s">
        <v>139</v>
      </c>
      <c r="AU228" s="251" t="s">
        <v>82</v>
      </c>
      <c r="AV228" s="14" t="s">
        <v>82</v>
      </c>
      <c r="AW228" s="14" t="s">
        <v>33</v>
      </c>
      <c r="AX228" s="14" t="s">
        <v>72</v>
      </c>
      <c r="AY228" s="251" t="s">
        <v>128</v>
      </c>
    </row>
    <row r="229" s="14" customFormat="1">
      <c r="A229" s="14"/>
      <c r="B229" s="241"/>
      <c r="C229" s="242"/>
      <c r="D229" s="226" t="s">
        <v>139</v>
      </c>
      <c r="E229" s="243" t="s">
        <v>19</v>
      </c>
      <c r="F229" s="244" t="s">
        <v>955</v>
      </c>
      <c r="G229" s="242"/>
      <c r="H229" s="245">
        <v>0.097000000000000003</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139</v>
      </c>
      <c r="AU229" s="251" t="s">
        <v>82</v>
      </c>
      <c r="AV229" s="14" t="s">
        <v>82</v>
      </c>
      <c r="AW229" s="14" t="s">
        <v>33</v>
      </c>
      <c r="AX229" s="14" t="s">
        <v>72</v>
      </c>
      <c r="AY229" s="251" t="s">
        <v>128</v>
      </c>
    </row>
    <row r="230" s="14" customFormat="1">
      <c r="A230" s="14"/>
      <c r="B230" s="241"/>
      <c r="C230" s="242"/>
      <c r="D230" s="226" t="s">
        <v>139</v>
      </c>
      <c r="E230" s="243" t="s">
        <v>19</v>
      </c>
      <c r="F230" s="244" t="s">
        <v>956</v>
      </c>
      <c r="G230" s="242"/>
      <c r="H230" s="245">
        <v>3.1200000000000001</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139</v>
      </c>
      <c r="AU230" s="251" t="s">
        <v>82</v>
      </c>
      <c r="AV230" s="14" t="s">
        <v>82</v>
      </c>
      <c r="AW230" s="14" t="s">
        <v>33</v>
      </c>
      <c r="AX230" s="14" t="s">
        <v>72</v>
      </c>
      <c r="AY230" s="251" t="s">
        <v>128</v>
      </c>
    </row>
    <row r="231" s="15" customFormat="1">
      <c r="A231" s="15"/>
      <c r="B231" s="252"/>
      <c r="C231" s="253"/>
      <c r="D231" s="226" t="s">
        <v>139</v>
      </c>
      <c r="E231" s="254" t="s">
        <v>19</v>
      </c>
      <c r="F231" s="255" t="s">
        <v>202</v>
      </c>
      <c r="G231" s="253"/>
      <c r="H231" s="256">
        <v>72.469999999999999</v>
      </c>
      <c r="I231" s="257"/>
      <c r="J231" s="253"/>
      <c r="K231" s="253"/>
      <c r="L231" s="258"/>
      <c r="M231" s="259"/>
      <c r="N231" s="260"/>
      <c r="O231" s="260"/>
      <c r="P231" s="260"/>
      <c r="Q231" s="260"/>
      <c r="R231" s="260"/>
      <c r="S231" s="260"/>
      <c r="T231" s="261"/>
      <c r="U231" s="15"/>
      <c r="V231" s="15"/>
      <c r="W231" s="15"/>
      <c r="X231" s="15"/>
      <c r="Y231" s="15"/>
      <c r="Z231" s="15"/>
      <c r="AA231" s="15"/>
      <c r="AB231" s="15"/>
      <c r="AC231" s="15"/>
      <c r="AD231" s="15"/>
      <c r="AE231" s="15"/>
      <c r="AT231" s="262" t="s">
        <v>139</v>
      </c>
      <c r="AU231" s="262" t="s">
        <v>82</v>
      </c>
      <c r="AV231" s="15" t="s">
        <v>135</v>
      </c>
      <c r="AW231" s="15" t="s">
        <v>33</v>
      </c>
      <c r="AX231" s="15" t="s">
        <v>80</v>
      </c>
      <c r="AY231" s="262" t="s">
        <v>128</v>
      </c>
    </row>
    <row r="232" s="2" customFormat="1" ht="24.15" customHeight="1">
      <c r="A232" s="39"/>
      <c r="B232" s="40"/>
      <c r="C232" s="213" t="s">
        <v>609</v>
      </c>
      <c r="D232" s="213" t="s">
        <v>130</v>
      </c>
      <c r="E232" s="214" t="s">
        <v>293</v>
      </c>
      <c r="F232" s="215" t="s">
        <v>270</v>
      </c>
      <c r="G232" s="216" t="s">
        <v>264</v>
      </c>
      <c r="H232" s="217">
        <v>55.811</v>
      </c>
      <c r="I232" s="218"/>
      <c r="J232" s="219">
        <f>ROUND(I232*H232,2)</f>
        <v>0</v>
      </c>
      <c r="K232" s="215" t="s">
        <v>134</v>
      </c>
      <c r="L232" s="45"/>
      <c r="M232" s="220" t="s">
        <v>19</v>
      </c>
      <c r="N232" s="221" t="s">
        <v>43</v>
      </c>
      <c r="O232" s="85"/>
      <c r="P232" s="222">
        <f>O232*H232</f>
        <v>0</v>
      </c>
      <c r="Q232" s="222">
        <v>0</v>
      </c>
      <c r="R232" s="222">
        <f>Q232*H232</f>
        <v>0</v>
      </c>
      <c r="S232" s="222">
        <v>0</v>
      </c>
      <c r="T232" s="223">
        <f>S232*H232</f>
        <v>0</v>
      </c>
      <c r="U232" s="39"/>
      <c r="V232" s="39"/>
      <c r="W232" s="39"/>
      <c r="X232" s="39"/>
      <c r="Y232" s="39"/>
      <c r="Z232" s="39"/>
      <c r="AA232" s="39"/>
      <c r="AB232" s="39"/>
      <c r="AC232" s="39"/>
      <c r="AD232" s="39"/>
      <c r="AE232" s="39"/>
      <c r="AR232" s="224" t="s">
        <v>135</v>
      </c>
      <c r="AT232" s="224" t="s">
        <v>130</v>
      </c>
      <c r="AU232" s="224" t="s">
        <v>82</v>
      </c>
      <c r="AY232" s="18" t="s">
        <v>128</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135</v>
      </c>
      <c r="BM232" s="224" t="s">
        <v>957</v>
      </c>
    </row>
    <row r="233" s="2" customFormat="1">
      <c r="A233" s="39"/>
      <c r="B233" s="40"/>
      <c r="C233" s="41"/>
      <c r="D233" s="226" t="s">
        <v>137</v>
      </c>
      <c r="E233" s="41"/>
      <c r="F233" s="227" t="s">
        <v>266</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137</v>
      </c>
      <c r="AU233" s="18" t="s">
        <v>82</v>
      </c>
    </row>
    <row r="234" s="13" customFormat="1">
      <c r="A234" s="13"/>
      <c r="B234" s="231"/>
      <c r="C234" s="232"/>
      <c r="D234" s="226" t="s">
        <v>139</v>
      </c>
      <c r="E234" s="233" t="s">
        <v>19</v>
      </c>
      <c r="F234" s="234" t="s">
        <v>281</v>
      </c>
      <c r="G234" s="232"/>
      <c r="H234" s="233" t="s">
        <v>19</v>
      </c>
      <c r="I234" s="235"/>
      <c r="J234" s="232"/>
      <c r="K234" s="232"/>
      <c r="L234" s="236"/>
      <c r="M234" s="237"/>
      <c r="N234" s="238"/>
      <c r="O234" s="238"/>
      <c r="P234" s="238"/>
      <c r="Q234" s="238"/>
      <c r="R234" s="238"/>
      <c r="S234" s="238"/>
      <c r="T234" s="239"/>
      <c r="U234" s="13"/>
      <c r="V234" s="13"/>
      <c r="W234" s="13"/>
      <c r="X234" s="13"/>
      <c r="Y234" s="13"/>
      <c r="Z234" s="13"/>
      <c r="AA234" s="13"/>
      <c r="AB234" s="13"/>
      <c r="AC234" s="13"/>
      <c r="AD234" s="13"/>
      <c r="AE234" s="13"/>
      <c r="AT234" s="240" t="s">
        <v>139</v>
      </c>
      <c r="AU234" s="240" t="s">
        <v>82</v>
      </c>
      <c r="AV234" s="13" t="s">
        <v>80</v>
      </c>
      <c r="AW234" s="13" t="s">
        <v>33</v>
      </c>
      <c r="AX234" s="13" t="s">
        <v>72</v>
      </c>
      <c r="AY234" s="240" t="s">
        <v>128</v>
      </c>
    </row>
    <row r="235" s="14" customFormat="1">
      <c r="A235" s="14"/>
      <c r="B235" s="241"/>
      <c r="C235" s="242"/>
      <c r="D235" s="226" t="s">
        <v>139</v>
      </c>
      <c r="E235" s="243" t="s">
        <v>19</v>
      </c>
      <c r="F235" s="244" t="s">
        <v>953</v>
      </c>
      <c r="G235" s="242"/>
      <c r="H235" s="245">
        <v>2.9159999999999999</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139</v>
      </c>
      <c r="AU235" s="251" t="s">
        <v>82</v>
      </c>
      <c r="AV235" s="14" t="s">
        <v>82</v>
      </c>
      <c r="AW235" s="14" t="s">
        <v>33</v>
      </c>
      <c r="AX235" s="14" t="s">
        <v>72</v>
      </c>
      <c r="AY235" s="251" t="s">
        <v>128</v>
      </c>
    </row>
    <row r="236" s="14" customFormat="1">
      <c r="A236" s="14"/>
      <c r="B236" s="241"/>
      <c r="C236" s="242"/>
      <c r="D236" s="226" t="s">
        <v>139</v>
      </c>
      <c r="E236" s="243" t="s">
        <v>19</v>
      </c>
      <c r="F236" s="244" t="s">
        <v>954</v>
      </c>
      <c r="G236" s="242"/>
      <c r="H236" s="245">
        <v>1.8400000000000001</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139</v>
      </c>
      <c r="AU236" s="251" t="s">
        <v>82</v>
      </c>
      <c r="AV236" s="14" t="s">
        <v>82</v>
      </c>
      <c r="AW236" s="14" t="s">
        <v>33</v>
      </c>
      <c r="AX236" s="14" t="s">
        <v>72</v>
      </c>
      <c r="AY236" s="251" t="s">
        <v>128</v>
      </c>
    </row>
    <row r="237" s="14" customFormat="1">
      <c r="A237" s="14"/>
      <c r="B237" s="241"/>
      <c r="C237" s="242"/>
      <c r="D237" s="226" t="s">
        <v>139</v>
      </c>
      <c r="E237" s="243" t="s">
        <v>19</v>
      </c>
      <c r="F237" s="244" t="s">
        <v>955</v>
      </c>
      <c r="G237" s="242"/>
      <c r="H237" s="245">
        <v>0.097000000000000003</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139</v>
      </c>
      <c r="AU237" s="251" t="s">
        <v>82</v>
      </c>
      <c r="AV237" s="14" t="s">
        <v>82</v>
      </c>
      <c r="AW237" s="14" t="s">
        <v>33</v>
      </c>
      <c r="AX237" s="14" t="s">
        <v>72</v>
      </c>
      <c r="AY237" s="251" t="s">
        <v>128</v>
      </c>
    </row>
    <row r="238" s="14" customFormat="1">
      <c r="A238" s="14"/>
      <c r="B238" s="241"/>
      <c r="C238" s="242"/>
      <c r="D238" s="226" t="s">
        <v>139</v>
      </c>
      <c r="E238" s="243" t="s">
        <v>19</v>
      </c>
      <c r="F238" s="244" t="s">
        <v>956</v>
      </c>
      <c r="G238" s="242"/>
      <c r="H238" s="245">
        <v>3.1200000000000001</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139</v>
      </c>
      <c r="AU238" s="251" t="s">
        <v>82</v>
      </c>
      <c r="AV238" s="14" t="s">
        <v>82</v>
      </c>
      <c r="AW238" s="14" t="s">
        <v>33</v>
      </c>
      <c r="AX238" s="14" t="s">
        <v>72</v>
      </c>
      <c r="AY238" s="251" t="s">
        <v>128</v>
      </c>
    </row>
    <row r="239" s="15" customFormat="1">
      <c r="A239" s="15"/>
      <c r="B239" s="252"/>
      <c r="C239" s="253"/>
      <c r="D239" s="226" t="s">
        <v>139</v>
      </c>
      <c r="E239" s="254" t="s">
        <v>19</v>
      </c>
      <c r="F239" s="255" t="s">
        <v>202</v>
      </c>
      <c r="G239" s="253"/>
      <c r="H239" s="256">
        <v>7.9729999999999999</v>
      </c>
      <c r="I239" s="257"/>
      <c r="J239" s="253"/>
      <c r="K239" s="253"/>
      <c r="L239" s="258"/>
      <c r="M239" s="259"/>
      <c r="N239" s="260"/>
      <c r="O239" s="260"/>
      <c r="P239" s="260"/>
      <c r="Q239" s="260"/>
      <c r="R239" s="260"/>
      <c r="S239" s="260"/>
      <c r="T239" s="261"/>
      <c r="U239" s="15"/>
      <c r="V239" s="15"/>
      <c r="W239" s="15"/>
      <c r="X239" s="15"/>
      <c r="Y239" s="15"/>
      <c r="Z239" s="15"/>
      <c r="AA239" s="15"/>
      <c r="AB239" s="15"/>
      <c r="AC239" s="15"/>
      <c r="AD239" s="15"/>
      <c r="AE239" s="15"/>
      <c r="AT239" s="262" t="s">
        <v>139</v>
      </c>
      <c r="AU239" s="262" t="s">
        <v>82</v>
      </c>
      <c r="AV239" s="15" t="s">
        <v>135</v>
      </c>
      <c r="AW239" s="15" t="s">
        <v>33</v>
      </c>
      <c r="AX239" s="15" t="s">
        <v>80</v>
      </c>
      <c r="AY239" s="262" t="s">
        <v>128</v>
      </c>
    </row>
    <row r="240" s="14" customFormat="1">
      <c r="A240" s="14"/>
      <c r="B240" s="241"/>
      <c r="C240" s="242"/>
      <c r="D240" s="226" t="s">
        <v>139</v>
      </c>
      <c r="E240" s="242"/>
      <c r="F240" s="244" t="s">
        <v>958</v>
      </c>
      <c r="G240" s="242"/>
      <c r="H240" s="245">
        <v>55.811</v>
      </c>
      <c r="I240" s="246"/>
      <c r="J240" s="242"/>
      <c r="K240" s="242"/>
      <c r="L240" s="247"/>
      <c r="M240" s="248"/>
      <c r="N240" s="249"/>
      <c r="O240" s="249"/>
      <c r="P240" s="249"/>
      <c r="Q240" s="249"/>
      <c r="R240" s="249"/>
      <c r="S240" s="249"/>
      <c r="T240" s="250"/>
      <c r="U240" s="14"/>
      <c r="V240" s="14"/>
      <c r="W240" s="14"/>
      <c r="X240" s="14"/>
      <c r="Y240" s="14"/>
      <c r="Z240" s="14"/>
      <c r="AA240" s="14"/>
      <c r="AB240" s="14"/>
      <c r="AC240" s="14"/>
      <c r="AD240" s="14"/>
      <c r="AE240" s="14"/>
      <c r="AT240" s="251" t="s">
        <v>139</v>
      </c>
      <c r="AU240" s="251" t="s">
        <v>82</v>
      </c>
      <c r="AV240" s="14" t="s">
        <v>82</v>
      </c>
      <c r="AW240" s="14" t="s">
        <v>4</v>
      </c>
      <c r="AX240" s="14" t="s">
        <v>80</v>
      </c>
      <c r="AY240" s="251" t="s">
        <v>128</v>
      </c>
    </row>
    <row r="241" s="2" customFormat="1" ht="14.4" customHeight="1">
      <c r="A241" s="39"/>
      <c r="B241" s="40"/>
      <c r="C241" s="213" t="s">
        <v>616</v>
      </c>
      <c r="D241" s="213" t="s">
        <v>130</v>
      </c>
      <c r="E241" s="214" t="s">
        <v>799</v>
      </c>
      <c r="F241" s="215" t="s">
        <v>800</v>
      </c>
      <c r="G241" s="216" t="s">
        <v>264</v>
      </c>
      <c r="H241" s="217">
        <v>5.04</v>
      </c>
      <c r="I241" s="218"/>
      <c r="J241" s="219">
        <f>ROUND(I241*H241,2)</f>
        <v>0</v>
      </c>
      <c r="K241" s="215" t="s">
        <v>134</v>
      </c>
      <c r="L241" s="45"/>
      <c r="M241" s="220" t="s">
        <v>19</v>
      </c>
      <c r="N241" s="221" t="s">
        <v>43</v>
      </c>
      <c r="O241" s="85"/>
      <c r="P241" s="222">
        <f>O241*H241</f>
        <v>0</v>
      </c>
      <c r="Q241" s="222">
        <v>0</v>
      </c>
      <c r="R241" s="222">
        <f>Q241*H241</f>
        <v>0</v>
      </c>
      <c r="S241" s="222">
        <v>0</v>
      </c>
      <c r="T241" s="223">
        <f>S241*H241</f>
        <v>0</v>
      </c>
      <c r="U241" s="39"/>
      <c r="V241" s="39"/>
      <c r="W241" s="39"/>
      <c r="X241" s="39"/>
      <c r="Y241" s="39"/>
      <c r="Z241" s="39"/>
      <c r="AA241" s="39"/>
      <c r="AB241" s="39"/>
      <c r="AC241" s="39"/>
      <c r="AD241" s="39"/>
      <c r="AE241" s="39"/>
      <c r="AR241" s="224" t="s">
        <v>135</v>
      </c>
      <c r="AT241" s="224" t="s">
        <v>130</v>
      </c>
      <c r="AU241" s="224" t="s">
        <v>82</v>
      </c>
      <c r="AY241" s="18" t="s">
        <v>128</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135</v>
      </c>
      <c r="BM241" s="224" t="s">
        <v>959</v>
      </c>
    </row>
    <row r="242" s="2" customFormat="1">
      <c r="A242" s="39"/>
      <c r="B242" s="40"/>
      <c r="C242" s="41"/>
      <c r="D242" s="226" t="s">
        <v>137</v>
      </c>
      <c r="E242" s="41"/>
      <c r="F242" s="227" t="s">
        <v>802</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137</v>
      </c>
      <c r="AU242" s="18" t="s">
        <v>82</v>
      </c>
    </row>
    <row r="243" s="13" customFormat="1">
      <c r="A243" s="13"/>
      <c r="B243" s="231"/>
      <c r="C243" s="232"/>
      <c r="D243" s="226" t="s">
        <v>139</v>
      </c>
      <c r="E243" s="233" t="s">
        <v>19</v>
      </c>
      <c r="F243" s="234" t="s">
        <v>960</v>
      </c>
      <c r="G243" s="232"/>
      <c r="H243" s="233" t="s">
        <v>19</v>
      </c>
      <c r="I243" s="235"/>
      <c r="J243" s="232"/>
      <c r="K243" s="232"/>
      <c r="L243" s="236"/>
      <c r="M243" s="237"/>
      <c r="N243" s="238"/>
      <c r="O243" s="238"/>
      <c r="P243" s="238"/>
      <c r="Q243" s="238"/>
      <c r="R243" s="238"/>
      <c r="S243" s="238"/>
      <c r="T243" s="239"/>
      <c r="U243" s="13"/>
      <c r="V243" s="13"/>
      <c r="W243" s="13"/>
      <c r="X243" s="13"/>
      <c r="Y243" s="13"/>
      <c r="Z243" s="13"/>
      <c r="AA243" s="13"/>
      <c r="AB243" s="13"/>
      <c r="AC243" s="13"/>
      <c r="AD243" s="13"/>
      <c r="AE243" s="13"/>
      <c r="AT243" s="240" t="s">
        <v>139</v>
      </c>
      <c r="AU243" s="240" t="s">
        <v>82</v>
      </c>
      <c r="AV243" s="13" t="s">
        <v>80</v>
      </c>
      <c r="AW243" s="13" t="s">
        <v>33</v>
      </c>
      <c r="AX243" s="13" t="s">
        <v>72</v>
      </c>
      <c r="AY243" s="240" t="s">
        <v>128</v>
      </c>
    </row>
    <row r="244" s="14" customFormat="1">
      <c r="A244" s="14"/>
      <c r="B244" s="241"/>
      <c r="C244" s="242"/>
      <c r="D244" s="226" t="s">
        <v>139</v>
      </c>
      <c r="E244" s="243" t="s">
        <v>19</v>
      </c>
      <c r="F244" s="244" t="s">
        <v>961</v>
      </c>
      <c r="G244" s="242"/>
      <c r="H244" s="245">
        <v>5.04</v>
      </c>
      <c r="I244" s="246"/>
      <c r="J244" s="242"/>
      <c r="K244" s="242"/>
      <c r="L244" s="247"/>
      <c r="M244" s="248"/>
      <c r="N244" s="249"/>
      <c r="O244" s="249"/>
      <c r="P244" s="249"/>
      <c r="Q244" s="249"/>
      <c r="R244" s="249"/>
      <c r="S244" s="249"/>
      <c r="T244" s="250"/>
      <c r="U244" s="14"/>
      <c r="V244" s="14"/>
      <c r="W244" s="14"/>
      <c r="X244" s="14"/>
      <c r="Y244" s="14"/>
      <c r="Z244" s="14"/>
      <c r="AA244" s="14"/>
      <c r="AB244" s="14"/>
      <c r="AC244" s="14"/>
      <c r="AD244" s="14"/>
      <c r="AE244" s="14"/>
      <c r="AT244" s="251" t="s">
        <v>139</v>
      </c>
      <c r="AU244" s="251" t="s">
        <v>82</v>
      </c>
      <c r="AV244" s="14" t="s">
        <v>82</v>
      </c>
      <c r="AW244" s="14" t="s">
        <v>33</v>
      </c>
      <c r="AX244" s="14" t="s">
        <v>80</v>
      </c>
      <c r="AY244" s="251" t="s">
        <v>128</v>
      </c>
    </row>
    <row r="245" s="2" customFormat="1" ht="24.15" customHeight="1">
      <c r="A245" s="39"/>
      <c r="B245" s="40"/>
      <c r="C245" s="213" t="s">
        <v>622</v>
      </c>
      <c r="D245" s="213" t="s">
        <v>130</v>
      </c>
      <c r="E245" s="214" t="s">
        <v>314</v>
      </c>
      <c r="F245" s="215" t="s">
        <v>315</v>
      </c>
      <c r="G245" s="216" t="s">
        <v>264</v>
      </c>
      <c r="H245" s="217">
        <v>6.0359999999999996</v>
      </c>
      <c r="I245" s="218"/>
      <c r="J245" s="219">
        <f>ROUND(I245*H245,2)</f>
        <v>0</v>
      </c>
      <c r="K245" s="215" t="s">
        <v>19</v>
      </c>
      <c r="L245" s="45"/>
      <c r="M245" s="220" t="s">
        <v>19</v>
      </c>
      <c r="N245" s="221" t="s">
        <v>43</v>
      </c>
      <c r="O245" s="85"/>
      <c r="P245" s="222">
        <f>O245*H245</f>
        <v>0</v>
      </c>
      <c r="Q245" s="222">
        <v>0</v>
      </c>
      <c r="R245" s="222">
        <f>Q245*H245</f>
        <v>0</v>
      </c>
      <c r="S245" s="222">
        <v>0</v>
      </c>
      <c r="T245" s="223">
        <f>S245*H245</f>
        <v>0</v>
      </c>
      <c r="U245" s="39"/>
      <c r="V245" s="39"/>
      <c r="W245" s="39"/>
      <c r="X245" s="39"/>
      <c r="Y245" s="39"/>
      <c r="Z245" s="39"/>
      <c r="AA245" s="39"/>
      <c r="AB245" s="39"/>
      <c r="AC245" s="39"/>
      <c r="AD245" s="39"/>
      <c r="AE245" s="39"/>
      <c r="AR245" s="224" t="s">
        <v>135</v>
      </c>
      <c r="AT245" s="224" t="s">
        <v>130</v>
      </c>
      <c r="AU245" s="224" t="s">
        <v>82</v>
      </c>
      <c r="AY245" s="18" t="s">
        <v>128</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135</v>
      </c>
      <c r="BM245" s="224" t="s">
        <v>962</v>
      </c>
    </row>
    <row r="246" s="2" customFormat="1">
      <c r="A246" s="39"/>
      <c r="B246" s="40"/>
      <c r="C246" s="41"/>
      <c r="D246" s="226" t="s">
        <v>137</v>
      </c>
      <c r="E246" s="41"/>
      <c r="F246" s="227" t="s">
        <v>317</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137</v>
      </c>
      <c r="AU246" s="18" t="s">
        <v>82</v>
      </c>
    </row>
    <row r="247" s="14" customFormat="1">
      <c r="A247" s="14"/>
      <c r="B247" s="241"/>
      <c r="C247" s="242"/>
      <c r="D247" s="226" t="s">
        <v>139</v>
      </c>
      <c r="E247" s="243" t="s">
        <v>19</v>
      </c>
      <c r="F247" s="244" t="s">
        <v>963</v>
      </c>
      <c r="G247" s="242"/>
      <c r="H247" s="245">
        <v>2.9159999999999999</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139</v>
      </c>
      <c r="AU247" s="251" t="s">
        <v>82</v>
      </c>
      <c r="AV247" s="14" t="s">
        <v>82</v>
      </c>
      <c r="AW247" s="14" t="s">
        <v>33</v>
      </c>
      <c r="AX247" s="14" t="s">
        <v>72</v>
      </c>
      <c r="AY247" s="251" t="s">
        <v>128</v>
      </c>
    </row>
    <row r="248" s="14" customFormat="1">
      <c r="A248" s="14"/>
      <c r="B248" s="241"/>
      <c r="C248" s="242"/>
      <c r="D248" s="226" t="s">
        <v>139</v>
      </c>
      <c r="E248" s="243" t="s">
        <v>19</v>
      </c>
      <c r="F248" s="244" t="s">
        <v>956</v>
      </c>
      <c r="G248" s="242"/>
      <c r="H248" s="245">
        <v>3.1200000000000001</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139</v>
      </c>
      <c r="AU248" s="251" t="s">
        <v>82</v>
      </c>
      <c r="AV248" s="14" t="s">
        <v>82</v>
      </c>
      <c r="AW248" s="14" t="s">
        <v>33</v>
      </c>
      <c r="AX248" s="14" t="s">
        <v>72</v>
      </c>
      <c r="AY248" s="251" t="s">
        <v>128</v>
      </c>
    </row>
    <row r="249" s="15" customFormat="1">
      <c r="A249" s="15"/>
      <c r="B249" s="252"/>
      <c r="C249" s="253"/>
      <c r="D249" s="226" t="s">
        <v>139</v>
      </c>
      <c r="E249" s="254" t="s">
        <v>19</v>
      </c>
      <c r="F249" s="255" t="s">
        <v>202</v>
      </c>
      <c r="G249" s="253"/>
      <c r="H249" s="256">
        <v>6.0359999999999996</v>
      </c>
      <c r="I249" s="257"/>
      <c r="J249" s="253"/>
      <c r="K249" s="253"/>
      <c r="L249" s="258"/>
      <c r="M249" s="259"/>
      <c r="N249" s="260"/>
      <c r="O249" s="260"/>
      <c r="P249" s="260"/>
      <c r="Q249" s="260"/>
      <c r="R249" s="260"/>
      <c r="S249" s="260"/>
      <c r="T249" s="261"/>
      <c r="U249" s="15"/>
      <c r="V249" s="15"/>
      <c r="W249" s="15"/>
      <c r="X249" s="15"/>
      <c r="Y249" s="15"/>
      <c r="Z249" s="15"/>
      <c r="AA249" s="15"/>
      <c r="AB249" s="15"/>
      <c r="AC249" s="15"/>
      <c r="AD249" s="15"/>
      <c r="AE249" s="15"/>
      <c r="AT249" s="262" t="s">
        <v>139</v>
      </c>
      <c r="AU249" s="262" t="s">
        <v>82</v>
      </c>
      <c r="AV249" s="15" t="s">
        <v>135</v>
      </c>
      <c r="AW249" s="15" t="s">
        <v>33</v>
      </c>
      <c r="AX249" s="15" t="s">
        <v>80</v>
      </c>
      <c r="AY249" s="262" t="s">
        <v>128</v>
      </c>
    </row>
    <row r="250" s="12" customFormat="1" ht="22.8" customHeight="1">
      <c r="A250" s="12"/>
      <c r="B250" s="197"/>
      <c r="C250" s="198"/>
      <c r="D250" s="199" t="s">
        <v>71</v>
      </c>
      <c r="E250" s="211" t="s">
        <v>587</v>
      </c>
      <c r="F250" s="211" t="s">
        <v>588</v>
      </c>
      <c r="G250" s="198"/>
      <c r="H250" s="198"/>
      <c r="I250" s="201"/>
      <c r="J250" s="212">
        <f>BK250</f>
        <v>0</v>
      </c>
      <c r="K250" s="198"/>
      <c r="L250" s="203"/>
      <c r="M250" s="204"/>
      <c r="N250" s="205"/>
      <c r="O250" s="205"/>
      <c r="P250" s="206">
        <f>SUM(P251:P252)</f>
        <v>0</v>
      </c>
      <c r="Q250" s="205"/>
      <c r="R250" s="206">
        <f>SUM(R251:R252)</f>
        <v>0</v>
      </c>
      <c r="S250" s="205"/>
      <c r="T250" s="207">
        <f>SUM(T251:T252)</f>
        <v>0</v>
      </c>
      <c r="U250" s="12"/>
      <c r="V250" s="12"/>
      <c r="W250" s="12"/>
      <c r="X250" s="12"/>
      <c r="Y250" s="12"/>
      <c r="Z250" s="12"/>
      <c r="AA250" s="12"/>
      <c r="AB250" s="12"/>
      <c r="AC250" s="12"/>
      <c r="AD250" s="12"/>
      <c r="AE250" s="12"/>
      <c r="AR250" s="208" t="s">
        <v>80</v>
      </c>
      <c r="AT250" s="209" t="s">
        <v>71</v>
      </c>
      <c r="AU250" s="209" t="s">
        <v>80</v>
      </c>
      <c r="AY250" s="208" t="s">
        <v>128</v>
      </c>
      <c r="BK250" s="210">
        <f>SUM(BK251:BK252)</f>
        <v>0</v>
      </c>
    </row>
    <row r="251" s="2" customFormat="1" ht="24.15" customHeight="1">
      <c r="A251" s="39"/>
      <c r="B251" s="40"/>
      <c r="C251" s="213" t="s">
        <v>627</v>
      </c>
      <c r="D251" s="213" t="s">
        <v>130</v>
      </c>
      <c r="E251" s="214" t="s">
        <v>803</v>
      </c>
      <c r="F251" s="215" t="s">
        <v>804</v>
      </c>
      <c r="G251" s="216" t="s">
        <v>264</v>
      </c>
      <c r="H251" s="217">
        <v>81.594999999999999</v>
      </c>
      <c r="I251" s="218"/>
      <c r="J251" s="219">
        <f>ROUND(I251*H251,2)</f>
        <v>0</v>
      </c>
      <c r="K251" s="215" t="s">
        <v>134</v>
      </c>
      <c r="L251" s="45"/>
      <c r="M251" s="220" t="s">
        <v>19</v>
      </c>
      <c r="N251" s="221" t="s">
        <v>43</v>
      </c>
      <c r="O251" s="85"/>
      <c r="P251" s="222">
        <f>O251*H251</f>
        <v>0</v>
      </c>
      <c r="Q251" s="222">
        <v>0</v>
      </c>
      <c r="R251" s="222">
        <f>Q251*H251</f>
        <v>0</v>
      </c>
      <c r="S251" s="222">
        <v>0</v>
      </c>
      <c r="T251" s="223">
        <f>S251*H251</f>
        <v>0</v>
      </c>
      <c r="U251" s="39"/>
      <c r="V251" s="39"/>
      <c r="W251" s="39"/>
      <c r="X251" s="39"/>
      <c r="Y251" s="39"/>
      <c r="Z251" s="39"/>
      <c r="AA251" s="39"/>
      <c r="AB251" s="39"/>
      <c r="AC251" s="39"/>
      <c r="AD251" s="39"/>
      <c r="AE251" s="39"/>
      <c r="AR251" s="224" t="s">
        <v>135</v>
      </c>
      <c r="AT251" s="224" t="s">
        <v>130</v>
      </c>
      <c r="AU251" s="224" t="s">
        <v>82</v>
      </c>
      <c r="AY251" s="18" t="s">
        <v>128</v>
      </c>
      <c r="BE251" s="225">
        <f>IF(N251="základní",J251,0)</f>
        <v>0</v>
      </c>
      <c r="BF251" s="225">
        <f>IF(N251="snížená",J251,0)</f>
        <v>0</v>
      </c>
      <c r="BG251" s="225">
        <f>IF(N251="zákl. přenesená",J251,0)</f>
        <v>0</v>
      </c>
      <c r="BH251" s="225">
        <f>IF(N251="sníž. přenesená",J251,0)</f>
        <v>0</v>
      </c>
      <c r="BI251" s="225">
        <f>IF(N251="nulová",J251,0)</f>
        <v>0</v>
      </c>
      <c r="BJ251" s="18" t="s">
        <v>80</v>
      </c>
      <c r="BK251" s="225">
        <f>ROUND(I251*H251,2)</f>
        <v>0</v>
      </c>
      <c r="BL251" s="18" t="s">
        <v>135</v>
      </c>
      <c r="BM251" s="224" t="s">
        <v>964</v>
      </c>
    </row>
    <row r="252" s="2" customFormat="1">
      <c r="A252" s="39"/>
      <c r="B252" s="40"/>
      <c r="C252" s="41"/>
      <c r="D252" s="226" t="s">
        <v>137</v>
      </c>
      <c r="E252" s="41"/>
      <c r="F252" s="227" t="s">
        <v>806</v>
      </c>
      <c r="G252" s="41"/>
      <c r="H252" s="41"/>
      <c r="I252" s="228"/>
      <c r="J252" s="41"/>
      <c r="K252" s="41"/>
      <c r="L252" s="45"/>
      <c r="M252" s="229"/>
      <c r="N252" s="230"/>
      <c r="O252" s="85"/>
      <c r="P252" s="85"/>
      <c r="Q252" s="85"/>
      <c r="R252" s="85"/>
      <c r="S252" s="85"/>
      <c r="T252" s="86"/>
      <c r="U252" s="39"/>
      <c r="V252" s="39"/>
      <c r="W252" s="39"/>
      <c r="X252" s="39"/>
      <c r="Y252" s="39"/>
      <c r="Z252" s="39"/>
      <c r="AA252" s="39"/>
      <c r="AB252" s="39"/>
      <c r="AC252" s="39"/>
      <c r="AD252" s="39"/>
      <c r="AE252" s="39"/>
      <c r="AT252" s="18" t="s">
        <v>137</v>
      </c>
      <c r="AU252" s="18" t="s">
        <v>82</v>
      </c>
    </row>
    <row r="253" s="12" customFormat="1" ht="25.92" customHeight="1">
      <c r="A253" s="12"/>
      <c r="B253" s="197"/>
      <c r="C253" s="198"/>
      <c r="D253" s="199" t="s">
        <v>71</v>
      </c>
      <c r="E253" s="200" t="s">
        <v>330</v>
      </c>
      <c r="F253" s="200" t="s">
        <v>331</v>
      </c>
      <c r="G253" s="198"/>
      <c r="H253" s="198"/>
      <c r="I253" s="201"/>
      <c r="J253" s="202">
        <f>BK253</f>
        <v>0</v>
      </c>
      <c r="K253" s="198"/>
      <c r="L253" s="203"/>
      <c r="M253" s="204"/>
      <c r="N253" s="205"/>
      <c r="O253" s="205"/>
      <c r="P253" s="206">
        <f>P254</f>
        <v>0</v>
      </c>
      <c r="Q253" s="205"/>
      <c r="R253" s="206">
        <f>R254</f>
        <v>0</v>
      </c>
      <c r="S253" s="205"/>
      <c r="T253" s="207">
        <f>T254</f>
        <v>0.059999999999999998</v>
      </c>
      <c r="U253" s="12"/>
      <c r="V253" s="12"/>
      <c r="W253" s="12"/>
      <c r="X253" s="12"/>
      <c r="Y253" s="12"/>
      <c r="Z253" s="12"/>
      <c r="AA253" s="12"/>
      <c r="AB253" s="12"/>
      <c r="AC253" s="12"/>
      <c r="AD253" s="12"/>
      <c r="AE253" s="12"/>
      <c r="AR253" s="208" t="s">
        <v>82</v>
      </c>
      <c r="AT253" s="209" t="s">
        <v>71</v>
      </c>
      <c r="AU253" s="209" t="s">
        <v>72</v>
      </c>
      <c r="AY253" s="208" t="s">
        <v>128</v>
      </c>
      <c r="BK253" s="210">
        <f>BK254</f>
        <v>0</v>
      </c>
    </row>
    <row r="254" s="12" customFormat="1" ht="22.8" customHeight="1">
      <c r="A254" s="12"/>
      <c r="B254" s="197"/>
      <c r="C254" s="198"/>
      <c r="D254" s="199" t="s">
        <v>71</v>
      </c>
      <c r="E254" s="211" t="s">
        <v>965</v>
      </c>
      <c r="F254" s="211" t="s">
        <v>966</v>
      </c>
      <c r="G254" s="198"/>
      <c r="H254" s="198"/>
      <c r="I254" s="201"/>
      <c r="J254" s="212">
        <f>BK254</f>
        <v>0</v>
      </c>
      <c r="K254" s="198"/>
      <c r="L254" s="203"/>
      <c r="M254" s="204"/>
      <c r="N254" s="205"/>
      <c r="O254" s="205"/>
      <c r="P254" s="206">
        <f>SUM(P255:P256)</f>
        <v>0</v>
      </c>
      <c r="Q254" s="205"/>
      <c r="R254" s="206">
        <f>SUM(R255:R256)</f>
        <v>0</v>
      </c>
      <c r="S254" s="205"/>
      <c r="T254" s="207">
        <f>SUM(T255:T256)</f>
        <v>0.059999999999999998</v>
      </c>
      <c r="U254" s="12"/>
      <c r="V254" s="12"/>
      <c r="W254" s="12"/>
      <c r="X254" s="12"/>
      <c r="Y254" s="12"/>
      <c r="Z254" s="12"/>
      <c r="AA254" s="12"/>
      <c r="AB254" s="12"/>
      <c r="AC254" s="12"/>
      <c r="AD254" s="12"/>
      <c r="AE254" s="12"/>
      <c r="AR254" s="208" t="s">
        <v>82</v>
      </c>
      <c r="AT254" s="209" t="s">
        <v>71</v>
      </c>
      <c r="AU254" s="209" t="s">
        <v>80</v>
      </c>
      <c r="AY254" s="208" t="s">
        <v>128</v>
      </c>
      <c r="BK254" s="210">
        <f>SUM(BK255:BK256)</f>
        <v>0</v>
      </c>
    </row>
    <row r="255" s="2" customFormat="1" ht="24.15" customHeight="1">
      <c r="A255" s="39"/>
      <c r="B255" s="40"/>
      <c r="C255" s="213" t="s">
        <v>634</v>
      </c>
      <c r="D255" s="213" t="s">
        <v>130</v>
      </c>
      <c r="E255" s="214" t="s">
        <v>967</v>
      </c>
      <c r="F255" s="215" t="s">
        <v>968</v>
      </c>
      <c r="G255" s="216" t="s">
        <v>219</v>
      </c>
      <c r="H255" s="217">
        <v>12</v>
      </c>
      <c r="I255" s="218"/>
      <c r="J255" s="219">
        <f>ROUND(I255*H255,2)</f>
        <v>0</v>
      </c>
      <c r="K255" s="215" t="s">
        <v>19</v>
      </c>
      <c r="L255" s="45"/>
      <c r="M255" s="220" t="s">
        <v>19</v>
      </c>
      <c r="N255" s="221" t="s">
        <v>43</v>
      </c>
      <c r="O255" s="85"/>
      <c r="P255" s="222">
        <f>O255*H255</f>
        <v>0</v>
      </c>
      <c r="Q255" s="222">
        <v>0</v>
      </c>
      <c r="R255" s="222">
        <f>Q255*H255</f>
        <v>0</v>
      </c>
      <c r="S255" s="222">
        <v>0.0050000000000000001</v>
      </c>
      <c r="T255" s="223">
        <f>S255*H255</f>
        <v>0.059999999999999998</v>
      </c>
      <c r="U255" s="39"/>
      <c r="V255" s="39"/>
      <c r="W255" s="39"/>
      <c r="X255" s="39"/>
      <c r="Y255" s="39"/>
      <c r="Z255" s="39"/>
      <c r="AA255" s="39"/>
      <c r="AB255" s="39"/>
      <c r="AC255" s="39"/>
      <c r="AD255" s="39"/>
      <c r="AE255" s="39"/>
      <c r="AR255" s="224" t="s">
        <v>225</v>
      </c>
      <c r="AT255" s="224" t="s">
        <v>130</v>
      </c>
      <c r="AU255" s="224" t="s">
        <v>82</v>
      </c>
      <c r="AY255" s="18" t="s">
        <v>128</v>
      </c>
      <c r="BE255" s="225">
        <f>IF(N255="základní",J255,0)</f>
        <v>0</v>
      </c>
      <c r="BF255" s="225">
        <f>IF(N255="snížená",J255,0)</f>
        <v>0</v>
      </c>
      <c r="BG255" s="225">
        <f>IF(N255="zákl. přenesená",J255,0)</f>
        <v>0</v>
      </c>
      <c r="BH255" s="225">
        <f>IF(N255="sníž. přenesená",J255,0)</f>
        <v>0</v>
      </c>
      <c r="BI255" s="225">
        <f>IF(N255="nulová",J255,0)</f>
        <v>0</v>
      </c>
      <c r="BJ255" s="18" t="s">
        <v>80</v>
      </c>
      <c r="BK255" s="225">
        <f>ROUND(I255*H255,2)</f>
        <v>0</v>
      </c>
      <c r="BL255" s="18" t="s">
        <v>225</v>
      </c>
      <c r="BM255" s="224" t="s">
        <v>969</v>
      </c>
    </row>
    <row r="256" s="14" customFormat="1">
      <c r="A256" s="14"/>
      <c r="B256" s="241"/>
      <c r="C256" s="242"/>
      <c r="D256" s="226" t="s">
        <v>139</v>
      </c>
      <c r="E256" s="243" t="s">
        <v>19</v>
      </c>
      <c r="F256" s="244" t="s">
        <v>203</v>
      </c>
      <c r="G256" s="242"/>
      <c r="H256" s="245">
        <v>12</v>
      </c>
      <c r="I256" s="246"/>
      <c r="J256" s="242"/>
      <c r="K256" s="242"/>
      <c r="L256" s="247"/>
      <c r="M256" s="263"/>
      <c r="N256" s="264"/>
      <c r="O256" s="264"/>
      <c r="P256" s="264"/>
      <c r="Q256" s="264"/>
      <c r="R256" s="264"/>
      <c r="S256" s="264"/>
      <c r="T256" s="265"/>
      <c r="U256" s="14"/>
      <c r="V256" s="14"/>
      <c r="W256" s="14"/>
      <c r="X256" s="14"/>
      <c r="Y256" s="14"/>
      <c r="Z256" s="14"/>
      <c r="AA256" s="14"/>
      <c r="AB256" s="14"/>
      <c r="AC256" s="14"/>
      <c r="AD256" s="14"/>
      <c r="AE256" s="14"/>
      <c r="AT256" s="251" t="s">
        <v>139</v>
      </c>
      <c r="AU256" s="251" t="s">
        <v>82</v>
      </c>
      <c r="AV256" s="14" t="s">
        <v>82</v>
      </c>
      <c r="AW256" s="14" t="s">
        <v>33</v>
      </c>
      <c r="AX256" s="14" t="s">
        <v>80</v>
      </c>
      <c r="AY256" s="251" t="s">
        <v>128</v>
      </c>
    </row>
    <row r="257" s="2" customFormat="1" ht="6.96" customHeight="1">
      <c r="A257" s="39"/>
      <c r="B257" s="60"/>
      <c r="C257" s="61"/>
      <c r="D257" s="61"/>
      <c r="E257" s="61"/>
      <c r="F257" s="61"/>
      <c r="G257" s="61"/>
      <c r="H257" s="61"/>
      <c r="I257" s="61"/>
      <c r="J257" s="61"/>
      <c r="K257" s="61"/>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FXVPWCxFVUU9dmL5ByyhionR/VxbHhsji5RHmzirtF1tKvrArtO/V2+Gln29TDOmKKgWfcKsE0G/ExYncQYcjg==" hashValue="nYmP8APBopgeV/6hnIX1u4YYP1gD7Iy7k5oEkM/9reIjn/PpCma/zf6x0bFgmVNPVHkTvf3nkj1y4eJ27fZizw==" algorithmName="SHA-512" password="CC35"/>
  <autoFilter ref="C93:K256"/>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9"/>
      <c r="C3" s="140"/>
      <c r="D3" s="140"/>
      <c r="E3" s="140"/>
      <c r="F3" s="140"/>
      <c r="G3" s="140"/>
      <c r="H3" s="140"/>
      <c r="I3" s="140"/>
      <c r="J3" s="140"/>
      <c r="K3" s="140"/>
      <c r="L3" s="21"/>
      <c r="AT3" s="18" t="s">
        <v>82</v>
      </c>
    </row>
    <row r="4" s="1" customFormat="1" ht="24.96" customHeight="1">
      <c r="B4" s="21"/>
      <c r="D4" s="141" t="s">
        <v>99</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Ústí nad Labem - odstranění zdi v městské části Severní Terasa - sídliště Dobětice</v>
      </c>
      <c r="F7" s="143"/>
      <c r="G7" s="143"/>
      <c r="H7" s="143"/>
      <c r="L7" s="21"/>
    </row>
    <row r="8" s="2" customFormat="1" ht="12" customHeight="1">
      <c r="A8" s="39"/>
      <c r="B8" s="45"/>
      <c r="C8" s="39"/>
      <c r="D8" s="143" t="s">
        <v>100</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970</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7. 5. 2020</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35</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ROUND(J82,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ROUND((SUM(BE82:BE109)),  2)</f>
        <v>0</v>
      </c>
      <c r="G33" s="39"/>
      <c r="H33" s="39"/>
      <c r="I33" s="158">
        <v>0.20999999999999999</v>
      </c>
      <c r="J33" s="157">
        <f>ROUND(((SUM(BE82:BE109))*I33),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ROUND((SUM(BF82:BF109)),  2)</f>
        <v>0</v>
      </c>
      <c r="G34" s="39"/>
      <c r="H34" s="39"/>
      <c r="I34" s="158">
        <v>0.14999999999999999</v>
      </c>
      <c r="J34" s="157">
        <f>ROUND(((SUM(BF82:BF109))*I34),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ROUND((SUM(BG82:BG109)),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ROUND((SUM(BH82:BH109)),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ROUND((SUM(BI82:BI109)),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102</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Ústí nad Labem - odstranění zdi v městské části Severní Terasa - sídliště Dobětice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100</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7. 5. 2020</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Statutární město Ústí n.L.-Úřad MO-Severní Terasa</v>
      </c>
      <c r="G54" s="41"/>
      <c r="H54" s="41"/>
      <c r="I54" s="33" t="s">
        <v>31</v>
      </c>
      <c r="J54" s="37" t="str">
        <f>E21</f>
        <v>AZ Consult spol. s r.o.</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Lucie Wojčiková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103</v>
      </c>
      <c r="D57" s="172"/>
      <c r="E57" s="172"/>
      <c r="F57" s="172"/>
      <c r="G57" s="172"/>
      <c r="H57" s="172"/>
      <c r="I57" s="172"/>
      <c r="J57" s="173" t="s">
        <v>104</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J82</f>
        <v>0</v>
      </c>
      <c r="K59" s="41"/>
      <c r="L59" s="145"/>
      <c r="S59" s="39"/>
      <c r="T59" s="39"/>
      <c r="U59" s="39"/>
      <c r="V59" s="39"/>
      <c r="W59" s="39"/>
      <c r="X59" s="39"/>
      <c r="Y59" s="39"/>
      <c r="Z59" s="39"/>
      <c r="AA59" s="39"/>
      <c r="AB59" s="39"/>
      <c r="AC59" s="39"/>
      <c r="AD59" s="39"/>
      <c r="AE59" s="39"/>
      <c r="AU59" s="18" t="s">
        <v>105</v>
      </c>
    </row>
    <row r="60" s="9" customFormat="1" ht="24.96" customHeight="1">
      <c r="A60" s="9"/>
      <c r="B60" s="175"/>
      <c r="C60" s="176"/>
      <c r="D60" s="177" t="s">
        <v>971</v>
      </c>
      <c r="E60" s="178"/>
      <c r="F60" s="178"/>
      <c r="G60" s="178"/>
      <c r="H60" s="178"/>
      <c r="I60" s="178"/>
      <c r="J60" s="179">
        <f>J83</f>
        <v>0</v>
      </c>
      <c r="K60" s="176"/>
      <c r="L60" s="180"/>
      <c r="S60" s="9"/>
      <c r="T60" s="9"/>
      <c r="U60" s="9"/>
      <c r="V60" s="9"/>
      <c r="W60" s="9"/>
      <c r="X60" s="9"/>
      <c r="Y60" s="9"/>
      <c r="Z60" s="9"/>
      <c r="AA60" s="9"/>
      <c r="AB60" s="9"/>
      <c r="AC60" s="9"/>
      <c r="AD60" s="9"/>
      <c r="AE60" s="9"/>
    </row>
    <row r="61" s="10" customFormat="1" ht="19.92" customHeight="1">
      <c r="A61" s="10"/>
      <c r="B61" s="181"/>
      <c r="C61" s="126"/>
      <c r="D61" s="182" t="s">
        <v>972</v>
      </c>
      <c r="E61" s="183"/>
      <c r="F61" s="183"/>
      <c r="G61" s="183"/>
      <c r="H61" s="183"/>
      <c r="I61" s="183"/>
      <c r="J61" s="184">
        <f>J84</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973</v>
      </c>
      <c r="E62" s="183"/>
      <c r="F62" s="183"/>
      <c r="G62" s="183"/>
      <c r="H62" s="183"/>
      <c r="I62" s="183"/>
      <c r="J62" s="184">
        <f>J96</f>
        <v>0</v>
      </c>
      <c r="K62" s="126"/>
      <c r="L62" s="185"/>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41"/>
      <c r="J63" s="41"/>
      <c r="K63" s="41"/>
      <c r="L63" s="14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4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45"/>
      <c r="S68" s="39"/>
      <c r="T68" s="39"/>
      <c r="U68" s="39"/>
      <c r="V68" s="39"/>
      <c r="W68" s="39"/>
      <c r="X68" s="39"/>
      <c r="Y68" s="39"/>
      <c r="Z68" s="39"/>
      <c r="AA68" s="39"/>
      <c r="AB68" s="39"/>
      <c r="AC68" s="39"/>
      <c r="AD68" s="39"/>
      <c r="AE68" s="39"/>
    </row>
    <row r="69" s="2" customFormat="1" ht="24.96" customHeight="1">
      <c r="A69" s="39"/>
      <c r="B69" s="40"/>
      <c r="C69" s="24" t="s">
        <v>113</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170" t="str">
        <f>E7</f>
        <v>Ústí nad Labem - odstranění zdi v městské části Severní Terasa - sídliště Dobětice</v>
      </c>
      <c r="F72" s="33"/>
      <c r="G72" s="33"/>
      <c r="H72" s="33"/>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100</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70" t="str">
        <f>E9</f>
        <v>VON - Vedlejší a ostatní náklady</v>
      </c>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 xml:space="preserve"> </v>
      </c>
      <c r="G76" s="41"/>
      <c r="H76" s="41"/>
      <c r="I76" s="33" t="s">
        <v>23</v>
      </c>
      <c r="J76" s="73" t="str">
        <f>IF(J12="","",J12)</f>
        <v>7. 5. 2020</v>
      </c>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25.65" customHeight="1">
      <c r="A78" s="39"/>
      <c r="B78" s="40"/>
      <c r="C78" s="33" t="s">
        <v>25</v>
      </c>
      <c r="D78" s="41"/>
      <c r="E78" s="41"/>
      <c r="F78" s="28" t="str">
        <f>E15</f>
        <v>Statutární město Ústí n.L.-Úřad MO-Severní Terasa</v>
      </c>
      <c r="G78" s="41"/>
      <c r="H78" s="41"/>
      <c r="I78" s="33" t="s">
        <v>31</v>
      </c>
      <c r="J78" s="37" t="str">
        <f>E21</f>
        <v>AZ Consult spol. s r.o.</v>
      </c>
      <c r="K78" s="41"/>
      <c r="L78" s="145"/>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33" t="s">
        <v>34</v>
      </c>
      <c r="J79" s="37" t="str">
        <f>E24</f>
        <v>Lucie Wojčiková</v>
      </c>
      <c r="K79" s="41"/>
      <c r="L79" s="14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11" customFormat="1" ht="29.28" customHeight="1">
      <c r="A81" s="186"/>
      <c r="B81" s="187"/>
      <c r="C81" s="188" t="s">
        <v>114</v>
      </c>
      <c r="D81" s="189" t="s">
        <v>57</v>
      </c>
      <c r="E81" s="189" t="s">
        <v>53</v>
      </c>
      <c r="F81" s="189" t="s">
        <v>54</v>
      </c>
      <c r="G81" s="189" t="s">
        <v>115</v>
      </c>
      <c r="H81" s="189" t="s">
        <v>116</v>
      </c>
      <c r="I81" s="189" t="s">
        <v>117</v>
      </c>
      <c r="J81" s="189" t="s">
        <v>104</v>
      </c>
      <c r="K81" s="190" t="s">
        <v>118</v>
      </c>
      <c r="L81" s="191"/>
      <c r="M81" s="93" t="s">
        <v>19</v>
      </c>
      <c r="N81" s="94" t="s">
        <v>42</v>
      </c>
      <c r="O81" s="94" t="s">
        <v>119</v>
      </c>
      <c r="P81" s="94" t="s">
        <v>120</v>
      </c>
      <c r="Q81" s="94" t="s">
        <v>121</v>
      </c>
      <c r="R81" s="94" t="s">
        <v>122</v>
      </c>
      <c r="S81" s="94" t="s">
        <v>123</v>
      </c>
      <c r="T81" s="95" t="s">
        <v>124</v>
      </c>
      <c r="U81" s="186"/>
      <c r="V81" s="186"/>
      <c r="W81" s="186"/>
      <c r="X81" s="186"/>
      <c r="Y81" s="186"/>
      <c r="Z81" s="186"/>
      <c r="AA81" s="186"/>
      <c r="AB81" s="186"/>
      <c r="AC81" s="186"/>
      <c r="AD81" s="186"/>
      <c r="AE81" s="186"/>
    </row>
    <row r="82" s="2" customFormat="1" ht="22.8" customHeight="1">
      <c r="A82" s="39"/>
      <c r="B82" s="40"/>
      <c r="C82" s="100" t="s">
        <v>125</v>
      </c>
      <c r="D82" s="41"/>
      <c r="E82" s="41"/>
      <c r="F82" s="41"/>
      <c r="G82" s="41"/>
      <c r="H82" s="41"/>
      <c r="I82" s="41"/>
      <c r="J82" s="192">
        <f>BK82</f>
        <v>0</v>
      </c>
      <c r="K82" s="41"/>
      <c r="L82" s="45"/>
      <c r="M82" s="96"/>
      <c r="N82" s="193"/>
      <c r="O82" s="97"/>
      <c r="P82" s="194">
        <f>P83</f>
        <v>0</v>
      </c>
      <c r="Q82" s="97"/>
      <c r="R82" s="194">
        <f>R83</f>
        <v>0</v>
      </c>
      <c r="S82" s="97"/>
      <c r="T82" s="195">
        <f>T83</f>
        <v>0</v>
      </c>
      <c r="U82" s="39"/>
      <c r="V82" s="39"/>
      <c r="W82" s="39"/>
      <c r="X82" s="39"/>
      <c r="Y82" s="39"/>
      <c r="Z82" s="39"/>
      <c r="AA82" s="39"/>
      <c r="AB82" s="39"/>
      <c r="AC82" s="39"/>
      <c r="AD82" s="39"/>
      <c r="AE82" s="39"/>
      <c r="AT82" s="18" t="s">
        <v>71</v>
      </c>
      <c r="AU82" s="18" t="s">
        <v>105</v>
      </c>
      <c r="BK82" s="196">
        <f>BK83</f>
        <v>0</v>
      </c>
    </row>
    <row r="83" s="12" customFormat="1" ht="25.92" customHeight="1">
      <c r="A83" s="12"/>
      <c r="B83" s="197"/>
      <c r="C83" s="198"/>
      <c r="D83" s="199" t="s">
        <v>71</v>
      </c>
      <c r="E83" s="200" t="s">
        <v>974</v>
      </c>
      <c r="F83" s="200" t="s">
        <v>975</v>
      </c>
      <c r="G83" s="198"/>
      <c r="H83" s="198"/>
      <c r="I83" s="201"/>
      <c r="J83" s="202">
        <f>BK83</f>
        <v>0</v>
      </c>
      <c r="K83" s="198"/>
      <c r="L83" s="203"/>
      <c r="M83" s="204"/>
      <c r="N83" s="205"/>
      <c r="O83" s="205"/>
      <c r="P83" s="206">
        <f>P84+P96</f>
        <v>0</v>
      </c>
      <c r="Q83" s="205"/>
      <c r="R83" s="206">
        <f>R84+R96</f>
        <v>0</v>
      </c>
      <c r="S83" s="205"/>
      <c r="T83" s="207">
        <f>T84+T96</f>
        <v>0</v>
      </c>
      <c r="U83" s="12"/>
      <c r="V83" s="12"/>
      <c r="W83" s="12"/>
      <c r="X83" s="12"/>
      <c r="Y83" s="12"/>
      <c r="Z83" s="12"/>
      <c r="AA83" s="12"/>
      <c r="AB83" s="12"/>
      <c r="AC83" s="12"/>
      <c r="AD83" s="12"/>
      <c r="AE83" s="12"/>
      <c r="AR83" s="208" t="s">
        <v>157</v>
      </c>
      <c r="AT83" s="209" t="s">
        <v>71</v>
      </c>
      <c r="AU83" s="209" t="s">
        <v>72</v>
      </c>
      <c r="AY83" s="208" t="s">
        <v>128</v>
      </c>
      <c r="BK83" s="210">
        <f>BK84+BK96</f>
        <v>0</v>
      </c>
    </row>
    <row r="84" s="12" customFormat="1" ht="22.8" customHeight="1">
      <c r="A84" s="12"/>
      <c r="B84" s="197"/>
      <c r="C84" s="198"/>
      <c r="D84" s="199" t="s">
        <v>71</v>
      </c>
      <c r="E84" s="211" t="s">
        <v>976</v>
      </c>
      <c r="F84" s="211" t="s">
        <v>977</v>
      </c>
      <c r="G84" s="198"/>
      <c r="H84" s="198"/>
      <c r="I84" s="201"/>
      <c r="J84" s="212">
        <f>BK84</f>
        <v>0</v>
      </c>
      <c r="K84" s="198"/>
      <c r="L84" s="203"/>
      <c r="M84" s="204"/>
      <c r="N84" s="205"/>
      <c r="O84" s="205"/>
      <c r="P84" s="206">
        <f>SUM(P85:P95)</f>
        <v>0</v>
      </c>
      <c r="Q84" s="205"/>
      <c r="R84" s="206">
        <f>SUM(R85:R95)</f>
        <v>0</v>
      </c>
      <c r="S84" s="205"/>
      <c r="T84" s="207">
        <f>SUM(T85:T95)</f>
        <v>0</v>
      </c>
      <c r="U84" s="12"/>
      <c r="V84" s="12"/>
      <c r="W84" s="12"/>
      <c r="X84" s="12"/>
      <c r="Y84" s="12"/>
      <c r="Z84" s="12"/>
      <c r="AA84" s="12"/>
      <c r="AB84" s="12"/>
      <c r="AC84" s="12"/>
      <c r="AD84" s="12"/>
      <c r="AE84" s="12"/>
      <c r="AR84" s="208" t="s">
        <v>157</v>
      </c>
      <c r="AT84" s="209" t="s">
        <v>71</v>
      </c>
      <c r="AU84" s="209" t="s">
        <v>80</v>
      </c>
      <c r="AY84" s="208" t="s">
        <v>128</v>
      </c>
      <c r="BK84" s="210">
        <f>SUM(BK85:BK95)</f>
        <v>0</v>
      </c>
    </row>
    <row r="85" s="2" customFormat="1" ht="14.4" customHeight="1">
      <c r="A85" s="39"/>
      <c r="B85" s="40"/>
      <c r="C85" s="213" t="s">
        <v>80</v>
      </c>
      <c r="D85" s="213" t="s">
        <v>130</v>
      </c>
      <c r="E85" s="214" t="s">
        <v>978</v>
      </c>
      <c r="F85" s="215" t="s">
        <v>979</v>
      </c>
      <c r="G85" s="216" t="s">
        <v>980</v>
      </c>
      <c r="H85" s="217">
        <v>1</v>
      </c>
      <c r="I85" s="218"/>
      <c r="J85" s="219">
        <f>ROUND(I85*H85,2)</f>
        <v>0</v>
      </c>
      <c r="K85" s="215" t="s">
        <v>134</v>
      </c>
      <c r="L85" s="45"/>
      <c r="M85" s="220" t="s">
        <v>19</v>
      </c>
      <c r="N85" s="221" t="s">
        <v>43</v>
      </c>
      <c r="O85" s="85"/>
      <c r="P85" s="222">
        <f>O85*H85</f>
        <v>0</v>
      </c>
      <c r="Q85" s="222">
        <v>0</v>
      </c>
      <c r="R85" s="222">
        <f>Q85*H85</f>
        <v>0</v>
      </c>
      <c r="S85" s="222">
        <v>0</v>
      </c>
      <c r="T85" s="223">
        <f>S85*H85</f>
        <v>0</v>
      </c>
      <c r="U85" s="39"/>
      <c r="V85" s="39"/>
      <c r="W85" s="39"/>
      <c r="X85" s="39"/>
      <c r="Y85" s="39"/>
      <c r="Z85" s="39"/>
      <c r="AA85" s="39"/>
      <c r="AB85" s="39"/>
      <c r="AC85" s="39"/>
      <c r="AD85" s="39"/>
      <c r="AE85" s="39"/>
      <c r="AR85" s="224" t="s">
        <v>981</v>
      </c>
      <c r="AT85" s="224" t="s">
        <v>130</v>
      </c>
      <c r="AU85" s="224" t="s">
        <v>82</v>
      </c>
      <c r="AY85" s="18" t="s">
        <v>128</v>
      </c>
      <c r="BE85" s="225">
        <f>IF(N85="základní",J85,0)</f>
        <v>0</v>
      </c>
      <c r="BF85" s="225">
        <f>IF(N85="snížená",J85,0)</f>
        <v>0</v>
      </c>
      <c r="BG85" s="225">
        <f>IF(N85="zákl. přenesená",J85,0)</f>
        <v>0</v>
      </c>
      <c r="BH85" s="225">
        <f>IF(N85="sníž. přenesená",J85,0)</f>
        <v>0</v>
      </c>
      <c r="BI85" s="225">
        <f>IF(N85="nulová",J85,0)</f>
        <v>0</v>
      </c>
      <c r="BJ85" s="18" t="s">
        <v>80</v>
      </c>
      <c r="BK85" s="225">
        <f>ROUND(I85*H85,2)</f>
        <v>0</v>
      </c>
      <c r="BL85" s="18" t="s">
        <v>981</v>
      </c>
      <c r="BM85" s="224" t="s">
        <v>982</v>
      </c>
    </row>
    <row r="86" s="13" customFormat="1">
      <c r="A86" s="13"/>
      <c r="B86" s="231"/>
      <c r="C86" s="232"/>
      <c r="D86" s="226" t="s">
        <v>139</v>
      </c>
      <c r="E86" s="233" t="s">
        <v>19</v>
      </c>
      <c r="F86" s="234" t="s">
        <v>983</v>
      </c>
      <c r="G86" s="232"/>
      <c r="H86" s="233" t="s">
        <v>19</v>
      </c>
      <c r="I86" s="235"/>
      <c r="J86" s="232"/>
      <c r="K86" s="232"/>
      <c r="L86" s="236"/>
      <c r="M86" s="237"/>
      <c r="N86" s="238"/>
      <c r="O86" s="238"/>
      <c r="P86" s="238"/>
      <c r="Q86" s="238"/>
      <c r="R86" s="238"/>
      <c r="S86" s="238"/>
      <c r="T86" s="239"/>
      <c r="U86" s="13"/>
      <c r="V86" s="13"/>
      <c r="W86" s="13"/>
      <c r="X86" s="13"/>
      <c r="Y86" s="13"/>
      <c r="Z86" s="13"/>
      <c r="AA86" s="13"/>
      <c r="AB86" s="13"/>
      <c r="AC86" s="13"/>
      <c r="AD86" s="13"/>
      <c r="AE86" s="13"/>
      <c r="AT86" s="240" t="s">
        <v>139</v>
      </c>
      <c r="AU86" s="240" t="s">
        <v>82</v>
      </c>
      <c r="AV86" s="13" t="s">
        <v>80</v>
      </c>
      <c r="AW86" s="13" t="s">
        <v>33</v>
      </c>
      <c r="AX86" s="13" t="s">
        <v>72</v>
      </c>
      <c r="AY86" s="240" t="s">
        <v>128</v>
      </c>
    </row>
    <row r="87" s="14" customFormat="1">
      <c r="A87" s="14"/>
      <c r="B87" s="241"/>
      <c r="C87" s="242"/>
      <c r="D87" s="226" t="s">
        <v>139</v>
      </c>
      <c r="E87" s="243" t="s">
        <v>19</v>
      </c>
      <c r="F87" s="244" t="s">
        <v>80</v>
      </c>
      <c r="G87" s="242"/>
      <c r="H87" s="245">
        <v>1</v>
      </c>
      <c r="I87" s="246"/>
      <c r="J87" s="242"/>
      <c r="K87" s="242"/>
      <c r="L87" s="247"/>
      <c r="M87" s="248"/>
      <c r="N87" s="249"/>
      <c r="O87" s="249"/>
      <c r="P87" s="249"/>
      <c r="Q87" s="249"/>
      <c r="R87" s="249"/>
      <c r="S87" s="249"/>
      <c r="T87" s="250"/>
      <c r="U87" s="14"/>
      <c r="V87" s="14"/>
      <c r="W87" s="14"/>
      <c r="X87" s="14"/>
      <c r="Y87" s="14"/>
      <c r="Z87" s="14"/>
      <c r="AA87" s="14"/>
      <c r="AB87" s="14"/>
      <c r="AC87" s="14"/>
      <c r="AD87" s="14"/>
      <c r="AE87" s="14"/>
      <c r="AT87" s="251" t="s">
        <v>139</v>
      </c>
      <c r="AU87" s="251" t="s">
        <v>82</v>
      </c>
      <c r="AV87" s="14" t="s">
        <v>82</v>
      </c>
      <c r="AW87" s="14" t="s">
        <v>33</v>
      </c>
      <c r="AX87" s="14" t="s">
        <v>80</v>
      </c>
      <c r="AY87" s="251" t="s">
        <v>128</v>
      </c>
    </row>
    <row r="88" s="2" customFormat="1" ht="14.4" customHeight="1">
      <c r="A88" s="39"/>
      <c r="B88" s="40"/>
      <c r="C88" s="213" t="s">
        <v>82</v>
      </c>
      <c r="D88" s="213" t="s">
        <v>130</v>
      </c>
      <c r="E88" s="214" t="s">
        <v>984</v>
      </c>
      <c r="F88" s="215" t="s">
        <v>985</v>
      </c>
      <c r="G88" s="216" t="s">
        <v>980</v>
      </c>
      <c r="H88" s="217">
        <v>1</v>
      </c>
      <c r="I88" s="218"/>
      <c r="J88" s="219">
        <f>ROUND(I88*H88,2)</f>
        <v>0</v>
      </c>
      <c r="K88" s="215" t="s">
        <v>19</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981</v>
      </c>
      <c r="AT88" s="224" t="s">
        <v>130</v>
      </c>
      <c r="AU88" s="224" t="s">
        <v>82</v>
      </c>
      <c r="AY88" s="18" t="s">
        <v>128</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981</v>
      </c>
      <c r="BM88" s="224" t="s">
        <v>986</v>
      </c>
    </row>
    <row r="89" s="2" customFormat="1" ht="14.4" customHeight="1">
      <c r="A89" s="39"/>
      <c r="B89" s="40"/>
      <c r="C89" s="213" t="s">
        <v>146</v>
      </c>
      <c r="D89" s="213" t="s">
        <v>130</v>
      </c>
      <c r="E89" s="214" t="s">
        <v>987</v>
      </c>
      <c r="F89" s="215" t="s">
        <v>988</v>
      </c>
      <c r="G89" s="216" t="s">
        <v>980</v>
      </c>
      <c r="H89" s="217">
        <v>1</v>
      </c>
      <c r="I89" s="218"/>
      <c r="J89" s="219">
        <f>ROUND(I89*H89,2)</f>
        <v>0</v>
      </c>
      <c r="K89" s="215" t="s">
        <v>19</v>
      </c>
      <c r="L89" s="45"/>
      <c r="M89" s="220" t="s">
        <v>19</v>
      </c>
      <c r="N89" s="221" t="s">
        <v>43</v>
      </c>
      <c r="O89" s="85"/>
      <c r="P89" s="222">
        <f>O89*H89</f>
        <v>0</v>
      </c>
      <c r="Q89" s="222">
        <v>0</v>
      </c>
      <c r="R89" s="222">
        <f>Q89*H89</f>
        <v>0</v>
      </c>
      <c r="S89" s="222">
        <v>0</v>
      </c>
      <c r="T89" s="223">
        <f>S89*H89</f>
        <v>0</v>
      </c>
      <c r="U89" s="39"/>
      <c r="V89" s="39"/>
      <c r="W89" s="39"/>
      <c r="X89" s="39"/>
      <c r="Y89" s="39"/>
      <c r="Z89" s="39"/>
      <c r="AA89" s="39"/>
      <c r="AB89" s="39"/>
      <c r="AC89" s="39"/>
      <c r="AD89" s="39"/>
      <c r="AE89" s="39"/>
      <c r="AR89" s="224" t="s">
        <v>981</v>
      </c>
      <c r="AT89" s="224" t="s">
        <v>130</v>
      </c>
      <c r="AU89" s="224" t="s">
        <v>82</v>
      </c>
      <c r="AY89" s="18" t="s">
        <v>128</v>
      </c>
      <c r="BE89" s="225">
        <f>IF(N89="základní",J89,0)</f>
        <v>0</v>
      </c>
      <c r="BF89" s="225">
        <f>IF(N89="snížená",J89,0)</f>
        <v>0</v>
      </c>
      <c r="BG89" s="225">
        <f>IF(N89="zákl. přenesená",J89,0)</f>
        <v>0</v>
      </c>
      <c r="BH89" s="225">
        <f>IF(N89="sníž. přenesená",J89,0)</f>
        <v>0</v>
      </c>
      <c r="BI89" s="225">
        <f>IF(N89="nulová",J89,0)</f>
        <v>0</v>
      </c>
      <c r="BJ89" s="18" t="s">
        <v>80</v>
      </c>
      <c r="BK89" s="225">
        <f>ROUND(I89*H89,2)</f>
        <v>0</v>
      </c>
      <c r="BL89" s="18" t="s">
        <v>981</v>
      </c>
      <c r="BM89" s="224" t="s">
        <v>989</v>
      </c>
    </row>
    <row r="90" s="13" customFormat="1">
      <c r="A90" s="13"/>
      <c r="B90" s="231"/>
      <c r="C90" s="232"/>
      <c r="D90" s="226" t="s">
        <v>139</v>
      </c>
      <c r="E90" s="233" t="s">
        <v>19</v>
      </c>
      <c r="F90" s="234" t="s">
        <v>990</v>
      </c>
      <c r="G90" s="232"/>
      <c r="H90" s="233" t="s">
        <v>19</v>
      </c>
      <c r="I90" s="235"/>
      <c r="J90" s="232"/>
      <c r="K90" s="232"/>
      <c r="L90" s="236"/>
      <c r="M90" s="237"/>
      <c r="N90" s="238"/>
      <c r="O90" s="238"/>
      <c r="P90" s="238"/>
      <c r="Q90" s="238"/>
      <c r="R90" s="238"/>
      <c r="S90" s="238"/>
      <c r="T90" s="239"/>
      <c r="U90" s="13"/>
      <c r="V90" s="13"/>
      <c r="W90" s="13"/>
      <c r="X90" s="13"/>
      <c r="Y90" s="13"/>
      <c r="Z90" s="13"/>
      <c r="AA90" s="13"/>
      <c r="AB90" s="13"/>
      <c r="AC90" s="13"/>
      <c r="AD90" s="13"/>
      <c r="AE90" s="13"/>
      <c r="AT90" s="240" t="s">
        <v>139</v>
      </c>
      <c r="AU90" s="240" t="s">
        <v>82</v>
      </c>
      <c r="AV90" s="13" t="s">
        <v>80</v>
      </c>
      <c r="AW90" s="13" t="s">
        <v>33</v>
      </c>
      <c r="AX90" s="13" t="s">
        <v>72</v>
      </c>
      <c r="AY90" s="240" t="s">
        <v>128</v>
      </c>
    </row>
    <row r="91" s="13" customFormat="1">
      <c r="A91" s="13"/>
      <c r="B91" s="231"/>
      <c r="C91" s="232"/>
      <c r="D91" s="226" t="s">
        <v>139</v>
      </c>
      <c r="E91" s="233" t="s">
        <v>19</v>
      </c>
      <c r="F91" s="234" t="s">
        <v>991</v>
      </c>
      <c r="G91" s="232"/>
      <c r="H91" s="233" t="s">
        <v>19</v>
      </c>
      <c r="I91" s="235"/>
      <c r="J91" s="232"/>
      <c r="K91" s="232"/>
      <c r="L91" s="236"/>
      <c r="M91" s="237"/>
      <c r="N91" s="238"/>
      <c r="O91" s="238"/>
      <c r="P91" s="238"/>
      <c r="Q91" s="238"/>
      <c r="R91" s="238"/>
      <c r="S91" s="238"/>
      <c r="T91" s="239"/>
      <c r="U91" s="13"/>
      <c r="V91" s="13"/>
      <c r="W91" s="13"/>
      <c r="X91" s="13"/>
      <c r="Y91" s="13"/>
      <c r="Z91" s="13"/>
      <c r="AA91" s="13"/>
      <c r="AB91" s="13"/>
      <c r="AC91" s="13"/>
      <c r="AD91" s="13"/>
      <c r="AE91" s="13"/>
      <c r="AT91" s="240" t="s">
        <v>139</v>
      </c>
      <c r="AU91" s="240" t="s">
        <v>82</v>
      </c>
      <c r="AV91" s="13" t="s">
        <v>80</v>
      </c>
      <c r="AW91" s="13" t="s">
        <v>33</v>
      </c>
      <c r="AX91" s="13" t="s">
        <v>72</v>
      </c>
      <c r="AY91" s="240" t="s">
        <v>128</v>
      </c>
    </row>
    <row r="92" s="13" customFormat="1">
      <c r="A92" s="13"/>
      <c r="B92" s="231"/>
      <c r="C92" s="232"/>
      <c r="D92" s="226" t="s">
        <v>139</v>
      </c>
      <c r="E92" s="233" t="s">
        <v>19</v>
      </c>
      <c r="F92" s="234" t="s">
        <v>992</v>
      </c>
      <c r="G92" s="232"/>
      <c r="H92" s="233" t="s">
        <v>19</v>
      </c>
      <c r="I92" s="235"/>
      <c r="J92" s="232"/>
      <c r="K92" s="232"/>
      <c r="L92" s="236"/>
      <c r="M92" s="237"/>
      <c r="N92" s="238"/>
      <c r="O92" s="238"/>
      <c r="P92" s="238"/>
      <c r="Q92" s="238"/>
      <c r="R92" s="238"/>
      <c r="S92" s="238"/>
      <c r="T92" s="239"/>
      <c r="U92" s="13"/>
      <c r="V92" s="13"/>
      <c r="W92" s="13"/>
      <c r="X92" s="13"/>
      <c r="Y92" s="13"/>
      <c r="Z92" s="13"/>
      <c r="AA92" s="13"/>
      <c r="AB92" s="13"/>
      <c r="AC92" s="13"/>
      <c r="AD92" s="13"/>
      <c r="AE92" s="13"/>
      <c r="AT92" s="240" t="s">
        <v>139</v>
      </c>
      <c r="AU92" s="240" t="s">
        <v>82</v>
      </c>
      <c r="AV92" s="13" t="s">
        <v>80</v>
      </c>
      <c r="AW92" s="13" t="s">
        <v>33</v>
      </c>
      <c r="AX92" s="13" t="s">
        <v>72</v>
      </c>
      <c r="AY92" s="240" t="s">
        <v>128</v>
      </c>
    </row>
    <row r="93" s="13" customFormat="1">
      <c r="A93" s="13"/>
      <c r="B93" s="231"/>
      <c r="C93" s="232"/>
      <c r="D93" s="226" t="s">
        <v>139</v>
      </c>
      <c r="E93" s="233" t="s">
        <v>19</v>
      </c>
      <c r="F93" s="234" t="s">
        <v>993</v>
      </c>
      <c r="G93" s="232"/>
      <c r="H93" s="233" t="s">
        <v>19</v>
      </c>
      <c r="I93" s="235"/>
      <c r="J93" s="232"/>
      <c r="K93" s="232"/>
      <c r="L93" s="236"/>
      <c r="M93" s="237"/>
      <c r="N93" s="238"/>
      <c r="O93" s="238"/>
      <c r="P93" s="238"/>
      <c r="Q93" s="238"/>
      <c r="R93" s="238"/>
      <c r="S93" s="238"/>
      <c r="T93" s="239"/>
      <c r="U93" s="13"/>
      <c r="V93" s="13"/>
      <c r="W93" s="13"/>
      <c r="X93" s="13"/>
      <c r="Y93" s="13"/>
      <c r="Z93" s="13"/>
      <c r="AA93" s="13"/>
      <c r="AB93" s="13"/>
      <c r="AC93" s="13"/>
      <c r="AD93" s="13"/>
      <c r="AE93" s="13"/>
      <c r="AT93" s="240" t="s">
        <v>139</v>
      </c>
      <c r="AU93" s="240" t="s">
        <v>82</v>
      </c>
      <c r="AV93" s="13" t="s">
        <v>80</v>
      </c>
      <c r="AW93" s="13" t="s">
        <v>33</v>
      </c>
      <c r="AX93" s="13" t="s">
        <v>72</v>
      </c>
      <c r="AY93" s="240" t="s">
        <v>128</v>
      </c>
    </row>
    <row r="94" s="14" customFormat="1">
      <c r="A94" s="14"/>
      <c r="B94" s="241"/>
      <c r="C94" s="242"/>
      <c r="D94" s="226" t="s">
        <v>139</v>
      </c>
      <c r="E94" s="243" t="s">
        <v>19</v>
      </c>
      <c r="F94" s="244" t="s">
        <v>80</v>
      </c>
      <c r="G94" s="242"/>
      <c r="H94" s="245">
        <v>1</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139</v>
      </c>
      <c r="AU94" s="251" t="s">
        <v>82</v>
      </c>
      <c r="AV94" s="14" t="s">
        <v>82</v>
      </c>
      <c r="AW94" s="14" t="s">
        <v>33</v>
      </c>
      <c r="AX94" s="14" t="s">
        <v>80</v>
      </c>
      <c r="AY94" s="251" t="s">
        <v>128</v>
      </c>
    </row>
    <row r="95" s="2" customFormat="1" ht="14.4" customHeight="1">
      <c r="A95" s="39"/>
      <c r="B95" s="40"/>
      <c r="C95" s="213" t="s">
        <v>135</v>
      </c>
      <c r="D95" s="213" t="s">
        <v>130</v>
      </c>
      <c r="E95" s="214" t="s">
        <v>994</v>
      </c>
      <c r="F95" s="215" t="s">
        <v>995</v>
      </c>
      <c r="G95" s="216" t="s">
        <v>980</v>
      </c>
      <c r="H95" s="217">
        <v>1</v>
      </c>
      <c r="I95" s="218"/>
      <c r="J95" s="219">
        <f>ROUND(I95*H95,2)</f>
        <v>0</v>
      </c>
      <c r="K95" s="215" t="s">
        <v>134</v>
      </c>
      <c r="L95" s="45"/>
      <c r="M95" s="220" t="s">
        <v>19</v>
      </c>
      <c r="N95" s="221" t="s">
        <v>43</v>
      </c>
      <c r="O95" s="85"/>
      <c r="P95" s="222">
        <f>O95*H95</f>
        <v>0</v>
      </c>
      <c r="Q95" s="222">
        <v>0</v>
      </c>
      <c r="R95" s="222">
        <f>Q95*H95</f>
        <v>0</v>
      </c>
      <c r="S95" s="222">
        <v>0</v>
      </c>
      <c r="T95" s="223">
        <f>S95*H95</f>
        <v>0</v>
      </c>
      <c r="U95" s="39"/>
      <c r="V95" s="39"/>
      <c r="W95" s="39"/>
      <c r="X95" s="39"/>
      <c r="Y95" s="39"/>
      <c r="Z95" s="39"/>
      <c r="AA95" s="39"/>
      <c r="AB95" s="39"/>
      <c r="AC95" s="39"/>
      <c r="AD95" s="39"/>
      <c r="AE95" s="39"/>
      <c r="AR95" s="224" t="s">
        <v>981</v>
      </c>
      <c r="AT95" s="224" t="s">
        <v>130</v>
      </c>
      <c r="AU95" s="224" t="s">
        <v>82</v>
      </c>
      <c r="AY95" s="18" t="s">
        <v>128</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981</v>
      </c>
      <c r="BM95" s="224" t="s">
        <v>996</v>
      </c>
    </row>
    <row r="96" s="12" customFormat="1" ht="22.8" customHeight="1">
      <c r="A96" s="12"/>
      <c r="B96" s="197"/>
      <c r="C96" s="198"/>
      <c r="D96" s="199" t="s">
        <v>71</v>
      </c>
      <c r="E96" s="211" t="s">
        <v>997</v>
      </c>
      <c r="F96" s="211" t="s">
        <v>998</v>
      </c>
      <c r="G96" s="198"/>
      <c r="H96" s="198"/>
      <c r="I96" s="201"/>
      <c r="J96" s="212">
        <f>BK96</f>
        <v>0</v>
      </c>
      <c r="K96" s="198"/>
      <c r="L96" s="203"/>
      <c r="M96" s="204"/>
      <c r="N96" s="205"/>
      <c r="O96" s="205"/>
      <c r="P96" s="206">
        <f>SUM(P97:P109)</f>
        <v>0</v>
      </c>
      <c r="Q96" s="205"/>
      <c r="R96" s="206">
        <f>SUM(R97:R109)</f>
        <v>0</v>
      </c>
      <c r="S96" s="205"/>
      <c r="T96" s="207">
        <f>SUM(T97:T109)</f>
        <v>0</v>
      </c>
      <c r="U96" s="12"/>
      <c r="V96" s="12"/>
      <c r="W96" s="12"/>
      <c r="X96" s="12"/>
      <c r="Y96" s="12"/>
      <c r="Z96" s="12"/>
      <c r="AA96" s="12"/>
      <c r="AB96" s="12"/>
      <c r="AC96" s="12"/>
      <c r="AD96" s="12"/>
      <c r="AE96" s="12"/>
      <c r="AR96" s="208" t="s">
        <v>157</v>
      </c>
      <c r="AT96" s="209" t="s">
        <v>71</v>
      </c>
      <c r="AU96" s="209" t="s">
        <v>80</v>
      </c>
      <c r="AY96" s="208" t="s">
        <v>128</v>
      </c>
      <c r="BK96" s="210">
        <f>SUM(BK97:BK109)</f>
        <v>0</v>
      </c>
    </row>
    <row r="97" s="2" customFormat="1" ht="14.4" customHeight="1">
      <c r="A97" s="39"/>
      <c r="B97" s="40"/>
      <c r="C97" s="213" t="s">
        <v>157</v>
      </c>
      <c r="D97" s="213" t="s">
        <v>130</v>
      </c>
      <c r="E97" s="214" t="s">
        <v>999</v>
      </c>
      <c r="F97" s="215" t="s">
        <v>998</v>
      </c>
      <c r="G97" s="216" t="s">
        <v>980</v>
      </c>
      <c r="H97" s="217">
        <v>1</v>
      </c>
      <c r="I97" s="218"/>
      <c r="J97" s="219">
        <f>ROUND(I97*H97,2)</f>
        <v>0</v>
      </c>
      <c r="K97" s="215" t="s">
        <v>134</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981</v>
      </c>
      <c r="AT97" s="224" t="s">
        <v>130</v>
      </c>
      <c r="AU97" s="224" t="s">
        <v>82</v>
      </c>
      <c r="AY97" s="18" t="s">
        <v>128</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981</v>
      </c>
      <c r="BM97" s="224" t="s">
        <v>1000</v>
      </c>
    </row>
    <row r="98" s="13" customFormat="1">
      <c r="A98" s="13"/>
      <c r="B98" s="231"/>
      <c r="C98" s="232"/>
      <c r="D98" s="226" t="s">
        <v>139</v>
      </c>
      <c r="E98" s="233" t="s">
        <v>19</v>
      </c>
      <c r="F98" s="234" t="s">
        <v>1001</v>
      </c>
      <c r="G98" s="232"/>
      <c r="H98" s="233" t="s">
        <v>19</v>
      </c>
      <c r="I98" s="235"/>
      <c r="J98" s="232"/>
      <c r="K98" s="232"/>
      <c r="L98" s="236"/>
      <c r="M98" s="237"/>
      <c r="N98" s="238"/>
      <c r="O98" s="238"/>
      <c r="P98" s="238"/>
      <c r="Q98" s="238"/>
      <c r="R98" s="238"/>
      <c r="S98" s="238"/>
      <c r="T98" s="239"/>
      <c r="U98" s="13"/>
      <c r="V98" s="13"/>
      <c r="W98" s="13"/>
      <c r="X98" s="13"/>
      <c r="Y98" s="13"/>
      <c r="Z98" s="13"/>
      <c r="AA98" s="13"/>
      <c r="AB98" s="13"/>
      <c r="AC98" s="13"/>
      <c r="AD98" s="13"/>
      <c r="AE98" s="13"/>
      <c r="AT98" s="240" t="s">
        <v>139</v>
      </c>
      <c r="AU98" s="240" t="s">
        <v>82</v>
      </c>
      <c r="AV98" s="13" t="s">
        <v>80</v>
      </c>
      <c r="AW98" s="13" t="s">
        <v>33</v>
      </c>
      <c r="AX98" s="13" t="s">
        <v>72</v>
      </c>
      <c r="AY98" s="240" t="s">
        <v>128</v>
      </c>
    </row>
    <row r="99" s="13" customFormat="1">
      <c r="A99" s="13"/>
      <c r="B99" s="231"/>
      <c r="C99" s="232"/>
      <c r="D99" s="226" t="s">
        <v>139</v>
      </c>
      <c r="E99" s="233" t="s">
        <v>19</v>
      </c>
      <c r="F99" s="234" t="s">
        <v>1002</v>
      </c>
      <c r="G99" s="232"/>
      <c r="H99" s="233" t="s">
        <v>19</v>
      </c>
      <c r="I99" s="235"/>
      <c r="J99" s="232"/>
      <c r="K99" s="232"/>
      <c r="L99" s="236"/>
      <c r="M99" s="237"/>
      <c r="N99" s="238"/>
      <c r="O99" s="238"/>
      <c r="P99" s="238"/>
      <c r="Q99" s="238"/>
      <c r="R99" s="238"/>
      <c r="S99" s="238"/>
      <c r="T99" s="239"/>
      <c r="U99" s="13"/>
      <c r="V99" s="13"/>
      <c r="W99" s="13"/>
      <c r="X99" s="13"/>
      <c r="Y99" s="13"/>
      <c r="Z99" s="13"/>
      <c r="AA99" s="13"/>
      <c r="AB99" s="13"/>
      <c r="AC99" s="13"/>
      <c r="AD99" s="13"/>
      <c r="AE99" s="13"/>
      <c r="AT99" s="240" t="s">
        <v>139</v>
      </c>
      <c r="AU99" s="240" t="s">
        <v>82</v>
      </c>
      <c r="AV99" s="13" t="s">
        <v>80</v>
      </c>
      <c r="AW99" s="13" t="s">
        <v>33</v>
      </c>
      <c r="AX99" s="13" t="s">
        <v>72</v>
      </c>
      <c r="AY99" s="240" t="s">
        <v>128</v>
      </c>
    </row>
    <row r="100" s="14" customFormat="1">
      <c r="A100" s="14"/>
      <c r="B100" s="241"/>
      <c r="C100" s="242"/>
      <c r="D100" s="226" t="s">
        <v>139</v>
      </c>
      <c r="E100" s="243" t="s">
        <v>19</v>
      </c>
      <c r="F100" s="244" t="s">
        <v>80</v>
      </c>
      <c r="G100" s="242"/>
      <c r="H100" s="245">
        <v>1</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139</v>
      </c>
      <c r="AU100" s="251" t="s">
        <v>82</v>
      </c>
      <c r="AV100" s="14" t="s">
        <v>82</v>
      </c>
      <c r="AW100" s="14" t="s">
        <v>33</v>
      </c>
      <c r="AX100" s="14" t="s">
        <v>80</v>
      </c>
      <c r="AY100" s="251" t="s">
        <v>128</v>
      </c>
    </row>
    <row r="101" s="2" customFormat="1" ht="14.4" customHeight="1">
      <c r="A101" s="39"/>
      <c r="B101" s="40"/>
      <c r="C101" s="213" t="s">
        <v>162</v>
      </c>
      <c r="D101" s="213" t="s">
        <v>130</v>
      </c>
      <c r="E101" s="214" t="s">
        <v>1003</v>
      </c>
      <c r="F101" s="215" t="s">
        <v>1004</v>
      </c>
      <c r="G101" s="216" t="s">
        <v>980</v>
      </c>
      <c r="H101" s="217">
        <v>1</v>
      </c>
      <c r="I101" s="218"/>
      <c r="J101" s="219">
        <f>ROUND(I101*H101,2)</f>
        <v>0</v>
      </c>
      <c r="K101" s="215" t="s">
        <v>134</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981</v>
      </c>
      <c r="AT101" s="224" t="s">
        <v>130</v>
      </c>
      <c r="AU101" s="224" t="s">
        <v>82</v>
      </c>
      <c r="AY101" s="18" t="s">
        <v>128</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981</v>
      </c>
      <c r="BM101" s="224" t="s">
        <v>1005</v>
      </c>
    </row>
    <row r="102" s="13" customFormat="1">
      <c r="A102" s="13"/>
      <c r="B102" s="231"/>
      <c r="C102" s="232"/>
      <c r="D102" s="226" t="s">
        <v>139</v>
      </c>
      <c r="E102" s="233" t="s">
        <v>19</v>
      </c>
      <c r="F102" s="234" t="s">
        <v>1006</v>
      </c>
      <c r="G102" s="232"/>
      <c r="H102" s="233" t="s">
        <v>19</v>
      </c>
      <c r="I102" s="235"/>
      <c r="J102" s="232"/>
      <c r="K102" s="232"/>
      <c r="L102" s="236"/>
      <c r="M102" s="237"/>
      <c r="N102" s="238"/>
      <c r="O102" s="238"/>
      <c r="P102" s="238"/>
      <c r="Q102" s="238"/>
      <c r="R102" s="238"/>
      <c r="S102" s="238"/>
      <c r="T102" s="239"/>
      <c r="U102" s="13"/>
      <c r="V102" s="13"/>
      <c r="W102" s="13"/>
      <c r="X102" s="13"/>
      <c r="Y102" s="13"/>
      <c r="Z102" s="13"/>
      <c r="AA102" s="13"/>
      <c r="AB102" s="13"/>
      <c r="AC102" s="13"/>
      <c r="AD102" s="13"/>
      <c r="AE102" s="13"/>
      <c r="AT102" s="240" t="s">
        <v>139</v>
      </c>
      <c r="AU102" s="240" t="s">
        <v>82</v>
      </c>
      <c r="AV102" s="13" t="s">
        <v>80</v>
      </c>
      <c r="AW102" s="13" t="s">
        <v>33</v>
      </c>
      <c r="AX102" s="13" t="s">
        <v>72</v>
      </c>
      <c r="AY102" s="240" t="s">
        <v>128</v>
      </c>
    </row>
    <row r="103" s="13" customFormat="1">
      <c r="A103" s="13"/>
      <c r="B103" s="231"/>
      <c r="C103" s="232"/>
      <c r="D103" s="226" t="s">
        <v>139</v>
      </c>
      <c r="E103" s="233" t="s">
        <v>19</v>
      </c>
      <c r="F103" s="234" t="s">
        <v>1007</v>
      </c>
      <c r="G103" s="232"/>
      <c r="H103" s="233" t="s">
        <v>19</v>
      </c>
      <c r="I103" s="235"/>
      <c r="J103" s="232"/>
      <c r="K103" s="232"/>
      <c r="L103" s="236"/>
      <c r="M103" s="237"/>
      <c r="N103" s="238"/>
      <c r="O103" s="238"/>
      <c r="P103" s="238"/>
      <c r="Q103" s="238"/>
      <c r="R103" s="238"/>
      <c r="S103" s="238"/>
      <c r="T103" s="239"/>
      <c r="U103" s="13"/>
      <c r="V103" s="13"/>
      <c r="W103" s="13"/>
      <c r="X103" s="13"/>
      <c r="Y103" s="13"/>
      <c r="Z103" s="13"/>
      <c r="AA103" s="13"/>
      <c r="AB103" s="13"/>
      <c r="AC103" s="13"/>
      <c r="AD103" s="13"/>
      <c r="AE103" s="13"/>
      <c r="AT103" s="240" t="s">
        <v>139</v>
      </c>
      <c r="AU103" s="240" t="s">
        <v>82</v>
      </c>
      <c r="AV103" s="13" t="s">
        <v>80</v>
      </c>
      <c r="AW103" s="13" t="s">
        <v>33</v>
      </c>
      <c r="AX103" s="13" t="s">
        <v>72</v>
      </c>
      <c r="AY103" s="240" t="s">
        <v>128</v>
      </c>
    </row>
    <row r="104" s="14" customFormat="1">
      <c r="A104" s="14"/>
      <c r="B104" s="241"/>
      <c r="C104" s="242"/>
      <c r="D104" s="226" t="s">
        <v>139</v>
      </c>
      <c r="E104" s="243" t="s">
        <v>19</v>
      </c>
      <c r="F104" s="244" t="s">
        <v>80</v>
      </c>
      <c r="G104" s="242"/>
      <c r="H104" s="245">
        <v>1</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139</v>
      </c>
      <c r="AU104" s="251" t="s">
        <v>82</v>
      </c>
      <c r="AV104" s="14" t="s">
        <v>82</v>
      </c>
      <c r="AW104" s="14" t="s">
        <v>33</v>
      </c>
      <c r="AX104" s="14" t="s">
        <v>80</v>
      </c>
      <c r="AY104" s="251" t="s">
        <v>128</v>
      </c>
    </row>
    <row r="105" s="2" customFormat="1" ht="14.4" customHeight="1">
      <c r="A105" s="39"/>
      <c r="B105" s="40"/>
      <c r="C105" s="213" t="s">
        <v>167</v>
      </c>
      <c r="D105" s="213" t="s">
        <v>130</v>
      </c>
      <c r="E105" s="214" t="s">
        <v>1008</v>
      </c>
      <c r="F105" s="215" t="s">
        <v>1009</v>
      </c>
      <c r="G105" s="216" t="s">
        <v>980</v>
      </c>
      <c r="H105" s="217">
        <v>1</v>
      </c>
      <c r="I105" s="218"/>
      <c r="J105" s="219">
        <f>ROUND(I105*H105,2)</f>
        <v>0</v>
      </c>
      <c r="K105" s="215" t="s">
        <v>134</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981</v>
      </c>
      <c r="AT105" s="224" t="s">
        <v>130</v>
      </c>
      <c r="AU105" s="224" t="s">
        <v>82</v>
      </c>
      <c r="AY105" s="18" t="s">
        <v>128</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981</v>
      </c>
      <c r="BM105" s="224" t="s">
        <v>1010</v>
      </c>
    </row>
    <row r="106" s="13" customFormat="1">
      <c r="A106" s="13"/>
      <c r="B106" s="231"/>
      <c r="C106" s="232"/>
      <c r="D106" s="226" t="s">
        <v>139</v>
      </c>
      <c r="E106" s="233" t="s">
        <v>19</v>
      </c>
      <c r="F106" s="234" t="s">
        <v>1011</v>
      </c>
      <c r="G106" s="232"/>
      <c r="H106" s="233" t="s">
        <v>19</v>
      </c>
      <c r="I106" s="235"/>
      <c r="J106" s="232"/>
      <c r="K106" s="232"/>
      <c r="L106" s="236"/>
      <c r="M106" s="237"/>
      <c r="N106" s="238"/>
      <c r="O106" s="238"/>
      <c r="P106" s="238"/>
      <c r="Q106" s="238"/>
      <c r="R106" s="238"/>
      <c r="S106" s="238"/>
      <c r="T106" s="239"/>
      <c r="U106" s="13"/>
      <c r="V106" s="13"/>
      <c r="W106" s="13"/>
      <c r="X106" s="13"/>
      <c r="Y106" s="13"/>
      <c r="Z106" s="13"/>
      <c r="AA106" s="13"/>
      <c r="AB106" s="13"/>
      <c r="AC106" s="13"/>
      <c r="AD106" s="13"/>
      <c r="AE106" s="13"/>
      <c r="AT106" s="240" t="s">
        <v>139</v>
      </c>
      <c r="AU106" s="240" t="s">
        <v>82</v>
      </c>
      <c r="AV106" s="13" t="s">
        <v>80</v>
      </c>
      <c r="AW106" s="13" t="s">
        <v>33</v>
      </c>
      <c r="AX106" s="13" t="s">
        <v>72</v>
      </c>
      <c r="AY106" s="240" t="s">
        <v>128</v>
      </c>
    </row>
    <row r="107" s="13" customFormat="1">
      <c r="A107" s="13"/>
      <c r="B107" s="231"/>
      <c r="C107" s="232"/>
      <c r="D107" s="226" t="s">
        <v>139</v>
      </c>
      <c r="E107" s="233" t="s">
        <v>19</v>
      </c>
      <c r="F107" s="234" t="s">
        <v>1012</v>
      </c>
      <c r="G107" s="232"/>
      <c r="H107" s="233" t="s">
        <v>19</v>
      </c>
      <c r="I107" s="235"/>
      <c r="J107" s="232"/>
      <c r="K107" s="232"/>
      <c r="L107" s="236"/>
      <c r="M107" s="237"/>
      <c r="N107" s="238"/>
      <c r="O107" s="238"/>
      <c r="P107" s="238"/>
      <c r="Q107" s="238"/>
      <c r="R107" s="238"/>
      <c r="S107" s="238"/>
      <c r="T107" s="239"/>
      <c r="U107" s="13"/>
      <c r="V107" s="13"/>
      <c r="W107" s="13"/>
      <c r="X107" s="13"/>
      <c r="Y107" s="13"/>
      <c r="Z107" s="13"/>
      <c r="AA107" s="13"/>
      <c r="AB107" s="13"/>
      <c r="AC107" s="13"/>
      <c r="AD107" s="13"/>
      <c r="AE107" s="13"/>
      <c r="AT107" s="240" t="s">
        <v>139</v>
      </c>
      <c r="AU107" s="240" t="s">
        <v>82</v>
      </c>
      <c r="AV107" s="13" t="s">
        <v>80</v>
      </c>
      <c r="AW107" s="13" t="s">
        <v>33</v>
      </c>
      <c r="AX107" s="13" t="s">
        <v>72</v>
      </c>
      <c r="AY107" s="240" t="s">
        <v>128</v>
      </c>
    </row>
    <row r="108" s="13" customFormat="1">
      <c r="A108" s="13"/>
      <c r="B108" s="231"/>
      <c r="C108" s="232"/>
      <c r="D108" s="226" t="s">
        <v>139</v>
      </c>
      <c r="E108" s="233" t="s">
        <v>19</v>
      </c>
      <c r="F108" s="234" t="s">
        <v>1013</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139</v>
      </c>
      <c r="AU108" s="240" t="s">
        <v>82</v>
      </c>
      <c r="AV108" s="13" t="s">
        <v>80</v>
      </c>
      <c r="AW108" s="13" t="s">
        <v>33</v>
      </c>
      <c r="AX108" s="13" t="s">
        <v>72</v>
      </c>
      <c r="AY108" s="240" t="s">
        <v>128</v>
      </c>
    </row>
    <row r="109" s="14" customFormat="1">
      <c r="A109" s="14"/>
      <c r="B109" s="241"/>
      <c r="C109" s="242"/>
      <c r="D109" s="226" t="s">
        <v>139</v>
      </c>
      <c r="E109" s="243" t="s">
        <v>19</v>
      </c>
      <c r="F109" s="244" t="s">
        <v>80</v>
      </c>
      <c r="G109" s="242"/>
      <c r="H109" s="245">
        <v>1</v>
      </c>
      <c r="I109" s="246"/>
      <c r="J109" s="242"/>
      <c r="K109" s="242"/>
      <c r="L109" s="247"/>
      <c r="M109" s="263"/>
      <c r="N109" s="264"/>
      <c r="O109" s="264"/>
      <c r="P109" s="264"/>
      <c r="Q109" s="264"/>
      <c r="R109" s="264"/>
      <c r="S109" s="264"/>
      <c r="T109" s="265"/>
      <c r="U109" s="14"/>
      <c r="V109" s="14"/>
      <c r="W109" s="14"/>
      <c r="X109" s="14"/>
      <c r="Y109" s="14"/>
      <c r="Z109" s="14"/>
      <c r="AA109" s="14"/>
      <c r="AB109" s="14"/>
      <c r="AC109" s="14"/>
      <c r="AD109" s="14"/>
      <c r="AE109" s="14"/>
      <c r="AT109" s="251" t="s">
        <v>139</v>
      </c>
      <c r="AU109" s="251" t="s">
        <v>82</v>
      </c>
      <c r="AV109" s="14" t="s">
        <v>82</v>
      </c>
      <c r="AW109" s="14" t="s">
        <v>33</v>
      </c>
      <c r="AX109" s="14" t="s">
        <v>80</v>
      </c>
      <c r="AY109" s="251" t="s">
        <v>128</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RETqRTo7n8VV/H7GEJOH+7U7kPboSSskBQvyZP7X8qVhT786/fiRwgpeun4ovoFJKzIo1qCD13vEZIcGwoPtNA==" hashValue="+1CBdALWL3yQvzm5/mgfSF8mjDuVYJzSST/XCcbxVf0fC5OK1eV55dCfRI/tjcdCSasZ79FogI2BYI0ZQH6HwQ==" algorithmName="SHA-512" password="CC35"/>
  <autoFilter ref="C81:K10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0" customWidth="1"/>
    <col min="2" max="2" width="1.667969" style="280" customWidth="1"/>
    <col min="3" max="4" width="5" style="280" customWidth="1"/>
    <col min="5" max="5" width="11.66016" style="280" customWidth="1"/>
    <col min="6" max="6" width="9.160156" style="280" customWidth="1"/>
    <col min="7" max="7" width="5" style="280" customWidth="1"/>
    <col min="8" max="8" width="77.83203" style="280" customWidth="1"/>
    <col min="9" max="10" width="20" style="280" customWidth="1"/>
    <col min="11" max="11" width="1.667969" style="280" customWidth="1"/>
  </cols>
  <sheetData>
    <row r="1" s="1" customFormat="1" ht="37.5" customHeight="1"/>
    <row r="2" s="1" customFormat="1" ht="7.5" customHeight="1">
      <c r="B2" s="281"/>
      <c r="C2" s="282"/>
      <c r="D2" s="282"/>
      <c r="E2" s="282"/>
      <c r="F2" s="282"/>
      <c r="G2" s="282"/>
      <c r="H2" s="282"/>
      <c r="I2" s="282"/>
      <c r="J2" s="282"/>
      <c r="K2" s="283"/>
    </row>
    <row r="3" s="16" customFormat="1" ht="45" customHeight="1">
      <c r="B3" s="284"/>
      <c r="C3" s="285" t="s">
        <v>1014</v>
      </c>
      <c r="D3" s="285"/>
      <c r="E3" s="285"/>
      <c r="F3" s="285"/>
      <c r="G3" s="285"/>
      <c r="H3" s="285"/>
      <c r="I3" s="285"/>
      <c r="J3" s="285"/>
      <c r="K3" s="286"/>
    </row>
    <row r="4" s="1" customFormat="1" ht="25.5" customHeight="1">
      <c r="B4" s="287"/>
      <c r="C4" s="288" t="s">
        <v>1015</v>
      </c>
      <c r="D4" s="288"/>
      <c r="E4" s="288"/>
      <c r="F4" s="288"/>
      <c r="G4" s="288"/>
      <c r="H4" s="288"/>
      <c r="I4" s="288"/>
      <c r="J4" s="288"/>
      <c r="K4" s="289"/>
    </row>
    <row r="5" s="1" customFormat="1" ht="5.25" customHeight="1">
      <c r="B5" s="287"/>
      <c r="C5" s="290"/>
      <c r="D5" s="290"/>
      <c r="E5" s="290"/>
      <c r="F5" s="290"/>
      <c r="G5" s="290"/>
      <c r="H5" s="290"/>
      <c r="I5" s="290"/>
      <c r="J5" s="290"/>
      <c r="K5" s="289"/>
    </row>
    <row r="6" s="1" customFormat="1" ht="15" customHeight="1">
      <c r="B6" s="287"/>
      <c r="C6" s="291" t="s">
        <v>1016</v>
      </c>
      <c r="D6" s="291"/>
      <c r="E6" s="291"/>
      <c r="F6" s="291"/>
      <c r="G6" s="291"/>
      <c r="H6" s="291"/>
      <c r="I6" s="291"/>
      <c r="J6" s="291"/>
      <c r="K6" s="289"/>
    </row>
    <row r="7" s="1" customFormat="1" ht="15" customHeight="1">
      <c r="B7" s="292"/>
      <c r="C7" s="291" t="s">
        <v>1017</v>
      </c>
      <c r="D7" s="291"/>
      <c r="E7" s="291"/>
      <c r="F7" s="291"/>
      <c r="G7" s="291"/>
      <c r="H7" s="291"/>
      <c r="I7" s="291"/>
      <c r="J7" s="291"/>
      <c r="K7" s="289"/>
    </row>
    <row r="8" s="1" customFormat="1" ht="12.75" customHeight="1">
      <c r="B8" s="292"/>
      <c r="C8" s="291"/>
      <c r="D8" s="291"/>
      <c r="E8" s="291"/>
      <c r="F8" s="291"/>
      <c r="G8" s="291"/>
      <c r="H8" s="291"/>
      <c r="I8" s="291"/>
      <c r="J8" s="291"/>
      <c r="K8" s="289"/>
    </row>
    <row r="9" s="1" customFormat="1" ht="15" customHeight="1">
      <c r="B9" s="292"/>
      <c r="C9" s="291" t="s">
        <v>1018</v>
      </c>
      <c r="D9" s="291"/>
      <c r="E9" s="291"/>
      <c r="F9" s="291"/>
      <c r="G9" s="291"/>
      <c r="H9" s="291"/>
      <c r="I9" s="291"/>
      <c r="J9" s="291"/>
      <c r="K9" s="289"/>
    </row>
    <row r="10" s="1" customFormat="1" ht="15" customHeight="1">
      <c r="B10" s="292"/>
      <c r="C10" s="291"/>
      <c r="D10" s="291" t="s">
        <v>1019</v>
      </c>
      <c r="E10" s="291"/>
      <c r="F10" s="291"/>
      <c r="G10" s="291"/>
      <c r="H10" s="291"/>
      <c r="I10" s="291"/>
      <c r="J10" s="291"/>
      <c r="K10" s="289"/>
    </row>
    <row r="11" s="1" customFormat="1" ht="15" customHeight="1">
      <c r="B11" s="292"/>
      <c r="C11" s="293"/>
      <c r="D11" s="291" t="s">
        <v>1020</v>
      </c>
      <c r="E11" s="291"/>
      <c r="F11" s="291"/>
      <c r="G11" s="291"/>
      <c r="H11" s="291"/>
      <c r="I11" s="291"/>
      <c r="J11" s="291"/>
      <c r="K11" s="289"/>
    </row>
    <row r="12" s="1" customFormat="1" ht="15" customHeight="1">
      <c r="B12" s="292"/>
      <c r="C12" s="293"/>
      <c r="D12" s="291"/>
      <c r="E12" s="291"/>
      <c r="F12" s="291"/>
      <c r="G12" s="291"/>
      <c r="H12" s="291"/>
      <c r="I12" s="291"/>
      <c r="J12" s="291"/>
      <c r="K12" s="289"/>
    </row>
    <row r="13" s="1" customFormat="1" ht="15" customHeight="1">
      <c r="B13" s="292"/>
      <c r="C13" s="293"/>
      <c r="D13" s="294" t="s">
        <v>1021</v>
      </c>
      <c r="E13" s="291"/>
      <c r="F13" s="291"/>
      <c r="G13" s="291"/>
      <c r="H13" s="291"/>
      <c r="I13" s="291"/>
      <c r="J13" s="291"/>
      <c r="K13" s="289"/>
    </row>
    <row r="14" s="1" customFormat="1" ht="12.75" customHeight="1">
      <c r="B14" s="292"/>
      <c r="C14" s="293"/>
      <c r="D14" s="293"/>
      <c r="E14" s="293"/>
      <c r="F14" s="293"/>
      <c r="G14" s="293"/>
      <c r="H14" s="293"/>
      <c r="I14" s="293"/>
      <c r="J14" s="293"/>
      <c r="K14" s="289"/>
    </row>
    <row r="15" s="1" customFormat="1" ht="15" customHeight="1">
      <c r="B15" s="292"/>
      <c r="C15" s="293"/>
      <c r="D15" s="291" t="s">
        <v>1022</v>
      </c>
      <c r="E15" s="291"/>
      <c r="F15" s="291"/>
      <c r="G15" s="291"/>
      <c r="H15" s="291"/>
      <c r="I15" s="291"/>
      <c r="J15" s="291"/>
      <c r="K15" s="289"/>
    </row>
    <row r="16" s="1" customFormat="1" ht="15" customHeight="1">
      <c r="B16" s="292"/>
      <c r="C16" s="293"/>
      <c r="D16" s="291" t="s">
        <v>1023</v>
      </c>
      <c r="E16" s="291"/>
      <c r="F16" s="291"/>
      <c r="G16" s="291"/>
      <c r="H16" s="291"/>
      <c r="I16" s="291"/>
      <c r="J16" s="291"/>
      <c r="K16" s="289"/>
    </row>
    <row r="17" s="1" customFormat="1" ht="15" customHeight="1">
      <c r="B17" s="292"/>
      <c r="C17" s="293"/>
      <c r="D17" s="291" t="s">
        <v>1024</v>
      </c>
      <c r="E17" s="291"/>
      <c r="F17" s="291"/>
      <c r="G17" s="291"/>
      <c r="H17" s="291"/>
      <c r="I17" s="291"/>
      <c r="J17" s="291"/>
      <c r="K17" s="289"/>
    </row>
    <row r="18" s="1" customFormat="1" ht="15" customHeight="1">
      <c r="B18" s="292"/>
      <c r="C18" s="293"/>
      <c r="D18" s="293"/>
      <c r="E18" s="295" t="s">
        <v>79</v>
      </c>
      <c r="F18" s="291" t="s">
        <v>1025</v>
      </c>
      <c r="G18" s="291"/>
      <c r="H18" s="291"/>
      <c r="I18" s="291"/>
      <c r="J18" s="291"/>
      <c r="K18" s="289"/>
    </row>
    <row r="19" s="1" customFormat="1" ht="15" customHeight="1">
      <c r="B19" s="292"/>
      <c r="C19" s="293"/>
      <c r="D19" s="293"/>
      <c r="E19" s="295" t="s">
        <v>1026</v>
      </c>
      <c r="F19" s="291" t="s">
        <v>1027</v>
      </c>
      <c r="G19" s="291"/>
      <c r="H19" s="291"/>
      <c r="I19" s="291"/>
      <c r="J19" s="291"/>
      <c r="K19" s="289"/>
    </row>
    <row r="20" s="1" customFormat="1" ht="15" customHeight="1">
      <c r="B20" s="292"/>
      <c r="C20" s="293"/>
      <c r="D20" s="293"/>
      <c r="E20" s="295" t="s">
        <v>1028</v>
      </c>
      <c r="F20" s="291" t="s">
        <v>1029</v>
      </c>
      <c r="G20" s="291"/>
      <c r="H20" s="291"/>
      <c r="I20" s="291"/>
      <c r="J20" s="291"/>
      <c r="K20" s="289"/>
    </row>
    <row r="21" s="1" customFormat="1" ht="15" customHeight="1">
      <c r="B21" s="292"/>
      <c r="C21" s="293"/>
      <c r="D21" s="293"/>
      <c r="E21" s="295" t="s">
        <v>96</v>
      </c>
      <c r="F21" s="291" t="s">
        <v>97</v>
      </c>
      <c r="G21" s="291"/>
      <c r="H21" s="291"/>
      <c r="I21" s="291"/>
      <c r="J21" s="291"/>
      <c r="K21" s="289"/>
    </row>
    <row r="22" s="1" customFormat="1" ht="15" customHeight="1">
      <c r="B22" s="292"/>
      <c r="C22" s="293"/>
      <c r="D22" s="293"/>
      <c r="E22" s="295" t="s">
        <v>1030</v>
      </c>
      <c r="F22" s="291" t="s">
        <v>1031</v>
      </c>
      <c r="G22" s="291"/>
      <c r="H22" s="291"/>
      <c r="I22" s="291"/>
      <c r="J22" s="291"/>
      <c r="K22" s="289"/>
    </row>
    <row r="23" s="1" customFormat="1" ht="15" customHeight="1">
      <c r="B23" s="292"/>
      <c r="C23" s="293"/>
      <c r="D23" s="293"/>
      <c r="E23" s="295" t="s">
        <v>91</v>
      </c>
      <c r="F23" s="291" t="s">
        <v>1032</v>
      </c>
      <c r="G23" s="291"/>
      <c r="H23" s="291"/>
      <c r="I23" s="291"/>
      <c r="J23" s="291"/>
      <c r="K23" s="289"/>
    </row>
    <row r="24" s="1" customFormat="1" ht="12.75" customHeight="1">
      <c r="B24" s="292"/>
      <c r="C24" s="293"/>
      <c r="D24" s="293"/>
      <c r="E24" s="293"/>
      <c r="F24" s="293"/>
      <c r="G24" s="293"/>
      <c r="H24" s="293"/>
      <c r="I24" s="293"/>
      <c r="J24" s="293"/>
      <c r="K24" s="289"/>
    </row>
    <row r="25" s="1" customFormat="1" ht="15" customHeight="1">
      <c r="B25" s="292"/>
      <c r="C25" s="291" t="s">
        <v>1033</v>
      </c>
      <c r="D25" s="291"/>
      <c r="E25" s="291"/>
      <c r="F25" s="291"/>
      <c r="G25" s="291"/>
      <c r="H25" s="291"/>
      <c r="I25" s="291"/>
      <c r="J25" s="291"/>
      <c r="K25" s="289"/>
    </row>
    <row r="26" s="1" customFormat="1" ht="15" customHeight="1">
      <c r="B26" s="292"/>
      <c r="C26" s="291" t="s">
        <v>1034</v>
      </c>
      <c r="D26" s="291"/>
      <c r="E26" s="291"/>
      <c r="F26" s="291"/>
      <c r="G26" s="291"/>
      <c r="H26" s="291"/>
      <c r="I26" s="291"/>
      <c r="J26" s="291"/>
      <c r="K26" s="289"/>
    </row>
    <row r="27" s="1" customFormat="1" ht="15" customHeight="1">
      <c r="B27" s="292"/>
      <c r="C27" s="291"/>
      <c r="D27" s="291" t="s">
        <v>1035</v>
      </c>
      <c r="E27" s="291"/>
      <c r="F27" s="291"/>
      <c r="G27" s="291"/>
      <c r="H27" s="291"/>
      <c r="I27" s="291"/>
      <c r="J27" s="291"/>
      <c r="K27" s="289"/>
    </row>
    <row r="28" s="1" customFormat="1" ht="15" customHeight="1">
      <c r="B28" s="292"/>
      <c r="C28" s="293"/>
      <c r="D28" s="291" t="s">
        <v>1036</v>
      </c>
      <c r="E28" s="291"/>
      <c r="F28" s="291"/>
      <c r="G28" s="291"/>
      <c r="H28" s="291"/>
      <c r="I28" s="291"/>
      <c r="J28" s="291"/>
      <c r="K28" s="289"/>
    </row>
    <row r="29" s="1" customFormat="1" ht="12.75" customHeight="1">
      <c r="B29" s="292"/>
      <c r="C29" s="293"/>
      <c r="D29" s="293"/>
      <c r="E29" s="293"/>
      <c r="F29" s="293"/>
      <c r="G29" s="293"/>
      <c r="H29" s="293"/>
      <c r="I29" s="293"/>
      <c r="J29" s="293"/>
      <c r="K29" s="289"/>
    </row>
    <row r="30" s="1" customFormat="1" ht="15" customHeight="1">
      <c r="B30" s="292"/>
      <c r="C30" s="293"/>
      <c r="D30" s="291" t="s">
        <v>1037</v>
      </c>
      <c r="E30" s="291"/>
      <c r="F30" s="291"/>
      <c r="G30" s="291"/>
      <c r="H30" s="291"/>
      <c r="I30" s="291"/>
      <c r="J30" s="291"/>
      <c r="K30" s="289"/>
    </row>
    <row r="31" s="1" customFormat="1" ht="15" customHeight="1">
      <c r="B31" s="292"/>
      <c r="C31" s="293"/>
      <c r="D31" s="291" t="s">
        <v>1038</v>
      </c>
      <c r="E31" s="291"/>
      <c r="F31" s="291"/>
      <c r="G31" s="291"/>
      <c r="H31" s="291"/>
      <c r="I31" s="291"/>
      <c r="J31" s="291"/>
      <c r="K31" s="289"/>
    </row>
    <row r="32" s="1" customFormat="1" ht="12.75" customHeight="1">
      <c r="B32" s="292"/>
      <c r="C32" s="293"/>
      <c r="D32" s="293"/>
      <c r="E32" s="293"/>
      <c r="F32" s="293"/>
      <c r="G32" s="293"/>
      <c r="H32" s="293"/>
      <c r="I32" s="293"/>
      <c r="J32" s="293"/>
      <c r="K32" s="289"/>
    </row>
    <row r="33" s="1" customFormat="1" ht="15" customHeight="1">
      <c r="B33" s="292"/>
      <c r="C33" s="293"/>
      <c r="D33" s="291" t="s">
        <v>1039</v>
      </c>
      <c r="E33" s="291"/>
      <c r="F33" s="291"/>
      <c r="G33" s="291"/>
      <c r="H33" s="291"/>
      <c r="I33" s="291"/>
      <c r="J33" s="291"/>
      <c r="K33" s="289"/>
    </row>
    <row r="34" s="1" customFormat="1" ht="15" customHeight="1">
      <c r="B34" s="292"/>
      <c r="C34" s="293"/>
      <c r="D34" s="291" t="s">
        <v>1040</v>
      </c>
      <c r="E34" s="291"/>
      <c r="F34" s="291"/>
      <c r="G34" s="291"/>
      <c r="H34" s="291"/>
      <c r="I34" s="291"/>
      <c r="J34" s="291"/>
      <c r="K34" s="289"/>
    </row>
    <row r="35" s="1" customFormat="1" ht="15" customHeight="1">
      <c r="B35" s="292"/>
      <c r="C35" s="293"/>
      <c r="D35" s="291" t="s">
        <v>1041</v>
      </c>
      <c r="E35" s="291"/>
      <c r="F35" s="291"/>
      <c r="G35" s="291"/>
      <c r="H35" s="291"/>
      <c r="I35" s="291"/>
      <c r="J35" s="291"/>
      <c r="K35" s="289"/>
    </row>
    <row r="36" s="1" customFormat="1" ht="15" customHeight="1">
      <c r="B36" s="292"/>
      <c r="C36" s="293"/>
      <c r="D36" s="291"/>
      <c r="E36" s="294" t="s">
        <v>114</v>
      </c>
      <c r="F36" s="291"/>
      <c r="G36" s="291" t="s">
        <v>1042</v>
      </c>
      <c r="H36" s="291"/>
      <c r="I36" s="291"/>
      <c r="J36" s="291"/>
      <c r="K36" s="289"/>
    </row>
    <row r="37" s="1" customFormat="1" ht="30.75" customHeight="1">
      <c r="B37" s="292"/>
      <c r="C37" s="293"/>
      <c r="D37" s="291"/>
      <c r="E37" s="294" t="s">
        <v>1043</v>
      </c>
      <c r="F37" s="291"/>
      <c r="G37" s="291" t="s">
        <v>1044</v>
      </c>
      <c r="H37" s="291"/>
      <c r="I37" s="291"/>
      <c r="J37" s="291"/>
      <c r="K37" s="289"/>
    </row>
    <row r="38" s="1" customFormat="1" ht="15" customHeight="1">
      <c r="B38" s="292"/>
      <c r="C38" s="293"/>
      <c r="D38" s="291"/>
      <c r="E38" s="294" t="s">
        <v>53</v>
      </c>
      <c r="F38" s="291"/>
      <c r="G38" s="291" t="s">
        <v>1045</v>
      </c>
      <c r="H38" s="291"/>
      <c r="I38" s="291"/>
      <c r="J38" s="291"/>
      <c r="K38" s="289"/>
    </row>
    <row r="39" s="1" customFormat="1" ht="15" customHeight="1">
      <c r="B39" s="292"/>
      <c r="C39" s="293"/>
      <c r="D39" s="291"/>
      <c r="E39" s="294" t="s">
        <v>54</v>
      </c>
      <c r="F39" s="291"/>
      <c r="G39" s="291" t="s">
        <v>1046</v>
      </c>
      <c r="H39" s="291"/>
      <c r="I39" s="291"/>
      <c r="J39" s="291"/>
      <c r="K39" s="289"/>
    </row>
    <row r="40" s="1" customFormat="1" ht="15" customHeight="1">
      <c r="B40" s="292"/>
      <c r="C40" s="293"/>
      <c r="D40" s="291"/>
      <c r="E40" s="294" t="s">
        <v>115</v>
      </c>
      <c r="F40" s="291"/>
      <c r="G40" s="291" t="s">
        <v>1047</v>
      </c>
      <c r="H40" s="291"/>
      <c r="I40" s="291"/>
      <c r="J40" s="291"/>
      <c r="K40" s="289"/>
    </row>
    <row r="41" s="1" customFormat="1" ht="15" customHeight="1">
      <c r="B41" s="292"/>
      <c r="C41" s="293"/>
      <c r="D41" s="291"/>
      <c r="E41" s="294" t="s">
        <v>116</v>
      </c>
      <c r="F41" s="291"/>
      <c r="G41" s="291" t="s">
        <v>1048</v>
      </c>
      <c r="H41" s="291"/>
      <c r="I41" s="291"/>
      <c r="J41" s="291"/>
      <c r="K41" s="289"/>
    </row>
    <row r="42" s="1" customFormat="1" ht="15" customHeight="1">
      <c r="B42" s="292"/>
      <c r="C42" s="293"/>
      <c r="D42" s="291"/>
      <c r="E42" s="294" t="s">
        <v>1049</v>
      </c>
      <c r="F42" s="291"/>
      <c r="G42" s="291" t="s">
        <v>1050</v>
      </c>
      <c r="H42" s="291"/>
      <c r="I42" s="291"/>
      <c r="J42" s="291"/>
      <c r="K42" s="289"/>
    </row>
    <row r="43" s="1" customFormat="1" ht="15" customHeight="1">
      <c r="B43" s="292"/>
      <c r="C43" s="293"/>
      <c r="D43" s="291"/>
      <c r="E43" s="294"/>
      <c r="F43" s="291"/>
      <c r="G43" s="291" t="s">
        <v>1051</v>
      </c>
      <c r="H43" s="291"/>
      <c r="I43" s="291"/>
      <c r="J43" s="291"/>
      <c r="K43" s="289"/>
    </row>
    <row r="44" s="1" customFormat="1" ht="15" customHeight="1">
      <c r="B44" s="292"/>
      <c r="C44" s="293"/>
      <c r="D44" s="291"/>
      <c r="E44" s="294" t="s">
        <v>1052</v>
      </c>
      <c r="F44" s="291"/>
      <c r="G44" s="291" t="s">
        <v>1053</v>
      </c>
      <c r="H44" s="291"/>
      <c r="I44" s="291"/>
      <c r="J44" s="291"/>
      <c r="K44" s="289"/>
    </row>
    <row r="45" s="1" customFormat="1" ht="15" customHeight="1">
      <c r="B45" s="292"/>
      <c r="C45" s="293"/>
      <c r="D45" s="291"/>
      <c r="E45" s="294" t="s">
        <v>118</v>
      </c>
      <c r="F45" s="291"/>
      <c r="G45" s="291" t="s">
        <v>1054</v>
      </c>
      <c r="H45" s="291"/>
      <c r="I45" s="291"/>
      <c r="J45" s="291"/>
      <c r="K45" s="289"/>
    </row>
    <row r="46" s="1" customFormat="1" ht="12.75" customHeight="1">
      <c r="B46" s="292"/>
      <c r="C46" s="293"/>
      <c r="D46" s="291"/>
      <c r="E46" s="291"/>
      <c r="F46" s="291"/>
      <c r="G46" s="291"/>
      <c r="H46" s="291"/>
      <c r="I46" s="291"/>
      <c r="J46" s="291"/>
      <c r="K46" s="289"/>
    </row>
    <row r="47" s="1" customFormat="1" ht="15" customHeight="1">
      <c r="B47" s="292"/>
      <c r="C47" s="293"/>
      <c r="D47" s="291" t="s">
        <v>1055</v>
      </c>
      <c r="E47" s="291"/>
      <c r="F47" s="291"/>
      <c r="G47" s="291"/>
      <c r="H47" s="291"/>
      <c r="I47" s="291"/>
      <c r="J47" s="291"/>
      <c r="K47" s="289"/>
    </row>
    <row r="48" s="1" customFormat="1" ht="15" customHeight="1">
      <c r="B48" s="292"/>
      <c r="C48" s="293"/>
      <c r="D48" s="293"/>
      <c r="E48" s="291" t="s">
        <v>1056</v>
      </c>
      <c r="F48" s="291"/>
      <c r="G48" s="291"/>
      <c r="H48" s="291"/>
      <c r="I48" s="291"/>
      <c r="J48" s="291"/>
      <c r="K48" s="289"/>
    </row>
    <row r="49" s="1" customFormat="1" ht="15" customHeight="1">
      <c r="B49" s="292"/>
      <c r="C49" s="293"/>
      <c r="D49" s="293"/>
      <c r="E49" s="291" t="s">
        <v>1057</v>
      </c>
      <c r="F49" s="291"/>
      <c r="G49" s="291"/>
      <c r="H49" s="291"/>
      <c r="I49" s="291"/>
      <c r="J49" s="291"/>
      <c r="K49" s="289"/>
    </row>
    <row r="50" s="1" customFormat="1" ht="15" customHeight="1">
      <c r="B50" s="292"/>
      <c r="C50" s="293"/>
      <c r="D50" s="293"/>
      <c r="E50" s="291" t="s">
        <v>1058</v>
      </c>
      <c r="F50" s="291"/>
      <c r="G50" s="291"/>
      <c r="H50" s="291"/>
      <c r="I50" s="291"/>
      <c r="J50" s="291"/>
      <c r="K50" s="289"/>
    </row>
    <row r="51" s="1" customFormat="1" ht="15" customHeight="1">
      <c r="B51" s="292"/>
      <c r="C51" s="293"/>
      <c r="D51" s="291" t="s">
        <v>1059</v>
      </c>
      <c r="E51" s="291"/>
      <c r="F51" s="291"/>
      <c r="G51" s="291"/>
      <c r="H51" s="291"/>
      <c r="I51" s="291"/>
      <c r="J51" s="291"/>
      <c r="K51" s="289"/>
    </row>
    <row r="52" s="1" customFormat="1" ht="25.5" customHeight="1">
      <c r="B52" s="287"/>
      <c r="C52" s="288" t="s">
        <v>1060</v>
      </c>
      <c r="D52" s="288"/>
      <c r="E52" s="288"/>
      <c r="F52" s="288"/>
      <c r="G52" s="288"/>
      <c r="H52" s="288"/>
      <c r="I52" s="288"/>
      <c r="J52" s="288"/>
      <c r="K52" s="289"/>
    </row>
    <row r="53" s="1" customFormat="1" ht="5.25" customHeight="1">
      <c r="B53" s="287"/>
      <c r="C53" s="290"/>
      <c r="D53" s="290"/>
      <c r="E53" s="290"/>
      <c r="F53" s="290"/>
      <c r="G53" s="290"/>
      <c r="H53" s="290"/>
      <c r="I53" s="290"/>
      <c r="J53" s="290"/>
      <c r="K53" s="289"/>
    </row>
    <row r="54" s="1" customFormat="1" ht="15" customHeight="1">
      <c r="B54" s="287"/>
      <c r="C54" s="291" t="s">
        <v>1061</v>
      </c>
      <c r="D54" s="291"/>
      <c r="E54" s="291"/>
      <c r="F54" s="291"/>
      <c r="G54" s="291"/>
      <c r="H54" s="291"/>
      <c r="I54" s="291"/>
      <c r="J54" s="291"/>
      <c r="K54" s="289"/>
    </row>
    <row r="55" s="1" customFormat="1" ht="15" customHeight="1">
      <c r="B55" s="287"/>
      <c r="C55" s="291" t="s">
        <v>1062</v>
      </c>
      <c r="D55" s="291"/>
      <c r="E55" s="291"/>
      <c r="F55" s="291"/>
      <c r="G55" s="291"/>
      <c r="H55" s="291"/>
      <c r="I55" s="291"/>
      <c r="J55" s="291"/>
      <c r="K55" s="289"/>
    </row>
    <row r="56" s="1" customFormat="1" ht="12.75" customHeight="1">
      <c r="B56" s="287"/>
      <c r="C56" s="291"/>
      <c r="D56" s="291"/>
      <c r="E56" s="291"/>
      <c r="F56" s="291"/>
      <c r="G56" s="291"/>
      <c r="H56" s="291"/>
      <c r="I56" s="291"/>
      <c r="J56" s="291"/>
      <c r="K56" s="289"/>
    </row>
    <row r="57" s="1" customFormat="1" ht="15" customHeight="1">
      <c r="B57" s="287"/>
      <c r="C57" s="291" t="s">
        <v>1063</v>
      </c>
      <c r="D57" s="291"/>
      <c r="E57" s="291"/>
      <c r="F57" s="291"/>
      <c r="G57" s="291"/>
      <c r="H57" s="291"/>
      <c r="I57" s="291"/>
      <c r="J57" s="291"/>
      <c r="K57" s="289"/>
    </row>
    <row r="58" s="1" customFormat="1" ht="15" customHeight="1">
      <c r="B58" s="287"/>
      <c r="C58" s="293"/>
      <c r="D58" s="291" t="s">
        <v>1064</v>
      </c>
      <c r="E58" s="291"/>
      <c r="F58" s="291"/>
      <c r="G58" s="291"/>
      <c r="H58" s="291"/>
      <c r="I58" s="291"/>
      <c r="J58" s="291"/>
      <c r="K58" s="289"/>
    </row>
    <row r="59" s="1" customFormat="1" ht="15" customHeight="1">
      <c r="B59" s="287"/>
      <c r="C59" s="293"/>
      <c r="D59" s="291" t="s">
        <v>1065</v>
      </c>
      <c r="E59" s="291"/>
      <c r="F59" s="291"/>
      <c r="G59" s="291"/>
      <c r="H59" s="291"/>
      <c r="I59" s="291"/>
      <c r="J59" s="291"/>
      <c r="K59" s="289"/>
    </row>
    <row r="60" s="1" customFormat="1" ht="15" customHeight="1">
      <c r="B60" s="287"/>
      <c r="C60" s="293"/>
      <c r="D60" s="291" t="s">
        <v>1066</v>
      </c>
      <c r="E60" s="291"/>
      <c r="F60" s="291"/>
      <c r="G60" s="291"/>
      <c r="H60" s="291"/>
      <c r="I60" s="291"/>
      <c r="J60" s="291"/>
      <c r="K60" s="289"/>
    </row>
    <row r="61" s="1" customFormat="1" ht="15" customHeight="1">
      <c r="B61" s="287"/>
      <c r="C61" s="293"/>
      <c r="D61" s="291" t="s">
        <v>1067</v>
      </c>
      <c r="E61" s="291"/>
      <c r="F61" s="291"/>
      <c r="G61" s="291"/>
      <c r="H61" s="291"/>
      <c r="I61" s="291"/>
      <c r="J61" s="291"/>
      <c r="K61" s="289"/>
    </row>
    <row r="62" s="1" customFormat="1" ht="15" customHeight="1">
      <c r="B62" s="287"/>
      <c r="C62" s="293"/>
      <c r="D62" s="296" t="s">
        <v>1068</v>
      </c>
      <c r="E62" s="296"/>
      <c r="F62" s="296"/>
      <c r="G62" s="296"/>
      <c r="H62" s="296"/>
      <c r="I62" s="296"/>
      <c r="J62" s="296"/>
      <c r="K62" s="289"/>
    </row>
    <row r="63" s="1" customFormat="1" ht="15" customHeight="1">
      <c r="B63" s="287"/>
      <c r="C63" s="293"/>
      <c r="D63" s="291" t="s">
        <v>1069</v>
      </c>
      <c r="E63" s="291"/>
      <c r="F63" s="291"/>
      <c r="G63" s="291"/>
      <c r="H63" s="291"/>
      <c r="I63" s="291"/>
      <c r="J63" s="291"/>
      <c r="K63" s="289"/>
    </row>
    <row r="64" s="1" customFormat="1" ht="12.75" customHeight="1">
      <c r="B64" s="287"/>
      <c r="C64" s="293"/>
      <c r="D64" s="293"/>
      <c r="E64" s="297"/>
      <c r="F64" s="293"/>
      <c r="G64" s="293"/>
      <c r="H64" s="293"/>
      <c r="I64" s="293"/>
      <c r="J64" s="293"/>
      <c r="K64" s="289"/>
    </row>
    <row r="65" s="1" customFormat="1" ht="15" customHeight="1">
      <c r="B65" s="287"/>
      <c r="C65" s="293"/>
      <c r="D65" s="291" t="s">
        <v>1070</v>
      </c>
      <c r="E65" s="291"/>
      <c r="F65" s="291"/>
      <c r="G65" s="291"/>
      <c r="H65" s="291"/>
      <c r="I65" s="291"/>
      <c r="J65" s="291"/>
      <c r="K65" s="289"/>
    </row>
    <row r="66" s="1" customFormat="1" ht="15" customHeight="1">
      <c r="B66" s="287"/>
      <c r="C66" s="293"/>
      <c r="D66" s="296" t="s">
        <v>1071</v>
      </c>
      <c r="E66" s="296"/>
      <c r="F66" s="296"/>
      <c r="G66" s="296"/>
      <c r="H66" s="296"/>
      <c r="I66" s="296"/>
      <c r="J66" s="296"/>
      <c r="K66" s="289"/>
    </row>
    <row r="67" s="1" customFormat="1" ht="15" customHeight="1">
      <c r="B67" s="287"/>
      <c r="C67" s="293"/>
      <c r="D67" s="291" t="s">
        <v>1072</v>
      </c>
      <c r="E67" s="291"/>
      <c r="F67" s="291"/>
      <c r="G67" s="291"/>
      <c r="H67" s="291"/>
      <c r="I67" s="291"/>
      <c r="J67" s="291"/>
      <c r="K67" s="289"/>
    </row>
    <row r="68" s="1" customFormat="1" ht="15" customHeight="1">
      <c r="B68" s="287"/>
      <c r="C68" s="293"/>
      <c r="D68" s="291" t="s">
        <v>1073</v>
      </c>
      <c r="E68" s="291"/>
      <c r="F68" s="291"/>
      <c r="G68" s="291"/>
      <c r="H68" s="291"/>
      <c r="I68" s="291"/>
      <c r="J68" s="291"/>
      <c r="K68" s="289"/>
    </row>
    <row r="69" s="1" customFormat="1" ht="15" customHeight="1">
      <c r="B69" s="287"/>
      <c r="C69" s="293"/>
      <c r="D69" s="291" t="s">
        <v>1074</v>
      </c>
      <c r="E69" s="291"/>
      <c r="F69" s="291"/>
      <c r="G69" s="291"/>
      <c r="H69" s="291"/>
      <c r="I69" s="291"/>
      <c r="J69" s="291"/>
      <c r="K69" s="289"/>
    </row>
    <row r="70" s="1" customFormat="1" ht="15" customHeight="1">
      <c r="B70" s="287"/>
      <c r="C70" s="293"/>
      <c r="D70" s="291" t="s">
        <v>1075</v>
      </c>
      <c r="E70" s="291"/>
      <c r="F70" s="291"/>
      <c r="G70" s="291"/>
      <c r="H70" s="291"/>
      <c r="I70" s="291"/>
      <c r="J70" s="291"/>
      <c r="K70" s="289"/>
    </row>
    <row r="71" s="1" customFormat="1" ht="12.75" customHeight="1">
      <c r="B71" s="298"/>
      <c r="C71" s="299"/>
      <c r="D71" s="299"/>
      <c r="E71" s="299"/>
      <c r="F71" s="299"/>
      <c r="G71" s="299"/>
      <c r="H71" s="299"/>
      <c r="I71" s="299"/>
      <c r="J71" s="299"/>
      <c r="K71" s="300"/>
    </row>
    <row r="72" s="1" customFormat="1" ht="18.75" customHeight="1">
      <c r="B72" s="301"/>
      <c r="C72" s="301"/>
      <c r="D72" s="301"/>
      <c r="E72" s="301"/>
      <c r="F72" s="301"/>
      <c r="G72" s="301"/>
      <c r="H72" s="301"/>
      <c r="I72" s="301"/>
      <c r="J72" s="301"/>
      <c r="K72" s="302"/>
    </row>
    <row r="73" s="1" customFormat="1" ht="18.75" customHeight="1">
      <c r="B73" s="302"/>
      <c r="C73" s="302"/>
      <c r="D73" s="302"/>
      <c r="E73" s="302"/>
      <c r="F73" s="302"/>
      <c r="G73" s="302"/>
      <c r="H73" s="302"/>
      <c r="I73" s="302"/>
      <c r="J73" s="302"/>
      <c r="K73" s="302"/>
    </row>
    <row r="74" s="1" customFormat="1" ht="7.5" customHeight="1">
      <c r="B74" s="303"/>
      <c r="C74" s="304"/>
      <c r="D74" s="304"/>
      <c r="E74" s="304"/>
      <c r="F74" s="304"/>
      <c r="G74" s="304"/>
      <c r="H74" s="304"/>
      <c r="I74" s="304"/>
      <c r="J74" s="304"/>
      <c r="K74" s="305"/>
    </row>
    <row r="75" s="1" customFormat="1" ht="45" customHeight="1">
      <c r="B75" s="306"/>
      <c r="C75" s="307" t="s">
        <v>1076</v>
      </c>
      <c r="D75" s="307"/>
      <c r="E75" s="307"/>
      <c r="F75" s="307"/>
      <c r="G75" s="307"/>
      <c r="H75" s="307"/>
      <c r="I75" s="307"/>
      <c r="J75" s="307"/>
      <c r="K75" s="308"/>
    </row>
    <row r="76" s="1" customFormat="1" ht="17.25" customHeight="1">
      <c r="B76" s="306"/>
      <c r="C76" s="309" t="s">
        <v>1077</v>
      </c>
      <c r="D76" s="309"/>
      <c r="E76" s="309"/>
      <c r="F76" s="309" t="s">
        <v>1078</v>
      </c>
      <c r="G76" s="310"/>
      <c r="H76" s="309" t="s">
        <v>54</v>
      </c>
      <c r="I76" s="309" t="s">
        <v>57</v>
      </c>
      <c r="J76" s="309" t="s">
        <v>1079</v>
      </c>
      <c r="K76" s="308"/>
    </row>
    <row r="77" s="1" customFormat="1" ht="17.25" customHeight="1">
      <c r="B77" s="306"/>
      <c r="C77" s="311" t="s">
        <v>1080</v>
      </c>
      <c r="D77" s="311"/>
      <c r="E77" s="311"/>
      <c r="F77" s="312" t="s">
        <v>1081</v>
      </c>
      <c r="G77" s="313"/>
      <c r="H77" s="311"/>
      <c r="I77" s="311"/>
      <c r="J77" s="311" t="s">
        <v>1082</v>
      </c>
      <c r="K77" s="308"/>
    </row>
    <row r="78" s="1" customFormat="1" ht="5.25" customHeight="1">
      <c r="B78" s="306"/>
      <c r="C78" s="314"/>
      <c r="D78" s="314"/>
      <c r="E78" s="314"/>
      <c r="F78" s="314"/>
      <c r="G78" s="315"/>
      <c r="H78" s="314"/>
      <c r="I78" s="314"/>
      <c r="J78" s="314"/>
      <c r="K78" s="308"/>
    </row>
    <row r="79" s="1" customFormat="1" ht="15" customHeight="1">
      <c r="B79" s="306"/>
      <c r="C79" s="294" t="s">
        <v>53</v>
      </c>
      <c r="D79" s="316"/>
      <c r="E79" s="316"/>
      <c r="F79" s="317" t="s">
        <v>1083</v>
      </c>
      <c r="G79" s="318"/>
      <c r="H79" s="294" t="s">
        <v>1084</v>
      </c>
      <c r="I79" s="294" t="s">
        <v>1085</v>
      </c>
      <c r="J79" s="294">
        <v>20</v>
      </c>
      <c r="K79" s="308"/>
    </row>
    <row r="80" s="1" customFormat="1" ht="15" customHeight="1">
      <c r="B80" s="306"/>
      <c r="C80" s="294" t="s">
        <v>1086</v>
      </c>
      <c r="D80" s="294"/>
      <c r="E80" s="294"/>
      <c r="F80" s="317" t="s">
        <v>1083</v>
      </c>
      <c r="G80" s="318"/>
      <c r="H80" s="294" t="s">
        <v>1087</v>
      </c>
      <c r="I80" s="294" t="s">
        <v>1085</v>
      </c>
      <c r="J80" s="294">
        <v>120</v>
      </c>
      <c r="K80" s="308"/>
    </row>
    <row r="81" s="1" customFormat="1" ht="15" customHeight="1">
      <c r="B81" s="319"/>
      <c r="C81" s="294" t="s">
        <v>1088</v>
      </c>
      <c r="D81" s="294"/>
      <c r="E81" s="294"/>
      <c r="F81" s="317" t="s">
        <v>1089</v>
      </c>
      <c r="G81" s="318"/>
      <c r="H81" s="294" t="s">
        <v>1090</v>
      </c>
      <c r="I81" s="294" t="s">
        <v>1085</v>
      </c>
      <c r="J81" s="294">
        <v>50</v>
      </c>
      <c r="K81" s="308"/>
    </row>
    <row r="82" s="1" customFormat="1" ht="15" customHeight="1">
      <c r="B82" s="319"/>
      <c r="C82" s="294" t="s">
        <v>1091</v>
      </c>
      <c r="D82" s="294"/>
      <c r="E82" s="294"/>
      <c r="F82" s="317" t="s">
        <v>1083</v>
      </c>
      <c r="G82" s="318"/>
      <c r="H82" s="294" t="s">
        <v>1092</v>
      </c>
      <c r="I82" s="294" t="s">
        <v>1093</v>
      </c>
      <c r="J82" s="294"/>
      <c r="K82" s="308"/>
    </row>
    <row r="83" s="1" customFormat="1" ht="15" customHeight="1">
      <c r="B83" s="319"/>
      <c r="C83" s="320" t="s">
        <v>1094</v>
      </c>
      <c r="D83" s="320"/>
      <c r="E83" s="320"/>
      <c r="F83" s="321" t="s">
        <v>1089</v>
      </c>
      <c r="G83" s="320"/>
      <c r="H83" s="320" t="s">
        <v>1095</v>
      </c>
      <c r="I83" s="320" t="s">
        <v>1085</v>
      </c>
      <c r="J83" s="320">
        <v>15</v>
      </c>
      <c r="K83" s="308"/>
    </row>
    <row r="84" s="1" customFormat="1" ht="15" customHeight="1">
      <c r="B84" s="319"/>
      <c r="C84" s="320" t="s">
        <v>1096</v>
      </c>
      <c r="D84" s="320"/>
      <c r="E84" s="320"/>
      <c r="F84" s="321" t="s">
        <v>1089</v>
      </c>
      <c r="G84" s="320"/>
      <c r="H84" s="320" t="s">
        <v>1097</v>
      </c>
      <c r="I84" s="320" t="s">
        <v>1085</v>
      </c>
      <c r="J84" s="320">
        <v>15</v>
      </c>
      <c r="K84" s="308"/>
    </row>
    <row r="85" s="1" customFormat="1" ht="15" customHeight="1">
      <c r="B85" s="319"/>
      <c r="C85" s="320" t="s">
        <v>1098</v>
      </c>
      <c r="D85" s="320"/>
      <c r="E85" s="320"/>
      <c r="F85" s="321" t="s">
        <v>1089</v>
      </c>
      <c r="G85" s="320"/>
      <c r="H85" s="320" t="s">
        <v>1099</v>
      </c>
      <c r="I85" s="320" t="s">
        <v>1085</v>
      </c>
      <c r="J85" s="320">
        <v>20</v>
      </c>
      <c r="K85" s="308"/>
    </row>
    <row r="86" s="1" customFormat="1" ht="15" customHeight="1">
      <c r="B86" s="319"/>
      <c r="C86" s="320" t="s">
        <v>1100</v>
      </c>
      <c r="D86" s="320"/>
      <c r="E86" s="320"/>
      <c r="F86" s="321" t="s">
        <v>1089</v>
      </c>
      <c r="G86" s="320"/>
      <c r="H86" s="320" t="s">
        <v>1101</v>
      </c>
      <c r="I86" s="320" t="s">
        <v>1085</v>
      </c>
      <c r="J86" s="320">
        <v>20</v>
      </c>
      <c r="K86" s="308"/>
    </row>
    <row r="87" s="1" customFormat="1" ht="15" customHeight="1">
      <c r="B87" s="319"/>
      <c r="C87" s="294" t="s">
        <v>1102</v>
      </c>
      <c r="D87" s="294"/>
      <c r="E87" s="294"/>
      <c r="F87" s="317" t="s">
        <v>1089</v>
      </c>
      <c r="G87" s="318"/>
      <c r="H87" s="294" t="s">
        <v>1103</v>
      </c>
      <c r="I87" s="294" t="s">
        <v>1085</v>
      </c>
      <c r="J87" s="294">
        <v>50</v>
      </c>
      <c r="K87" s="308"/>
    </row>
    <row r="88" s="1" customFormat="1" ht="15" customHeight="1">
      <c r="B88" s="319"/>
      <c r="C88" s="294" t="s">
        <v>1104</v>
      </c>
      <c r="D88" s="294"/>
      <c r="E88" s="294"/>
      <c r="F88" s="317" t="s">
        <v>1089</v>
      </c>
      <c r="G88" s="318"/>
      <c r="H88" s="294" t="s">
        <v>1105</v>
      </c>
      <c r="I88" s="294" t="s">
        <v>1085</v>
      </c>
      <c r="J88" s="294">
        <v>20</v>
      </c>
      <c r="K88" s="308"/>
    </row>
    <row r="89" s="1" customFormat="1" ht="15" customHeight="1">
      <c r="B89" s="319"/>
      <c r="C89" s="294" t="s">
        <v>1106</v>
      </c>
      <c r="D89" s="294"/>
      <c r="E89" s="294"/>
      <c r="F89" s="317" t="s">
        <v>1089</v>
      </c>
      <c r="G89" s="318"/>
      <c r="H89" s="294" t="s">
        <v>1107</v>
      </c>
      <c r="I89" s="294" t="s">
        <v>1085</v>
      </c>
      <c r="J89" s="294">
        <v>20</v>
      </c>
      <c r="K89" s="308"/>
    </row>
    <row r="90" s="1" customFormat="1" ht="15" customHeight="1">
      <c r="B90" s="319"/>
      <c r="C90" s="294" t="s">
        <v>1108</v>
      </c>
      <c r="D90" s="294"/>
      <c r="E90" s="294"/>
      <c r="F90" s="317" t="s">
        <v>1089</v>
      </c>
      <c r="G90" s="318"/>
      <c r="H90" s="294" t="s">
        <v>1109</v>
      </c>
      <c r="I90" s="294" t="s">
        <v>1085</v>
      </c>
      <c r="J90" s="294">
        <v>50</v>
      </c>
      <c r="K90" s="308"/>
    </row>
    <row r="91" s="1" customFormat="1" ht="15" customHeight="1">
      <c r="B91" s="319"/>
      <c r="C91" s="294" t="s">
        <v>1110</v>
      </c>
      <c r="D91" s="294"/>
      <c r="E91" s="294"/>
      <c r="F91" s="317" t="s">
        <v>1089</v>
      </c>
      <c r="G91" s="318"/>
      <c r="H91" s="294" t="s">
        <v>1110</v>
      </c>
      <c r="I91" s="294" t="s">
        <v>1085</v>
      </c>
      <c r="J91" s="294">
        <v>50</v>
      </c>
      <c r="K91" s="308"/>
    </row>
    <row r="92" s="1" customFormat="1" ht="15" customHeight="1">
      <c r="B92" s="319"/>
      <c r="C92" s="294" t="s">
        <v>1111</v>
      </c>
      <c r="D92" s="294"/>
      <c r="E92" s="294"/>
      <c r="F92" s="317" t="s">
        <v>1089</v>
      </c>
      <c r="G92" s="318"/>
      <c r="H92" s="294" t="s">
        <v>1112</v>
      </c>
      <c r="I92" s="294" t="s">
        <v>1085</v>
      </c>
      <c r="J92" s="294">
        <v>255</v>
      </c>
      <c r="K92" s="308"/>
    </row>
    <row r="93" s="1" customFormat="1" ht="15" customHeight="1">
      <c r="B93" s="319"/>
      <c r="C93" s="294" t="s">
        <v>1113</v>
      </c>
      <c r="D93" s="294"/>
      <c r="E93" s="294"/>
      <c r="F93" s="317" t="s">
        <v>1083</v>
      </c>
      <c r="G93" s="318"/>
      <c r="H93" s="294" t="s">
        <v>1114</v>
      </c>
      <c r="I93" s="294" t="s">
        <v>1115</v>
      </c>
      <c r="J93" s="294"/>
      <c r="K93" s="308"/>
    </row>
    <row r="94" s="1" customFormat="1" ht="15" customHeight="1">
      <c r="B94" s="319"/>
      <c r="C94" s="294" t="s">
        <v>1116</v>
      </c>
      <c r="D94" s="294"/>
      <c r="E94" s="294"/>
      <c r="F94" s="317" t="s">
        <v>1083</v>
      </c>
      <c r="G94" s="318"/>
      <c r="H94" s="294" t="s">
        <v>1117</v>
      </c>
      <c r="I94" s="294" t="s">
        <v>1118</v>
      </c>
      <c r="J94" s="294"/>
      <c r="K94" s="308"/>
    </row>
    <row r="95" s="1" customFormat="1" ht="15" customHeight="1">
      <c r="B95" s="319"/>
      <c r="C95" s="294" t="s">
        <v>1119</v>
      </c>
      <c r="D95" s="294"/>
      <c r="E95" s="294"/>
      <c r="F95" s="317" t="s">
        <v>1083</v>
      </c>
      <c r="G95" s="318"/>
      <c r="H95" s="294" t="s">
        <v>1119</v>
      </c>
      <c r="I95" s="294" t="s">
        <v>1118</v>
      </c>
      <c r="J95" s="294"/>
      <c r="K95" s="308"/>
    </row>
    <row r="96" s="1" customFormat="1" ht="15" customHeight="1">
      <c r="B96" s="319"/>
      <c r="C96" s="294" t="s">
        <v>38</v>
      </c>
      <c r="D96" s="294"/>
      <c r="E96" s="294"/>
      <c r="F96" s="317" t="s">
        <v>1083</v>
      </c>
      <c r="G96" s="318"/>
      <c r="H96" s="294" t="s">
        <v>1120</v>
      </c>
      <c r="I96" s="294" t="s">
        <v>1118</v>
      </c>
      <c r="J96" s="294"/>
      <c r="K96" s="308"/>
    </row>
    <row r="97" s="1" customFormat="1" ht="15" customHeight="1">
      <c r="B97" s="319"/>
      <c r="C97" s="294" t="s">
        <v>48</v>
      </c>
      <c r="D97" s="294"/>
      <c r="E97" s="294"/>
      <c r="F97" s="317" t="s">
        <v>1083</v>
      </c>
      <c r="G97" s="318"/>
      <c r="H97" s="294" t="s">
        <v>1121</v>
      </c>
      <c r="I97" s="294" t="s">
        <v>1118</v>
      </c>
      <c r="J97" s="294"/>
      <c r="K97" s="308"/>
    </row>
    <row r="98" s="1" customFormat="1" ht="15" customHeight="1">
      <c r="B98" s="322"/>
      <c r="C98" s="323"/>
      <c r="D98" s="323"/>
      <c r="E98" s="323"/>
      <c r="F98" s="323"/>
      <c r="G98" s="323"/>
      <c r="H98" s="323"/>
      <c r="I98" s="323"/>
      <c r="J98" s="323"/>
      <c r="K98" s="324"/>
    </row>
    <row r="99" s="1" customFormat="1" ht="18.75" customHeight="1">
      <c r="B99" s="325"/>
      <c r="C99" s="326"/>
      <c r="D99" s="326"/>
      <c r="E99" s="326"/>
      <c r="F99" s="326"/>
      <c r="G99" s="326"/>
      <c r="H99" s="326"/>
      <c r="I99" s="326"/>
      <c r="J99" s="326"/>
      <c r="K99" s="325"/>
    </row>
    <row r="100" s="1" customFormat="1" ht="18.75" customHeight="1">
      <c r="B100" s="302"/>
      <c r="C100" s="302"/>
      <c r="D100" s="302"/>
      <c r="E100" s="302"/>
      <c r="F100" s="302"/>
      <c r="G100" s="302"/>
      <c r="H100" s="302"/>
      <c r="I100" s="302"/>
      <c r="J100" s="302"/>
      <c r="K100" s="302"/>
    </row>
    <row r="101" s="1" customFormat="1" ht="7.5" customHeight="1">
      <c r="B101" s="303"/>
      <c r="C101" s="304"/>
      <c r="D101" s="304"/>
      <c r="E101" s="304"/>
      <c r="F101" s="304"/>
      <c r="G101" s="304"/>
      <c r="H101" s="304"/>
      <c r="I101" s="304"/>
      <c r="J101" s="304"/>
      <c r="K101" s="305"/>
    </row>
    <row r="102" s="1" customFormat="1" ht="45" customHeight="1">
      <c r="B102" s="306"/>
      <c r="C102" s="307" t="s">
        <v>1122</v>
      </c>
      <c r="D102" s="307"/>
      <c r="E102" s="307"/>
      <c r="F102" s="307"/>
      <c r="G102" s="307"/>
      <c r="H102" s="307"/>
      <c r="I102" s="307"/>
      <c r="J102" s="307"/>
      <c r="K102" s="308"/>
    </row>
    <row r="103" s="1" customFormat="1" ht="17.25" customHeight="1">
      <c r="B103" s="306"/>
      <c r="C103" s="309" t="s">
        <v>1077</v>
      </c>
      <c r="D103" s="309"/>
      <c r="E103" s="309"/>
      <c r="F103" s="309" t="s">
        <v>1078</v>
      </c>
      <c r="G103" s="310"/>
      <c r="H103" s="309" t="s">
        <v>54</v>
      </c>
      <c r="I103" s="309" t="s">
        <v>57</v>
      </c>
      <c r="J103" s="309" t="s">
        <v>1079</v>
      </c>
      <c r="K103" s="308"/>
    </row>
    <row r="104" s="1" customFormat="1" ht="17.25" customHeight="1">
      <c r="B104" s="306"/>
      <c r="C104" s="311" t="s">
        <v>1080</v>
      </c>
      <c r="D104" s="311"/>
      <c r="E104" s="311"/>
      <c r="F104" s="312" t="s">
        <v>1081</v>
      </c>
      <c r="G104" s="313"/>
      <c r="H104" s="311"/>
      <c r="I104" s="311"/>
      <c r="J104" s="311" t="s">
        <v>1082</v>
      </c>
      <c r="K104" s="308"/>
    </row>
    <row r="105" s="1" customFormat="1" ht="5.25" customHeight="1">
      <c r="B105" s="306"/>
      <c r="C105" s="309"/>
      <c r="D105" s="309"/>
      <c r="E105" s="309"/>
      <c r="F105" s="309"/>
      <c r="G105" s="327"/>
      <c r="H105" s="309"/>
      <c r="I105" s="309"/>
      <c r="J105" s="309"/>
      <c r="K105" s="308"/>
    </row>
    <row r="106" s="1" customFormat="1" ht="15" customHeight="1">
      <c r="B106" s="306"/>
      <c r="C106" s="294" t="s">
        <v>53</v>
      </c>
      <c r="D106" s="316"/>
      <c r="E106" s="316"/>
      <c r="F106" s="317" t="s">
        <v>1083</v>
      </c>
      <c r="G106" s="294"/>
      <c r="H106" s="294" t="s">
        <v>1123</v>
      </c>
      <c r="I106" s="294" t="s">
        <v>1085</v>
      </c>
      <c r="J106" s="294">
        <v>20</v>
      </c>
      <c r="K106" s="308"/>
    </row>
    <row r="107" s="1" customFormat="1" ht="15" customHeight="1">
      <c r="B107" s="306"/>
      <c r="C107" s="294" t="s">
        <v>1086</v>
      </c>
      <c r="D107" s="294"/>
      <c r="E107" s="294"/>
      <c r="F107" s="317" t="s">
        <v>1083</v>
      </c>
      <c r="G107" s="294"/>
      <c r="H107" s="294" t="s">
        <v>1123</v>
      </c>
      <c r="I107" s="294" t="s">
        <v>1085</v>
      </c>
      <c r="J107" s="294">
        <v>120</v>
      </c>
      <c r="K107" s="308"/>
    </row>
    <row r="108" s="1" customFormat="1" ht="15" customHeight="1">
      <c r="B108" s="319"/>
      <c r="C108" s="294" t="s">
        <v>1088</v>
      </c>
      <c r="D108" s="294"/>
      <c r="E108" s="294"/>
      <c r="F108" s="317" t="s">
        <v>1089</v>
      </c>
      <c r="G108" s="294"/>
      <c r="H108" s="294" t="s">
        <v>1123</v>
      </c>
      <c r="I108" s="294" t="s">
        <v>1085</v>
      </c>
      <c r="J108" s="294">
        <v>50</v>
      </c>
      <c r="K108" s="308"/>
    </row>
    <row r="109" s="1" customFormat="1" ht="15" customHeight="1">
      <c r="B109" s="319"/>
      <c r="C109" s="294" t="s">
        <v>1091</v>
      </c>
      <c r="D109" s="294"/>
      <c r="E109" s="294"/>
      <c r="F109" s="317" t="s">
        <v>1083</v>
      </c>
      <c r="G109" s="294"/>
      <c r="H109" s="294" t="s">
        <v>1123</v>
      </c>
      <c r="I109" s="294" t="s">
        <v>1093</v>
      </c>
      <c r="J109" s="294"/>
      <c r="K109" s="308"/>
    </row>
    <row r="110" s="1" customFormat="1" ht="15" customHeight="1">
      <c r="B110" s="319"/>
      <c r="C110" s="294" t="s">
        <v>1102</v>
      </c>
      <c r="D110" s="294"/>
      <c r="E110" s="294"/>
      <c r="F110" s="317" t="s">
        <v>1089</v>
      </c>
      <c r="G110" s="294"/>
      <c r="H110" s="294" t="s">
        <v>1123</v>
      </c>
      <c r="I110" s="294" t="s">
        <v>1085</v>
      </c>
      <c r="J110" s="294">
        <v>50</v>
      </c>
      <c r="K110" s="308"/>
    </row>
    <row r="111" s="1" customFormat="1" ht="15" customHeight="1">
      <c r="B111" s="319"/>
      <c r="C111" s="294" t="s">
        <v>1110</v>
      </c>
      <c r="D111" s="294"/>
      <c r="E111" s="294"/>
      <c r="F111" s="317" t="s">
        <v>1089</v>
      </c>
      <c r="G111" s="294"/>
      <c r="H111" s="294" t="s">
        <v>1123</v>
      </c>
      <c r="I111" s="294" t="s">
        <v>1085</v>
      </c>
      <c r="J111" s="294">
        <v>50</v>
      </c>
      <c r="K111" s="308"/>
    </row>
    <row r="112" s="1" customFormat="1" ht="15" customHeight="1">
      <c r="B112" s="319"/>
      <c r="C112" s="294" t="s">
        <v>1108</v>
      </c>
      <c r="D112" s="294"/>
      <c r="E112" s="294"/>
      <c r="F112" s="317" t="s">
        <v>1089</v>
      </c>
      <c r="G112" s="294"/>
      <c r="H112" s="294" t="s">
        <v>1123</v>
      </c>
      <c r="I112" s="294" t="s">
        <v>1085</v>
      </c>
      <c r="J112" s="294">
        <v>50</v>
      </c>
      <c r="K112" s="308"/>
    </row>
    <row r="113" s="1" customFormat="1" ht="15" customHeight="1">
      <c r="B113" s="319"/>
      <c r="C113" s="294" t="s">
        <v>53</v>
      </c>
      <c r="D113" s="294"/>
      <c r="E113" s="294"/>
      <c r="F113" s="317" t="s">
        <v>1083</v>
      </c>
      <c r="G113" s="294"/>
      <c r="H113" s="294" t="s">
        <v>1124</v>
      </c>
      <c r="I113" s="294" t="s">
        <v>1085</v>
      </c>
      <c r="J113" s="294">
        <v>20</v>
      </c>
      <c r="K113" s="308"/>
    </row>
    <row r="114" s="1" customFormat="1" ht="15" customHeight="1">
      <c r="B114" s="319"/>
      <c r="C114" s="294" t="s">
        <v>1125</v>
      </c>
      <c r="D114" s="294"/>
      <c r="E114" s="294"/>
      <c r="F114" s="317" t="s">
        <v>1083</v>
      </c>
      <c r="G114" s="294"/>
      <c r="H114" s="294" t="s">
        <v>1126</v>
      </c>
      <c r="I114" s="294" t="s">
        <v>1085</v>
      </c>
      <c r="J114" s="294">
        <v>120</v>
      </c>
      <c r="K114" s="308"/>
    </row>
    <row r="115" s="1" customFormat="1" ht="15" customHeight="1">
      <c r="B115" s="319"/>
      <c r="C115" s="294" t="s">
        <v>38</v>
      </c>
      <c r="D115" s="294"/>
      <c r="E115" s="294"/>
      <c r="F115" s="317" t="s">
        <v>1083</v>
      </c>
      <c r="G115" s="294"/>
      <c r="H115" s="294" t="s">
        <v>1127</v>
      </c>
      <c r="I115" s="294" t="s">
        <v>1118</v>
      </c>
      <c r="J115" s="294"/>
      <c r="K115" s="308"/>
    </row>
    <row r="116" s="1" customFormat="1" ht="15" customHeight="1">
      <c r="B116" s="319"/>
      <c r="C116" s="294" t="s">
        <v>48</v>
      </c>
      <c r="D116" s="294"/>
      <c r="E116" s="294"/>
      <c r="F116" s="317" t="s">
        <v>1083</v>
      </c>
      <c r="G116" s="294"/>
      <c r="H116" s="294" t="s">
        <v>1128</v>
      </c>
      <c r="I116" s="294" t="s">
        <v>1118</v>
      </c>
      <c r="J116" s="294"/>
      <c r="K116" s="308"/>
    </row>
    <row r="117" s="1" customFormat="1" ht="15" customHeight="1">
      <c r="B117" s="319"/>
      <c r="C117" s="294" t="s">
        <v>57</v>
      </c>
      <c r="D117" s="294"/>
      <c r="E117" s="294"/>
      <c r="F117" s="317" t="s">
        <v>1083</v>
      </c>
      <c r="G117" s="294"/>
      <c r="H117" s="294" t="s">
        <v>1129</v>
      </c>
      <c r="I117" s="294" t="s">
        <v>1130</v>
      </c>
      <c r="J117" s="294"/>
      <c r="K117" s="308"/>
    </row>
    <row r="118" s="1" customFormat="1" ht="15" customHeight="1">
      <c r="B118" s="322"/>
      <c r="C118" s="328"/>
      <c r="D118" s="328"/>
      <c r="E118" s="328"/>
      <c r="F118" s="328"/>
      <c r="G118" s="328"/>
      <c r="H118" s="328"/>
      <c r="I118" s="328"/>
      <c r="J118" s="328"/>
      <c r="K118" s="324"/>
    </row>
    <row r="119" s="1" customFormat="1" ht="18.75" customHeight="1">
      <c r="B119" s="329"/>
      <c r="C119" s="330"/>
      <c r="D119" s="330"/>
      <c r="E119" s="330"/>
      <c r="F119" s="331"/>
      <c r="G119" s="330"/>
      <c r="H119" s="330"/>
      <c r="I119" s="330"/>
      <c r="J119" s="330"/>
      <c r="K119" s="329"/>
    </row>
    <row r="120" s="1" customFormat="1" ht="18.75" customHeight="1">
      <c r="B120" s="302"/>
      <c r="C120" s="302"/>
      <c r="D120" s="302"/>
      <c r="E120" s="302"/>
      <c r="F120" s="302"/>
      <c r="G120" s="302"/>
      <c r="H120" s="302"/>
      <c r="I120" s="302"/>
      <c r="J120" s="302"/>
      <c r="K120" s="302"/>
    </row>
    <row r="121" s="1" customFormat="1" ht="7.5" customHeight="1">
      <c r="B121" s="332"/>
      <c r="C121" s="333"/>
      <c r="D121" s="333"/>
      <c r="E121" s="333"/>
      <c r="F121" s="333"/>
      <c r="G121" s="333"/>
      <c r="H121" s="333"/>
      <c r="I121" s="333"/>
      <c r="J121" s="333"/>
      <c r="K121" s="334"/>
    </row>
    <row r="122" s="1" customFormat="1" ht="45" customHeight="1">
      <c r="B122" s="335"/>
      <c r="C122" s="285" t="s">
        <v>1131</v>
      </c>
      <c r="D122" s="285"/>
      <c r="E122" s="285"/>
      <c r="F122" s="285"/>
      <c r="G122" s="285"/>
      <c r="H122" s="285"/>
      <c r="I122" s="285"/>
      <c r="J122" s="285"/>
      <c r="K122" s="336"/>
    </row>
    <row r="123" s="1" customFormat="1" ht="17.25" customHeight="1">
      <c r="B123" s="337"/>
      <c r="C123" s="309" t="s">
        <v>1077</v>
      </c>
      <c r="D123" s="309"/>
      <c r="E123" s="309"/>
      <c r="F123" s="309" t="s">
        <v>1078</v>
      </c>
      <c r="G123" s="310"/>
      <c r="H123" s="309" t="s">
        <v>54</v>
      </c>
      <c r="I123" s="309" t="s">
        <v>57</v>
      </c>
      <c r="J123" s="309" t="s">
        <v>1079</v>
      </c>
      <c r="K123" s="338"/>
    </row>
    <row r="124" s="1" customFormat="1" ht="17.25" customHeight="1">
      <c r="B124" s="337"/>
      <c r="C124" s="311" t="s">
        <v>1080</v>
      </c>
      <c r="D124" s="311"/>
      <c r="E124" s="311"/>
      <c r="F124" s="312" t="s">
        <v>1081</v>
      </c>
      <c r="G124" s="313"/>
      <c r="H124" s="311"/>
      <c r="I124" s="311"/>
      <c r="J124" s="311" t="s">
        <v>1082</v>
      </c>
      <c r="K124" s="338"/>
    </row>
    <row r="125" s="1" customFormat="1" ht="5.25" customHeight="1">
      <c r="B125" s="339"/>
      <c r="C125" s="314"/>
      <c r="D125" s="314"/>
      <c r="E125" s="314"/>
      <c r="F125" s="314"/>
      <c r="G125" s="340"/>
      <c r="H125" s="314"/>
      <c r="I125" s="314"/>
      <c r="J125" s="314"/>
      <c r="K125" s="341"/>
    </row>
    <row r="126" s="1" customFormat="1" ht="15" customHeight="1">
      <c r="B126" s="339"/>
      <c r="C126" s="294" t="s">
        <v>1086</v>
      </c>
      <c r="D126" s="316"/>
      <c r="E126" s="316"/>
      <c r="F126" s="317" t="s">
        <v>1083</v>
      </c>
      <c r="G126" s="294"/>
      <c r="H126" s="294" t="s">
        <v>1123</v>
      </c>
      <c r="I126" s="294" t="s">
        <v>1085</v>
      </c>
      <c r="J126" s="294">
        <v>120</v>
      </c>
      <c r="K126" s="342"/>
    </row>
    <row r="127" s="1" customFormat="1" ht="15" customHeight="1">
      <c r="B127" s="339"/>
      <c r="C127" s="294" t="s">
        <v>1132</v>
      </c>
      <c r="D127" s="294"/>
      <c r="E127" s="294"/>
      <c r="F127" s="317" t="s">
        <v>1083</v>
      </c>
      <c r="G127" s="294"/>
      <c r="H127" s="294" t="s">
        <v>1133</v>
      </c>
      <c r="I127" s="294" t="s">
        <v>1085</v>
      </c>
      <c r="J127" s="294" t="s">
        <v>1134</v>
      </c>
      <c r="K127" s="342"/>
    </row>
    <row r="128" s="1" customFormat="1" ht="15" customHeight="1">
      <c r="B128" s="339"/>
      <c r="C128" s="294" t="s">
        <v>91</v>
      </c>
      <c r="D128" s="294"/>
      <c r="E128" s="294"/>
      <c r="F128" s="317" t="s">
        <v>1083</v>
      </c>
      <c r="G128" s="294"/>
      <c r="H128" s="294" t="s">
        <v>1135</v>
      </c>
      <c r="I128" s="294" t="s">
        <v>1085</v>
      </c>
      <c r="J128" s="294" t="s">
        <v>1134</v>
      </c>
      <c r="K128" s="342"/>
    </row>
    <row r="129" s="1" customFormat="1" ht="15" customHeight="1">
      <c r="B129" s="339"/>
      <c r="C129" s="294" t="s">
        <v>1094</v>
      </c>
      <c r="D129" s="294"/>
      <c r="E129" s="294"/>
      <c r="F129" s="317" t="s">
        <v>1089</v>
      </c>
      <c r="G129" s="294"/>
      <c r="H129" s="294" t="s">
        <v>1095</v>
      </c>
      <c r="I129" s="294" t="s">
        <v>1085</v>
      </c>
      <c r="J129" s="294">
        <v>15</v>
      </c>
      <c r="K129" s="342"/>
    </row>
    <row r="130" s="1" customFormat="1" ht="15" customHeight="1">
      <c r="B130" s="339"/>
      <c r="C130" s="320" t="s">
        <v>1096</v>
      </c>
      <c r="D130" s="320"/>
      <c r="E130" s="320"/>
      <c r="F130" s="321" t="s">
        <v>1089</v>
      </c>
      <c r="G130" s="320"/>
      <c r="H130" s="320" t="s">
        <v>1097</v>
      </c>
      <c r="I130" s="320" t="s">
        <v>1085</v>
      </c>
      <c r="J130" s="320">
        <v>15</v>
      </c>
      <c r="K130" s="342"/>
    </row>
    <row r="131" s="1" customFormat="1" ht="15" customHeight="1">
      <c r="B131" s="339"/>
      <c r="C131" s="320" t="s">
        <v>1098</v>
      </c>
      <c r="D131" s="320"/>
      <c r="E131" s="320"/>
      <c r="F131" s="321" t="s">
        <v>1089</v>
      </c>
      <c r="G131" s="320"/>
      <c r="H131" s="320" t="s">
        <v>1099</v>
      </c>
      <c r="I131" s="320" t="s">
        <v>1085</v>
      </c>
      <c r="J131" s="320">
        <v>20</v>
      </c>
      <c r="K131" s="342"/>
    </row>
    <row r="132" s="1" customFormat="1" ht="15" customHeight="1">
      <c r="B132" s="339"/>
      <c r="C132" s="320" t="s">
        <v>1100</v>
      </c>
      <c r="D132" s="320"/>
      <c r="E132" s="320"/>
      <c r="F132" s="321" t="s">
        <v>1089</v>
      </c>
      <c r="G132" s="320"/>
      <c r="H132" s="320" t="s">
        <v>1101</v>
      </c>
      <c r="I132" s="320" t="s">
        <v>1085</v>
      </c>
      <c r="J132" s="320">
        <v>20</v>
      </c>
      <c r="K132" s="342"/>
    </row>
    <row r="133" s="1" customFormat="1" ht="15" customHeight="1">
      <c r="B133" s="339"/>
      <c r="C133" s="294" t="s">
        <v>1088</v>
      </c>
      <c r="D133" s="294"/>
      <c r="E133" s="294"/>
      <c r="F133" s="317" t="s">
        <v>1089</v>
      </c>
      <c r="G133" s="294"/>
      <c r="H133" s="294" t="s">
        <v>1123</v>
      </c>
      <c r="I133" s="294" t="s">
        <v>1085</v>
      </c>
      <c r="J133" s="294">
        <v>50</v>
      </c>
      <c r="K133" s="342"/>
    </row>
    <row r="134" s="1" customFormat="1" ht="15" customHeight="1">
      <c r="B134" s="339"/>
      <c r="C134" s="294" t="s">
        <v>1102</v>
      </c>
      <c r="D134" s="294"/>
      <c r="E134" s="294"/>
      <c r="F134" s="317" t="s">
        <v>1089</v>
      </c>
      <c r="G134" s="294"/>
      <c r="H134" s="294" t="s">
        <v>1123</v>
      </c>
      <c r="I134" s="294" t="s">
        <v>1085</v>
      </c>
      <c r="J134" s="294">
        <v>50</v>
      </c>
      <c r="K134" s="342"/>
    </row>
    <row r="135" s="1" customFormat="1" ht="15" customHeight="1">
      <c r="B135" s="339"/>
      <c r="C135" s="294" t="s">
        <v>1108</v>
      </c>
      <c r="D135" s="294"/>
      <c r="E135" s="294"/>
      <c r="F135" s="317" t="s">
        <v>1089</v>
      </c>
      <c r="G135" s="294"/>
      <c r="H135" s="294" t="s">
        <v>1123</v>
      </c>
      <c r="I135" s="294" t="s">
        <v>1085</v>
      </c>
      <c r="J135" s="294">
        <v>50</v>
      </c>
      <c r="K135" s="342"/>
    </row>
    <row r="136" s="1" customFormat="1" ht="15" customHeight="1">
      <c r="B136" s="339"/>
      <c r="C136" s="294" t="s">
        <v>1110</v>
      </c>
      <c r="D136" s="294"/>
      <c r="E136" s="294"/>
      <c r="F136" s="317" t="s">
        <v>1089</v>
      </c>
      <c r="G136" s="294"/>
      <c r="H136" s="294" t="s">
        <v>1123</v>
      </c>
      <c r="I136" s="294" t="s">
        <v>1085</v>
      </c>
      <c r="J136" s="294">
        <v>50</v>
      </c>
      <c r="K136" s="342"/>
    </row>
    <row r="137" s="1" customFormat="1" ht="15" customHeight="1">
      <c r="B137" s="339"/>
      <c r="C137" s="294" t="s">
        <v>1111</v>
      </c>
      <c r="D137" s="294"/>
      <c r="E137" s="294"/>
      <c r="F137" s="317" t="s">
        <v>1089</v>
      </c>
      <c r="G137" s="294"/>
      <c r="H137" s="294" t="s">
        <v>1136</v>
      </c>
      <c r="I137" s="294" t="s">
        <v>1085</v>
      </c>
      <c r="J137" s="294">
        <v>255</v>
      </c>
      <c r="K137" s="342"/>
    </row>
    <row r="138" s="1" customFormat="1" ht="15" customHeight="1">
      <c r="B138" s="339"/>
      <c r="C138" s="294" t="s">
        <v>1113</v>
      </c>
      <c r="D138" s="294"/>
      <c r="E138" s="294"/>
      <c r="F138" s="317" t="s">
        <v>1083</v>
      </c>
      <c r="G138" s="294"/>
      <c r="H138" s="294" t="s">
        <v>1137</v>
      </c>
      <c r="I138" s="294" t="s">
        <v>1115</v>
      </c>
      <c r="J138" s="294"/>
      <c r="K138" s="342"/>
    </row>
    <row r="139" s="1" customFormat="1" ht="15" customHeight="1">
      <c r="B139" s="339"/>
      <c r="C139" s="294" t="s">
        <v>1116</v>
      </c>
      <c r="D139" s="294"/>
      <c r="E139" s="294"/>
      <c r="F139" s="317" t="s">
        <v>1083</v>
      </c>
      <c r="G139" s="294"/>
      <c r="H139" s="294" t="s">
        <v>1138</v>
      </c>
      <c r="I139" s="294" t="s">
        <v>1118</v>
      </c>
      <c r="J139" s="294"/>
      <c r="K139" s="342"/>
    </row>
    <row r="140" s="1" customFormat="1" ht="15" customHeight="1">
      <c r="B140" s="339"/>
      <c r="C140" s="294" t="s">
        <v>1119</v>
      </c>
      <c r="D140" s="294"/>
      <c r="E140" s="294"/>
      <c r="F140" s="317" t="s">
        <v>1083</v>
      </c>
      <c r="G140" s="294"/>
      <c r="H140" s="294" t="s">
        <v>1119</v>
      </c>
      <c r="I140" s="294" t="s">
        <v>1118</v>
      </c>
      <c r="J140" s="294"/>
      <c r="K140" s="342"/>
    </row>
    <row r="141" s="1" customFormat="1" ht="15" customHeight="1">
      <c r="B141" s="339"/>
      <c r="C141" s="294" t="s">
        <v>38</v>
      </c>
      <c r="D141" s="294"/>
      <c r="E141" s="294"/>
      <c r="F141" s="317" t="s">
        <v>1083</v>
      </c>
      <c r="G141" s="294"/>
      <c r="H141" s="294" t="s">
        <v>1139</v>
      </c>
      <c r="I141" s="294" t="s">
        <v>1118</v>
      </c>
      <c r="J141" s="294"/>
      <c r="K141" s="342"/>
    </row>
    <row r="142" s="1" customFormat="1" ht="15" customHeight="1">
      <c r="B142" s="339"/>
      <c r="C142" s="294" t="s">
        <v>1140</v>
      </c>
      <c r="D142" s="294"/>
      <c r="E142" s="294"/>
      <c r="F142" s="317" t="s">
        <v>1083</v>
      </c>
      <c r="G142" s="294"/>
      <c r="H142" s="294" t="s">
        <v>1141</v>
      </c>
      <c r="I142" s="294" t="s">
        <v>1118</v>
      </c>
      <c r="J142" s="294"/>
      <c r="K142" s="342"/>
    </row>
    <row r="143" s="1" customFormat="1" ht="15" customHeight="1">
      <c r="B143" s="343"/>
      <c r="C143" s="344"/>
      <c r="D143" s="344"/>
      <c r="E143" s="344"/>
      <c r="F143" s="344"/>
      <c r="G143" s="344"/>
      <c r="H143" s="344"/>
      <c r="I143" s="344"/>
      <c r="J143" s="344"/>
      <c r="K143" s="345"/>
    </row>
    <row r="144" s="1" customFormat="1" ht="18.75" customHeight="1">
      <c r="B144" s="330"/>
      <c r="C144" s="330"/>
      <c r="D144" s="330"/>
      <c r="E144" s="330"/>
      <c r="F144" s="331"/>
      <c r="G144" s="330"/>
      <c r="H144" s="330"/>
      <c r="I144" s="330"/>
      <c r="J144" s="330"/>
      <c r="K144" s="330"/>
    </row>
    <row r="145" s="1" customFormat="1" ht="18.75" customHeight="1">
      <c r="B145" s="302"/>
      <c r="C145" s="302"/>
      <c r="D145" s="302"/>
      <c r="E145" s="302"/>
      <c r="F145" s="302"/>
      <c r="G145" s="302"/>
      <c r="H145" s="302"/>
      <c r="I145" s="302"/>
      <c r="J145" s="302"/>
      <c r="K145" s="302"/>
    </row>
    <row r="146" s="1" customFormat="1" ht="7.5" customHeight="1">
      <c r="B146" s="303"/>
      <c r="C146" s="304"/>
      <c r="D146" s="304"/>
      <c r="E146" s="304"/>
      <c r="F146" s="304"/>
      <c r="G146" s="304"/>
      <c r="H146" s="304"/>
      <c r="I146" s="304"/>
      <c r="J146" s="304"/>
      <c r="K146" s="305"/>
    </row>
    <row r="147" s="1" customFormat="1" ht="45" customHeight="1">
      <c r="B147" s="306"/>
      <c r="C147" s="307" t="s">
        <v>1142</v>
      </c>
      <c r="D147" s="307"/>
      <c r="E147" s="307"/>
      <c r="F147" s="307"/>
      <c r="G147" s="307"/>
      <c r="H147" s="307"/>
      <c r="I147" s="307"/>
      <c r="J147" s="307"/>
      <c r="K147" s="308"/>
    </row>
    <row r="148" s="1" customFormat="1" ht="17.25" customHeight="1">
      <c r="B148" s="306"/>
      <c r="C148" s="309" t="s">
        <v>1077</v>
      </c>
      <c r="D148" s="309"/>
      <c r="E148" s="309"/>
      <c r="F148" s="309" t="s">
        <v>1078</v>
      </c>
      <c r="G148" s="310"/>
      <c r="H148" s="309" t="s">
        <v>54</v>
      </c>
      <c r="I148" s="309" t="s">
        <v>57</v>
      </c>
      <c r="J148" s="309" t="s">
        <v>1079</v>
      </c>
      <c r="K148" s="308"/>
    </row>
    <row r="149" s="1" customFormat="1" ht="17.25" customHeight="1">
      <c r="B149" s="306"/>
      <c r="C149" s="311" t="s">
        <v>1080</v>
      </c>
      <c r="D149" s="311"/>
      <c r="E149" s="311"/>
      <c r="F149" s="312" t="s">
        <v>1081</v>
      </c>
      <c r="G149" s="313"/>
      <c r="H149" s="311"/>
      <c r="I149" s="311"/>
      <c r="J149" s="311" t="s">
        <v>1082</v>
      </c>
      <c r="K149" s="308"/>
    </row>
    <row r="150" s="1" customFormat="1" ht="5.25" customHeight="1">
      <c r="B150" s="319"/>
      <c r="C150" s="314"/>
      <c r="D150" s="314"/>
      <c r="E150" s="314"/>
      <c r="F150" s="314"/>
      <c r="G150" s="315"/>
      <c r="H150" s="314"/>
      <c r="I150" s="314"/>
      <c r="J150" s="314"/>
      <c r="K150" s="342"/>
    </row>
    <row r="151" s="1" customFormat="1" ht="15" customHeight="1">
      <c r="B151" s="319"/>
      <c r="C151" s="346" t="s">
        <v>1086</v>
      </c>
      <c r="D151" s="294"/>
      <c r="E151" s="294"/>
      <c r="F151" s="347" t="s">
        <v>1083</v>
      </c>
      <c r="G151" s="294"/>
      <c r="H151" s="346" t="s">
        <v>1123</v>
      </c>
      <c r="I151" s="346" t="s">
        <v>1085</v>
      </c>
      <c r="J151" s="346">
        <v>120</v>
      </c>
      <c r="K151" s="342"/>
    </row>
    <row r="152" s="1" customFormat="1" ht="15" customHeight="1">
      <c r="B152" s="319"/>
      <c r="C152" s="346" t="s">
        <v>1132</v>
      </c>
      <c r="D152" s="294"/>
      <c r="E152" s="294"/>
      <c r="F152" s="347" t="s">
        <v>1083</v>
      </c>
      <c r="G152" s="294"/>
      <c r="H152" s="346" t="s">
        <v>1143</v>
      </c>
      <c r="I152" s="346" t="s">
        <v>1085</v>
      </c>
      <c r="J152" s="346" t="s">
        <v>1134</v>
      </c>
      <c r="K152" s="342"/>
    </row>
    <row r="153" s="1" customFormat="1" ht="15" customHeight="1">
      <c r="B153" s="319"/>
      <c r="C153" s="346" t="s">
        <v>91</v>
      </c>
      <c r="D153" s="294"/>
      <c r="E153" s="294"/>
      <c r="F153" s="347" t="s">
        <v>1083</v>
      </c>
      <c r="G153" s="294"/>
      <c r="H153" s="346" t="s">
        <v>1144</v>
      </c>
      <c r="I153" s="346" t="s">
        <v>1085</v>
      </c>
      <c r="J153" s="346" t="s">
        <v>1134</v>
      </c>
      <c r="K153" s="342"/>
    </row>
    <row r="154" s="1" customFormat="1" ht="15" customHeight="1">
      <c r="B154" s="319"/>
      <c r="C154" s="346" t="s">
        <v>1088</v>
      </c>
      <c r="D154" s="294"/>
      <c r="E154" s="294"/>
      <c r="F154" s="347" t="s">
        <v>1089</v>
      </c>
      <c r="G154" s="294"/>
      <c r="H154" s="346" t="s">
        <v>1123</v>
      </c>
      <c r="I154" s="346" t="s">
        <v>1085</v>
      </c>
      <c r="J154" s="346">
        <v>50</v>
      </c>
      <c r="K154" s="342"/>
    </row>
    <row r="155" s="1" customFormat="1" ht="15" customHeight="1">
      <c r="B155" s="319"/>
      <c r="C155" s="346" t="s">
        <v>1091</v>
      </c>
      <c r="D155" s="294"/>
      <c r="E155" s="294"/>
      <c r="F155" s="347" t="s">
        <v>1083</v>
      </c>
      <c r="G155" s="294"/>
      <c r="H155" s="346" t="s">
        <v>1123</v>
      </c>
      <c r="I155" s="346" t="s">
        <v>1093</v>
      </c>
      <c r="J155" s="346"/>
      <c r="K155" s="342"/>
    </row>
    <row r="156" s="1" customFormat="1" ht="15" customHeight="1">
      <c r="B156" s="319"/>
      <c r="C156" s="346" t="s">
        <v>1102</v>
      </c>
      <c r="D156" s="294"/>
      <c r="E156" s="294"/>
      <c r="F156" s="347" t="s">
        <v>1089</v>
      </c>
      <c r="G156" s="294"/>
      <c r="H156" s="346" t="s">
        <v>1123</v>
      </c>
      <c r="I156" s="346" t="s">
        <v>1085</v>
      </c>
      <c r="J156" s="346">
        <v>50</v>
      </c>
      <c r="K156" s="342"/>
    </row>
    <row r="157" s="1" customFormat="1" ht="15" customHeight="1">
      <c r="B157" s="319"/>
      <c r="C157" s="346" t="s">
        <v>1110</v>
      </c>
      <c r="D157" s="294"/>
      <c r="E157" s="294"/>
      <c r="F157" s="347" t="s">
        <v>1089</v>
      </c>
      <c r="G157" s="294"/>
      <c r="H157" s="346" t="s">
        <v>1123</v>
      </c>
      <c r="I157" s="346" t="s">
        <v>1085</v>
      </c>
      <c r="J157" s="346">
        <v>50</v>
      </c>
      <c r="K157" s="342"/>
    </row>
    <row r="158" s="1" customFormat="1" ht="15" customHeight="1">
      <c r="B158" s="319"/>
      <c r="C158" s="346" t="s">
        <v>1108</v>
      </c>
      <c r="D158" s="294"/>
      <c r="E158" s="294"/>
      <c r="F158" s="347" t="s">
        <v>1089</v>
      </c>
      <c r="G158" s="294"/>
      <c r="H158" s="346" t="s">
        <v>1123</v>
      </c>
      <c r="I158" s="346" t="s">
        <v>1085</v>
      </c>
      <c r="J158" s="346">
        <v>50</v>
      </c>
      <c r="K158" s="342"/>
    </row>
    <row r="159" s="1" customFormat="1" ht="15" customHeight="1">
      <c r="B159" s="319"/>
      <c r="C159" s="346" t="s">
        <v>103</v>
      </c>
      <c r="D159" s="294"/>
      <c r="E159" s="294"/>
      <c r="F159" s="347" t="s">
        <v>1083</v>
      </c>
      <c r="G159" s="294"/>
      <c r="H159" s="346" t="s">
        <v>1145</v>
      </c>
      <c r="I159" s="346" t="s">
        <v>1085</v>
      </c>
      <c r="J159" s="346" t="s">
        <v>1146</v>
      </c>
      <c r="K159" s="342"/>
    </row>
    <row r="160" s="1" customFormat="1" ht="15" customHeight="1">
      <c r="B160" s="319"/>
      <c r="C160" s="346" t="s">
        <v>1147</v>
      </c>
      <c r="D160" s="294"/>
      <c r="E160" s="294"/>
      <c r="F160" s="347" t="s">
        <v>1083</v>
      </c>
      <c r="G160" s="294"/>
      <c r="H160" s="346" t="s">
        <v>1148</v>
      </c>
      <c r="I160" s="346" t="s">
        <v>1118</v>
      </c>
      <c r="J160" s="346"/>
      <c r="K160" s="342"/>
    </row>
    <row r="161" s="1" customFormat="1" ht="15" customHeight="1">
      <c r="B161" s="348"/>
      <c r="C161" s="328"/>
      <c r="D161" s="328"/>
      <c r="E161" s="328"/>
      <c r="F161" s="328"/>
      <c r="G161" s="328"/>
      <c r="H161" s="328"/>
      <c r="I161" s="328"/>
      <c r="J161" s="328"/>
      <c r="K161" s="349"/>
    </row>
    <row r="162" s="1" customFormat="1" ht="18.75" customHeight="1">
      <c r="B162" s="330"/>
      <c r="C162" s="340"/>
      <c r="D162" s="340"/>
      <c r="E162" s="340"/>
      <c r="F162" s="350"/>
      <c r="G162" s="340"/>
      <c r="H162" s="340"/>
      <c r="I162" s="340"/>
      <c r="J162" s="340"/>
      <c r="K162" s="330"/>
    </row>
    <row r="163" s="1" customFormat="1" ht="18.75" customHeight="1">
      <c r="B163" s="302"/>
      <c r="C163" s="302"/>
      <c r="D163" s="302"/>
      <c r="E163" s="302"/>
      <c r="F163" s="302"/>
      <c r="G163" s="302"/>
      <c r="H163" s="302"/>
      <c r="I163" s="302"/>
      <c r="J163" s="302"/>
      <c r="K163" s="302"/>
    </row>
    <row r="164" s="1" customFormat="1" ht="7.5" customHeight="1">
      <c r="B164" s="281"/>
      <c r="C164" s="282"/>
      <c r="D164" s="282"/>
      <c r="E164" s="282"/>
      <c r="F164" s="282"/>
      <c r="G164" s="282"/>
      <c r="H164" s="282"/>
      <c r="I164" s="282"/>
      <c r="J164" s="282"/>
      <c r="K164" s="283"/>
    </row>
    <row r="165" s="1" customFormat="1" ht="45" customHeight="1">
      <c r="B165" s="284"/>
      <c r="C165" s="285" t="s">
        <v>1149</v>
      </c>
      <c r="D165" s="285"/>
      <c r="E165" s="285"/>
      <c r="F165" s="285"/>
      <c r="G165" s="285"/>
      <c r="H165" s="285"/>
      <c r="I165" s="285"/>
      <c r="J165" s="285"/>
      <c r="K165" s="286"/>
    </row>
    <row r="166" s="1" customFormat="1" ht="17.25" customHeight="1">
      <c r="B166" s="284"/>
      <c r="C166" s="309" t="s">
        <v>1077</v>
      </c>
      <c r="D166" s="309"/>
      <c r="E166" s="309"/>
      <c r="F166" s="309" t="s">
        <v>1078</v>
      </c>
      <c r="G166" s="351"/>
      <c r="H166" s="352" t="s">
        <v>54</v>
      </c>
      <c r="I166" s="352" t="s">
        <v>57</v>
      </c>
      <c r="J166" s="309" t="s">
        <v>1079</v>
      </c>
      <c r="K166" s="286"/>
    </row>
    <row r="167" s="1" customFormat="1" ht="17.25" customHeight="1">
      <c r="B167" s="287"/>
      <c r="C167" s="311" t="s">
        <v>1080</v>
      </c>
      <c r="D167" s="311"/>
      <c r="E167" s="311"/>
      <c r="F167" s="312" t="s">
        <v>1081</v>
      </c>
      <c r="G167" s="353"/>
      <c r="H167" s="354"/>
      <c r="I167" s="354"/>
      <c r="J167" s="311" t="s">
        <v>1082</v>
      </c>
      <c r="K167" s="289"/>
    </row>
    <row r="168" s="1" customFormat="1" ht="5.25" customHeight="1">
      <c r="B168" s="319"/>
      <c r="C168" s="314"/>
      <c r="D168" s="314"/>
      <c r="E168" s="314"/>
      <c r="F168" s="314"/>
      <c r="G168" s="315"/>
      <c r="H168" s="314"/>
      <c r="I168" s="314"/>
      <c r="J168" s="314"/>
      <c r="K168" s="342"/>
    </row>
    <row r="169" s="1" customFormat="1" ht="15" customHeight="1">
      <c r="B169" s="319"/>
      <c r="C169" s="294" t="s">
        <v>1086</v>
      </c>
      <c r="D169" s="294"/>
      <c r="E169" s="294"/>
      <c r="F169" s="317" t="s">
        <v>1083</v>
      </c>
      <c r="G169" s="294"/>
      <c r="H169" s="294" t="s">
        <v>1123</v>
      </c>
      <c r="I169" s="294" t="s">
        <v>1085</v>
      </c>
      <c r="J169" s="294">
        <v>120</v>
      </c>
      <c r="K169" s="342"/>
    </row>
    <row r="170" s="1" customFormat="1" ht="15" customHeight="1">
      <c r="B170" s="319"/>
      <c r="C170" s="294" t="s">
        <v>1132</v>
      </c>
      <c r="D170" s="294"/>
      <c r="E170" s="294"/>
      <c r="F170" s="317" t="s">
        <v>1083</v>
      </c>
      <c r="G170" s="294"/>
      <c r="H170" s="294" t="s">
        <v>1133</v>
      </c>
      <c r="I170" s="294" t="s">
        <v>1085</v>
      </c>
      <c r="J170" s="294" t="s">
        <v>1134</v>
      </c>
      <c r="K170" s="342"/>
    </row>
    <row r="171" s="1" customFormat="1" ht="15" customHeight="1">
      <c r="B171" s="319"/>
      <c r="C171" s="294" t="s">
        <v>91</v>
      </c>
      <c r="D171" s="294"/>
      <c r="E171" s="294"/>
      <c r="F171" s="317" t="s">
        <v>1083</v>
      </c>
      <c r="G171" s="294"/>
      <c r="H171" s="294" t="s">
        <v>1150</v>
      </c>
      <c r="I171" s="294" t="s">
        <v>1085</v>
      </c>
      <c r="J171" s="294" t="s">
        <v>1134</v>
      </c>
      <c r="K171" s="342"/>
    </row>
    <row r="172" s="1" customFormat="1" ht="15" customHeight="1">
      <c r="B172" s="319"/>
      <c r="C172" s="294" t="s">
        <v>1088</v>
      </c>
      <c r="D172" s="294"/>
      <c r="E172" s="294"/>
      <c r="F172" s="317" t="s">
        <v>1089</v>
      </c>
      <c r="G172" s="294"/>
      <c r="H172" s="294" t="s">
        <v>1150</v>
      </c>
      <c r="I172" s="294" t="s">
        <v>1085</v>
      </c>
      <c r="J172" s="294">
        <v>50</v>
      </c>
      <c r="K172" s="342"/>
    </row>
    <row r="173" s="1" customFormat="1" ht="15" customHeight="1">
      <c r="B173" s="319"/>
      <c r="C173" s="294" t="s">
        <v>1091</v>
      </c>
      <c r="D173" s="294"/>
      <c r="E173" s="294"/>
      <c r="F173" s="317" t="s">
        <v>1083</v>
      </c>
      <c r="G173" s="294"/>
      <c r="H173" s="294" t="s">
        <v>1150</v>
      </c>
      <c r="I173" s="294" t="s">
        <v>1093</v>
      </c>
      <c r="J173" s="294"/>
      <c r="K173" s="342"/>
    </row>
    <row r="174" s="1" customFormat="1" ht="15" customHeight="1">
      <c r="B174" s="319"/>
      <c r="C174" s="294" t="s">
        <v>1102</v>
      </c>
      <c r="D174" s="294"/>
      <c r="E174" s="294"/>
      <c r="F174" s="317" t="s">
        <v>1089</v>
      </c>
      <c r="G174" s="294"/>
      <c r="H174" s="294" t="s">
        <v>1150</v>
      </c>
      <c r="I174" s="294" t="s">
        <v>1085</v>
      </c>
      <c r="J174" s="294">
        <v>50</v>
      </c>
      <c r="K174" s="342"/>
    </row>
    <row r="175" s="1" customFormat="1" ht="15" customHeight="1">
      <c r="B175" s="319"/>
      <c r="C175" s="294" t="s">
        <v>1110</v>
      </c>
      <c r="D175" s="294"/>
      <c r="E175" s="294"/>
      <c r="F175" s="317" t="s">
        <v>1089</v>
      </c>
      <c r="G175" s="294"/>
      <c r="H175" s="294" t="s">
        <v>1150</v>
      </c>
      <c r="I175" s="294" t="s">
        <v>1085</v>
      </c>
      <c r="J175" s="294">
        <v>50</v>
      </c>
      <c r="K175" s="342"/>
    </row>
    <row r="176" s="1" customFormat="1" ht="15" customHeight="1">
      <c r="B176" s="319"/>
      <c r="C176" s="294" t="s">
        <v>1108</v>
      </c>
      <c r="D176" s="294"/>
      <c r="E176" s="294"/>
      <c r="F176" s="317" t="s">
        <v>1089</v>
      </c>
      <c r="G176" s="294"/>
      <c r="H176" s="294" t="s">
        <v>1150</v>
      </c>
      <c r="I176" s="294" t="s">
        <v>1085</v>
      </c>
      <c r="J176" s="294">
        <v>50</v>
      </c>
      <c r="K176" s="342"/>
    </row>
    <row r="177" s="1" customFormat="1" ht="15" customHeight="1">
      <c r="B177" s="319"/>
      <c r="C177" s="294" t="s">
        <v>114</v>
      </c>
      <c r="D177" s="294"/>
      <c r="E177" s="294"/>
      <c r="F177" s="317" t="s">
        <v>1083</v>
      </c>
      <c r="G177" s="294"/>
      <c r="H177" s="294" t="s">
        <v>1151</v>
      </c>
      <c r="I177" s="294" t="s">
        <v>1152</v>
      </c>
      <c r="J177" s="294"/>
      <c r="K177" s="342"/>
    </row>
    <row r="178" s="1" customFormat="1" ht="15" customHeight="1">
      <c r="B178" s="319"/>
      <c r="C178" s="294" t="s">
        <v>57</v>
      </c>
      <c r="D178" s="294"/>
      <c r="E178" s="294"/>
      <c r="F178" s="317" t="s">
        <v>1083</v>
      </c>
      <c r="G178" s="294"/>
      <c r="H178" s="294" t="s">
        <v>1153</v>
      </c>
      <c r="I178" s="294" t="s">
        <v>1154</v>
      </c>
      <c r="J178" s="294">
        <v>1</v>
      </c>
      <c r="K178" s="342"/>
    </row>
    <row r="179" s="1" customFormat="1" ht="15" customHeight="1">
      <c r="B179" s="319"/>
      <c r="C179" s="294" t="s">
        <v>53</v>
      </c>
      <c r="D179" s="294"/>
      <c r="E179" s="294"/>
      <c r="F179" s="317" t="s">
        <v>1083</v>
      </c>
      <c r="G179" s="294"/>
      <c r="H179" s="294" t="s">
        <v>1155</v>
      </c>
      <c r="I179" s="294" t="s">
        <v>1085</v>
      </c>
      <c r="J179" s="294">
        <v>20</v>
      </c>
      <c r="K179" s="342"/>
    </row>
    <row r="180" s="1" customFormat="1" ht="15" customHeight="1">
      <c r="B180" s="319"/>
      <c r="C180" s="294" t="s">
        <v>54</v>
      </c>
      <c r="D180" s="294"/>
      <c r="E180" s="294"/>
      <c r="F180" s="317" t="s">
        <v>1083</v>
      </c>
      <c r="G180" s="294"/>
      <c r="H180" s="294" t="s">
        <v>1156</v>
      </c>
      <c r="I180" s="294" t="s">
        <v>1085</v>
      </c>
      <c r="J180" s="294">
        <v>255</v>
      </c>
      <c r="K180" s="342"/>
    </row>
    <row r="181" s="1" customFormat="1" ht="15" customHeight="1">
      <c r="B181" s="319"/>
      <c r="C181" s="294" t="s">
        <v>115</v>
      </c>
      <c r="D181" s="294"/>
      <c r="E181" s="294"/>
      <c r="F181" s="317" t="s">
        <v>1083</v>
      </c>
      <c r="G181" s="294"/>
      <c r="H181" s="294" t="s">
        <v>1047</v>
      </c>
      <c r="I181" s="294" t="s">
        <v>1085</v>
      </c>
      <c r="J181" s="294">
        <v>10</v>
      </c>
      <c r="K181" s="342"/>
    </row>
    <row r="182" s="1" customFormat="1" ht="15" customHeight="1">
      <c r="B182" s="319"/>
      <c r="C182" s="294" t="s">
        <v>116</v>
      </c>
      <c r="D182" s="294"/>
      <c r="E182" s="294"/>
      <c r="F182" s="317" t="s">
        <v>1083</v>
      </c>
      <c r="G182" s="294"/>
      <c r="H182" s="294" t="s">
        <v>1157</v>
      </c>
      <c r="I182" s="294" t="s">
        <v>1118</v>
      </c>
      <c r="J182" s="294"/>
      <c r="K182" s="342"/>
    </row>
    <row r="183" s="1" customFormat="1" ht="15" customHeight="1">
      <c r="B183" s="319"/>
      <c r="C183" s="294" t="s">
        <v>1158</v>
      </c>
      <c r="D183" s="294"/>
      <c r="E183" s="294"/>
      <c r="F183" s="317" t="s">
        <v>1083</v>
      </c>
      <c r="G183" s="294"/>
      <c r="H183" s="294" t="s">
        <v>1159</v>
      </c>
      <c r="I183" s="294" t="s">
        <v>1118</v>
      </c>
      <c r="J183" s="294"/>
      <c r="K183" s="342"/>
    </row>
    <row r="184" s="1" customFormat="1" ht="15" customHeight="1">
      <c r="B184" s="319"/>
      <c r="C184" s="294" t="s">
        <v>1147</v>
      </c>
      <c r="D184" s="294"/>
      <c r="E184" s="294"/>
      <c r="F184" s="317" t="s">
        <v>1083</v>
      </c>
      <c r="G184" s="294"/>
      <c r="H184" s="294" t="s">
        <v>1160</v>
      </c>
      <c r="I184" s="294" t="s">
        <v>1118</v>
      </c>
      <c r="J184" s="294"/>
      <c r="K184" s="342"/>
    </row>
    <row r="185" s="1" customFormat="1" ht="15" customHeight="1">
      <c r="B185" s="319"/>
      <c r="C185" s="294" t="s">
        <v>118</v>
      </c>
      <c r="D185" s="294"/>
      <c r="E185" s="294"/>
      <c r="F185" s="317" t="s">
        <v>1089</v>
      </c>
      <c r="G185" s="294"/>
      <c r="H185" s="294" t="s">
        <v>1161</v>
      </c>
      <c r="I185" s="294" t="s">
        <v>1085</v>
      </c>
      <c r="J185" s="294">
        <v>50</v>
      </c>
      <c r="K185" s="342"/>
    </row>
    <row r="186" s="1" customFormat="1" ht="15" customHeight="1">
      <c r="B186" s="319"/>
      <c r="C186" s="294" t="s">
        <v>1162</v>
      </c>
      <c r="D186" s="294"/>
      <c r="E186" s="294"/>
      <c r="F186" s="317" t="s">
        <v>1089</v>
      </c>
      <c r="G186" s="294"/>
      <c r="H186" s="294" t="s">
        <v>1163</v>
      </c>
      <c r="I186" s="294" t="s">
        <v>1164</v>
      </c>
      <c r="J186" s="294"/>
      <c r="K186" s="342"/>
    </row>
    <row r="187" s="1" customFormat="1" ht="15" customHeight="1">
      <c r="B187" s="319"/>
      <c r="C187" s="294" t="s">
        <v>1165</v>
      </c>
      <c r="D187" s="294"/>
      <c r="E187" s="294"/>
      <c r="F187" s="317" t="s">
        <v>1089</v>
      </c>
      <c r="G187" s="294"/>
      <c r="H187" s="294" t="s">
        <v>1166</v>
      </c>
      <c r="I187" s="294" t="s">
        <v>1164</v>
      </c>
      <c r="J187" s="294"/>
      <c r="K187" s="342"/>
    </row>
    <row r="188" s="1" customFormat="1" ht="15" customHeight="1">
      <c r="B188" s="319"/>
      <c r="C188" s="294" t="s">
        <v>1167</v>
      </c>
      <c r="D188" s="294"/>
      <c r="E188" s="294"/>
      <c r="F188" s="317" t="s">
        <v>1089</v>
      </c>
      <c r="G188" s="294"/>
      <c r="H188" s="294" t="s">
        <v>1168</v>
      </c>
      <c r="I188" s="294" t="s">
        <v>1164</v>
      </c>
      <c r="J188" s="294"/>
      <c r="K188" s="342"/>
    </row>
    <row r="189" s="1" customFormat="1" ht="15" customHeight="1">
      <c r="B189" s="319"/>
      <c r="C189" s="355" t="s">
        <v>1169</v>
      </c>
      <c r="D189" s="294"/>
      <c r="E189" s="294"/>
      <c r="F189" s="317" t="s">
        <v>1089</v>
      </c>
      <c r="G189" s="294"/>
      <c r="H189" s="294" t="s">
        <v>1170</v>
      </c>
      <c r="I189" s="294" t="s">
        <v>1171</v>
      </c>
      <c r="J189" s="356" t="s">
        <v>1172</v>
      </c>
      <c r="K189" s="342"/>
    </row>
    <row r="190" s="1" customFormat="1" ht="15" customHeight="1">
      <c r="B190" s="319"/>
      <c r="C190" s="355" t="s">
        <v>42</v>
      </c>
      <c r="D190" s="294"/>
      <c r="E190" s="294"/>
      <c r="F190" s="317" t="s">
        <v>1083</v>
      </c>
      <c r="G190" s="294"/>
      <c r="H190" s="291" t="s">
        <v>1173</v>
      </c>
      <c r="I190" s="294" t="s">
        <v>1174</v>
      </c>
      <c r="J190" s="294"/>
      <c r="K190" s="342"/>
    </row>
    <row r="191" s="1" customFormat="1" ht="15" customHeight="1">
      <c r="B191" s="319"/>
      <c r="C191" s="355" t="s">
        <v>1175</v>
      </c>
      <c r="D191" s="294"/>
      <c r="E191" s="294"/>
      <c r="F191" s="317" t="s">
        <v>1083</v>
      </c>
      <c r="G191" s="294"/>
      <c r="H191" s="294" t="s">
        <v>1176</v>
      </c>
      <c r="I191" s="294" t="s">
        <v>1118</v>
      </c>
      <c r="J191" s="294"/>
      <c r="K191" s="342"/>
    </row>
    <row r="192" s="1" customFormat="1" ht="15" customHeight="1">
      <c r="B192" s="319"/>
      <c r="C192" s="355" t="s">
        <v>1177</v>
      </c>
      <c r="D192" s="294"/>
      <c r="E192" s="294"/>
      <c r="F192" s="317" t="s">
        <v>1083</v>
      </c>
      <c r="G192" s="294"/>
      <c r="H192" s="294" t="s">
        <v>1178</v>
      </c>
      <c r="I192" s="294" t="s">
        <v>1118</v>
      </c>
      <c r="J192" s="294"/>
      <c r="K192" s="342"/>
    </row>
    <row r="193" s="1" customFormat="1" ht="15" customHeight="1">
      <c r="B193" s="319"/>
      <c r="C193" s="355" t="s">
        <v>1179</v>
      </c>
      <c r="D193" s="294"/>
      <c r="E193" s="294"/>
      <c r="F193" s="317" t="s">
        <v>1089</v>
      </c>
      <c r="G193" s="294"/>
      <c r="H193" s="294" t="s">
        <v>1180</v>
      </c>
      <c r="I193" s="294" t="s">
        <v>1118</v>
      </c>
      <c r="J193" s="294"/>
      <c r="K193" s="342"/>
    </row>
    <row r="194" s="1" customFormat="1" ht="15" customHeight="1">
      <c r="B194" s="348"/>
      <c r="C194" s="357"/>
      <c r="D194" s="328"/>
      <c r="E194" s="328"/>
      <c r="F194" s="328"/>
      <c r="G194" s="328"/>
      <c r="H194" s="328"/>
      <c r="I194" s="328"/>
      <c r="J194" s="328"/>
      <c r="K194" s="349"/>
    </row>
    <row r="195" s="1" customFormat="1" ht="18.75" customHeight="1">
      <c r="B195" s="330"/>
      <c r="C195" s="340"/>
      <c r="D195" s="340"/>
      <c r="E195" s="340"/>
      <c r="F195" s="350"/>
      <c r="G195" s="340"/>
      <c r="H195" s="340"/>
      <c r="I195" s="340"/>
      <c r="J195" s="340"/>
      <c r="K195" s="330"/>
    </row>
    <row r="196" s="1" customFormat="1" ht="18.75" customHeight="1">
      <c r="B196" s="330"/>
      <c r="C196" s="340"/>
      <c r="D196" s="340"/>
      <c r="E196" s="340"/>
      <c r="F196" s="350"/>
      <c r="G196" s="340"/>
      <c r="H196" s="340"/>
      <c r="I196" s="340"/>
      <c r="J196" s="340"/>
      <c r="K196" s="330"/>
    </row>
    <row r="197" s="1" customFormat="1" ht="18.75" customHeight="1">
      <c r="B197" s="302"/>
      <c r="C197" s="302"/>
      <c r="D197" s="302"/>
      <c r="E197" s="302"/>
      <c r="F197" s="302"/>
      <c r="G197" s="302"/>
      <c r="H197" s="302"/>
      <c r="I197" s="302"/>
      <c r="J197" s="302"/>
      <c r="K197" s="302"/>
    </row>
    <row r="198" s="1" customFormat="1" ht="13.5">
      <c r="B198" s="281"/>
      <c r="C198" s="282"/>
      <c r="D198" s="282"/>
      <c r="E198" s="282"/>
      <c r="F198" s="282"/>
      <c r="G198" s="282"/>
      <c r="H198" s="282"/>
      <c r="I198" s="282"/>
      <c r="J198" s="282"/>
      <c r="K198" s="283"/>
    </row>
    <row r="199" s="1" customFormat="1" ht="21">
      <c r="B199" s="284"/>
      <c r="C199" s="285" t="s">
        <v>1181</v>
      </c>
      <c r="D199" s="285"/>
      <c r="E199" s="285"/>
      <c r="F199" s="285"/>
      <c r="G199" s="285"/>
      <c r="H199" s="285"/>
      <c r="I199" s="285"/>
      <c r="J199" s="285"/>
      <c r="K199" s="286"/>
    </row>
    <row r="200" s="1" customFormat="1" ht="25.5" customHeight="1">
      <c r="B200" s="284"/>
      <c r="C200" s="358" t="s">
        <v>1182</v>
      </c>
      <c r="D200" s="358"/>
      <c r="E200" s="358"/>
      <c r="F200" s="358" t="s">
        <v>1183</v>
      </c>
      <c r="G200" s="359"/>
      <c r="H200" s="358" t="s">
        <v>1184</v>
      </c>
      <c r="I200" s="358"/>
      <c r="J200" s="358"/>
      <c r="K200" s="286"/>
    </row>
    <row r="201" s="1" customFormat="1" ht="5.25" customHeight="1">
      <c r="B201" s="319"/>
      <c r="C201" s="314"/>
      <c r="D201" s="314"/>
      <c r="E201" s="314"/>
      <c r="F201" s="314"/>
      <c r="G201" s="340"/>
      <c r="H201" s="314"/>
      <c r="I201" s="314"/>
      <c r="J201" s="314"/>
      <c r="K201" s="342"/>
    </row>
    <row r="202" s="1" customFormat="1" ht="15" customHeight="1">
      <c r="B202" s="319"/>
      <c r="C202" s="294" t="s">
        <v>1174</v>
      </c>
      <c r="D202" s="294"/>
      <c r="E202" s="294"/>
      <c r="F202" s="317" t="s">
        <v>43</v>
      </c>
      <c r="G202" s="294"/>
      <c r="H202" s="294" t="s">
        <v>1185</v>
      </c>
      <c r="I202" s="294"/>
      <c r="J202" s="294"/>
      <c r="K202" s="342"/>
    </row>
    <row r="203" s="1" customFormat="1" ht="15" customHeight="1">
      <c r="B203" s="319"/>
      <c r="C203" s="294"/>
      <c r="D203" s="294"/>
      <c r="E203" s="294"/>
      <c r="F203" s="317" t="s">
        <v>44</v>
      </c>
      <c r="G203" s="294"/>
      <c r="H203" s="294" t="s">
        <v>1186</v>
      </c>
      <c r="I203" s="294"/>
      <c r="J203" s="294"/>
      <c r="K203" s="342"/>
    </row>
    <row r="204" s="1" customFormat="1" ht="15" customHeight="1">
      <c r="B204" s="319"/>
      <c r="C204" s="294"/>
      <c r="D204" s="294"/>
      <c r="E204" s="294"/>
      <c r="F204" s="317" t="s">
        <v>47</v>
      </c>
      <c r="G204" s="294"/>
      <c r="H204" s="294" t="s">
        <v>1187</v>
      </c>
      <c r="I204" s="294"/>
      <c r="J204" s="294"/>
      <c r="K204" s="342"/>
    </row>
    <row r="205" s="1" customFormat="1" ht="15" customHeight="1">
      <c r="B205" s="319"/>
      <c r="C205" s="294"/>
      <c r="D205" s="294"/>
      <c r="E205" s="294"/>
      <c r="F205" s="317" t="s">
        <v>45</v>
      </c>
      <c r="G205" s="294"/>
      <c r="H205" s="294" t="s">
        <v>1188</v>
      </c>
      <c r="I205" s="294"/>
      <c r="J205" s="294"/>
      <c r="K205" s="342"/>
    </row>
    <row r="206" s="1" customFormat="1" ht="15" customHeight="1">
      <c r="B206" s="319"/>
      <c r="C206" s="294"/>
      <c r="D206" s="294"/>
      <c r="E206" s="294"/>
      <c r="F206" s="317" t="s">
        <v>46</v>
      </c>
      <c r="G206" s="294"/>
      <c r="H206" s="294" t="s">
        <v>1189</v>
      </c>
      <c r="I206" s="294"/>
      <c r="J206" s="294"/>
      <c r="K206" s="342"/>
    </row>
    <row r="207" s="1" customFormat="1" ht="15" customHeight="1">
      <c r="B207" s="319"/>
      <c r="C207" s="294"/>
      <c r="D207" s="294"/>
      <c r="E207" s="294"/>
      <c r="F207" s="317"/>
      <c r="G207" s="294"/>
      <c r="H207" s="294"/>
      <c r="I207" s="294"/>
      <c r="J207" s="294"/>
      <c r="K207" s="342"/>
    </row>
    <row r="208" s="1" customFormat="1" ht="15" customHeight="1">
      <c r="B208" s="319"/>
      <c r="C208" s="294" t="s">
        <v>1130</v>
      </c>
      <c r="D208" s="294"/>
      <c r="E208" s="294"/>
      <c r="F208" s="317" t="s">
        <v>79</v>
      </c>
      <c r="G208" s="294"/>
      <c r="H208" s="294" t="s">
        <v>1190</v>
      </c>
      <c r="I208" s="294"/>
      <c r="J208" s="294"/>
      <c r="K208" s="342"/>
    </row>
    <row r="209" s="1" customFormat="1" ht="15" customHeight="1">
      <c r="B209" s="319"/>
      <c r="C209" s="294"/>
      <c r="D209" s="294"/>
      <c r="E209" s="294"/>
      <c r="F209" s="317" t="s">
        <v>1028</v>
      </c>
      <c r="G209" s="294"/>
      <c r="H209" s="294" t="s">
        <v>1029</v>
      </c>
      <c r="I209" s="294"/>
      <c r="J209" s="294"/>
      <c r="K209" s="342"/>
    </row>
    <row r="210" s="1" customFormat="1" ht="15" customHeight="1">
      <c r="B210" s="319"/>
      <c r="C210" s="294"/>
      <c r="D210" s="294"/>
      <c r="E210" s="294"/>
      <c r="F210" s="317" t="s">
        <v>1026</v>
      </c>
      <c r="G210" s="294"/>
      <c r="H210" s="294" t="s">
        <v>1191</v>
      </c>
      <c r="I210" s="294"/>
      <c r="J210" s="294"/>
      <c r="K210" s="342"/>
    </row>
    <row r="211" s="1" customFormat="1" ht="15" customHeight="1">
      <c r="B211" s="360"/>
      <c r="C211" s="294"/>
      <c r="D211" s="294"/>
      <c r="E211" s="294"/>
      <c r="F211" s="317" t="s">
        <v>96</v>
      </c>
      <c r="G211" s="355"/>
      <c r="H211" s="346" t="s">
        <v>97</v>
      </c>
      <c r="I211" s="346"/>
      <c r="J211" s="346"/>
      <c r="K211" s="361"/>
    </row>
    <row r="212" s="1" customFormat="1" ht="15" customHeight="1">
      <c r="B212" s="360"/>
      <c r="C212" s="294"/>
      <c r="D212" s="294"/>
      <c r="E212" s="294"/>
      <c r="F212" s="317" t="s">
        <v>1030</v>
      </c>
      <c r="G212" s="355"/>
      <c r="H212" s="346" t="s">
        <v>1192</v>
      </c>
      <c r="I212" s="346"/>
      <c r="J212" s="346"/>
      <c r="K212" s="361"/>
    </row>
    <row r="213" s="1" customFormat="1" ht="15" customHeight="1">
      <c r="B213" s="360"/>
      <c r="C213" s="294"/>
      <c r="D213" s="294"/>
      <c r="E213" s="294"/>
      <c r="F213" s="317"/>
      <c r="G213" s="355"/>
      <c r="H213" s="346"/>
      <c r="I213" s="346"/>
      <c r="J213" s="346"/>
      <c r="K213" s="361"/>
    </row>
    <row r="214" s="1" customFormat="1" ht="15" customHeight="1">
      <c r="B214" s="360"/>
      <c r="C214" s="294" t="s">
        <v>1154</v>
      </c>
      <c r="D214" s="294"/>
      <c r="E214" s="294"/>
      <c r="F214" s="317">
        <v>1</v>
      </c>
      <c r="G214" s="355"/>
      <c r="H214" s="346" t="s">
        <v>1193</v>
      </c>
      <c r="I214" s="346"/>
      <c r="J214" s="346"/>
      <c r="K214" s="361"/>
    </row>
    <row r="215" s="1" customFormat="1" ht="15" customHeight="1">
      <c r="B215" s="360"/>
      <c r="C215" s="294"/>
      <c r="D215" s="294"/>
      <c r="E215" s="294"/>
      <c r="F215" s="317">
        <v>2</v>
      </c>
      <c r="G215" s="355"/>
      <c r="H215" s="346" t="s">
        <v>1194</v>
      </c>
      <c r="I215" s="346"/>
      <c r="J215" s="346"/>
      <c r="K215" s="361"/>
    </row>
    <row r="216" s="1" customFormat="1" ht="15" customHeight="1">
      <c r="B216" s="360"/>
      <c r="C216" s="294"/>
      <c r="D216" s="294"/>
      <c r="E216" s="294"/>
      <c r="F216" s="317">
        <v>3</v>
      </c>
      <c r="G216" s="355"/>
      <c r="H216" s="346" t="s">
        <v>1195</v>
      </c>
      <c r="I216" s="346"/>
      <c r="J216" s="346"/>
      <c r="K216" s="361"/>
    </row>
    <row r="217" s="1" customFormat="1" ht="15" customHeight="1">
      <c r="B217" s="360"/>
      <c r="C217" s="294"/>
      <c r="D217" s="294"/>
      <c r="E217" s="294"/>
      <c r="F217" s="317">
        <v>4</v>
      </c>
      <c r="G217" s="355"/>
      <c r="H217" s="346" t="s">
        <v>1196</v>
      </c>
      <c r="I217" s="346"/>
      <c r="J217" s="346"/>
      <c r="K217" s="361"/>
    </row>
    <row r="218" s="1" customFormat="1" ht="12.75" customHeight="1">
      <c r="B218" s="362"/>
      <c r="C218" s="363"/>
      <c r="D218" s="363"/>
      <c r="E218" s="363"/>
      <c r="F218" s="363"/>
      <c r="G218" s="363"/>
      <c r="H218" s="363"/>
      <c r="I218" s="363"/>
      <c r="J218" s="363"/>
      <c r="K218" s="36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2020-08-27T11:08:19Z</dcterms:created>
  <dcterms:modified xsi:type="dcterms:W3CDTF">2020-08-27T11:08:28Z</dcterms:modified>
</cp:coreProperties>
</file>