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Deutsch\Desktop\Veřejné zakázky\A-Veřejné zakázky malého rozsahu\2021\ODM-lávka na žel. mostě\"/>
    </mc:Choice>
  </mc:AlternateContent>
  <bookViews>
    <workbookView xWindow="-120" yWindow="-120" windowWidth="20730" windowHeight="11760" activeTab="2"/>
  </bookViews>
  <sheets>
    <sheet name="Rekapitulace" sheetId="1" r:id="rId1"/>
    <sheet name="SO 151" sheetId="2" r:id="rId2"/>
    <sheet name="SO 201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3" l="1"/>
  <c r="O110" i="3" s="1"/>
  <c r="I106" i="3"/>
  <c r="O106" i="3" s="1"/>
  <c r="I102" i="3"/>
  <c r="O102" i="3" s="1"/>
  <c r="I98" i="3"/>
  <c r="I94" i="3"/>
  <c r="O94" i="3" s="1"/>
  <c r="I90" i="3"/>
  <c r="O90" i="3" s="1"/>
  <c r="I86" i="3"/>
  <c r="O86" i="3" s="1"/>
  <c r="I82" i="3"/>
  <c r="O82" i="3" s="1"/>
  <c r="I77" i="3"/>
  <c r="O77" i="3" s="1"/>
  <c r="I73" i="3"/>
  <c r="O73" i="3" s="1"/>
  <c r="Q72" i="3"/>
  <c r="I72" i="3" s="1"/>
  <c r="I68" i="3"/>
  <c r="O68" i="3" s="1"/>
  <c r="I64" i="3"/>
  <c r="O64" i="3" s="1"/>
  <c r="I60" i="3"/>
  <c r="O60" i="3" s="1"/>
  <c r="I55" i="3"/>
  <c r="O55" i="3" s="1"/>
  <c r="I51" i="3"/>
  <c r="O51" i="3" s="1"/>
  <c r="I47" i="3"/>
  <c r="O47" i="3" s="1"/>
  <c r="I42" i="3"/>
  <c r="O42" i="3" s="1"/>
  <c r="R41" i="3" s="1"/>
  <c r="O41" i="3" s="1"/>
  <c r="I37" i="3"/>
  <c r="O37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I9" i="2"/>
  <c r="O9" i="2" s="1"/>
  <c r="R8" i="2" s="1"/>
  <c r="O8" i="2" s="1"/>
  <c r="O2" i="2" s="1"/>
  <c r="D10" i="1" s="1"/>
  <c r="Q81" i="3" l="1"/>
  <c r="I81" i="3" s="1"/>
  <c r="Q46" i="3"/>
  <c r="I46" i="3" s="1"/>
  <c r="R72" i="3"/>
  <c r="O72" i="3" s="1"/>
  <c r="R59" i="3"/>
  <c r="O59" i="3" s="1"/>
  <c r="R8" i="3"/>
  <c r="O8" i="3" s="1"/>
  <c r="R46" i="3"/>
  <c r="O46" i="3" s="1"/>
  <c r="Q8" i="2"/>
  <c r="I8" i="2" s="1"/>
  <c r="I3" i="2" s="1"/>
  <c r="C10" i="1" s="1"/>
  <c r="Q8" i="3"/>
  <c r="I8" i="3" s="1"/>
  <c r="Q41" i="3"/>
  <c r="I41" i="3" s="1"/>
  <c r="Q59" i="3"/>
  <c r="I59" i="3" s="1"/>
  <c r="O98" i="3"/>
  <c r="R81" i="3" s="1"/>
  <c r="O81" i="3" s="1"/>
  <c r="O2" i="3" l="1"/>
  <c r="D11" i="1" s="1"/>
  <c r="I3" i="3"/>
  <c r="C11" i="1" s="1"/>
  <c r="E11" i="1" s="1"/>
  <c r="E10" i="1"/>
  <c r="C6" i="1" l="1"/>
  <c r="C7" i="1"/>
</calcChain>
</file>

<file path=xl/sharedStrings.xml><?xml version="1.0" encoding="utf-8"?>
<sst xmlns="http://schemas.openxmlformats.org/spreadsheetml/2006/main" count="449" uniqueCount="189">
  <si>
    <t>Rekapitulace ceny</t>
  </si>
  <si>
    <t>Stavba: 2019-061 - OPRAVA PŘEDPOLÍ LÁVKY PRO PĚŠÍ NA ŽELEZNIČNÍM MOSTĚ PŘES LABE - PD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</si>
  <si>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</si>
  <si>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</si>
  <si>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</si>
  <si>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</si>
  <si>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</si>
  <si>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</si>
  <si>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</si>
  <si>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</si>
  <si>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</si>
  <si>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</si>
  <si>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</si>
  <si>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</si>
  <si>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2019-061</t>
  </si>
  <si>
    <t>OPRAVA PŘEDPOLÍ LÁVKY PRO PĚŠÍ NA ŽELEZNIČNÍM MOSTĚ PŘES LABE - PD</t>
  </si>
  <si>
    <t>O</t>
  </si>
  <si>
    <t>Rozpočet:</t>
  </si>
  <si>
    <t>0,00</t>
  </si>
  <si>
    <t>15,00</t>
  </si>
  <si>
    <t>21,00</t>
  </si>
  <si>
    <t>3</t>
  </si>
  <si>
    <t>2</t>
  </si>
  <si>
    <t>SO 151</t>
  </si>
  <si>
    <t>DOPRAVNĚ INŽENÝRSKÁ OPATŘENÍ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</si>
  <si>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</si>
  <si>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</si>
  <si>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</si>
  <si>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</si>
  <si>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</si>
  <si>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</si>
  <si>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</si>
  <si>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</si>
  <si>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</si>
  <si>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</si>
  <si>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</si>
  <si>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</si>
  <si>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</si>
  <si>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</si>
  <si>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</si>
  <si>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</si>
  <si>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</si>
  <si>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</si>
  <si>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</si>
  <si>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</si>
  <si>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03720</t>
  </si>
  <si>
    <t/>
  </si>
  <si>
    <t>POMOC PRÁCE ZAJIŠŤ NEBO ZŘÍZ REGULACI A OCHRANU DOPRAVY</t>
  </si>
  <si>
    <t>KPL</t>
  </si>
  <si>
    <t>PP</t>
  </si>
  <si>
    <t>VV</t>
  </si>
  <si>
    <t>TS</t>
  </si>
  <si>
    <t>zahrnuje objednatelem povolené náklady na požadovaná zařízení zhotovitele</t>
  </si>
  <si>
    <t>SO 201</t>
  </si>
  <si>
    <t>OPRAVA LÁVKY POD VĚTRUŠÍ</t>
  </si>
  <si>
    <t>014102</t>
  </si>
  <si>
    <t>POPLATKY ZA SKLÁDKU</t>
  </si>
  <si>
    <t>T</t>
  </si>
  <si>
    <t>POPLATEK ZA ULOŽENÍ MATERIÁLU NA RECYKLAČNÍ STŘEDISKO</t>
  </si>
  <si>
    <t>z pol. č. 11313: 4,852m3*2,2t/m3=10,674 [A]t 
z pol. č. 96616: 17,116m3*2,5t/m3=42,790 [B]t 
Celkem: A+B=53,464 [C]t</t>
  </si>
  <si>
    <t>zahrnuje veškeré poplatky provozovateli skládky související s uložením odpadu na skládce.</t>
  </si>
  <si>
    <t>02910</t>
  </si>
  <si>
    <t>OSTATNÍ POŽADAVKY - ZEMĚMĚŘIČSKÁ MĚŘENÍ</t>
  </si>
  <si>
    <t>KČ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</si>
  <si>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</si>
  <si>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</si>
  <si>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</si>
  <si>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</si>
  <si>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</si>
  <si>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zahrnuje veškeré náklady spojené s objednatelem požadovanými pracemi</t>
  </si>
  <si>
    <t>02940</t>
  </si>
  <si>
    <t>OSTATNÍ POŽADAVKY - VYPRACOVÁNÍ DOKUMENTACE</t>
  </si>
  <si>
    <t>VTD OCELOVÝCH KONSTRUKCÍ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</si>
  <si>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</si>
  <si>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</si>
  <si>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</si>
  <si>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</si>
  <si>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</si>
  <si>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GEOMETRICKÝ PLÁN SKUTEČNÉHO PROVEDENÍ STAVBY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</si>
  <si>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</si>
  <si>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7</t>
  </si>
  <si>
    <t>02953</t>
  </si>
  <si>
    <t>OSTATNÍ POŽADAVKY - HLAVNÍ MOSTNÍ PROHLÍDKA</t>
  </si>
  <si>
    <t>KUS</t>
  </si>
  <si>
    <t>1. HPM</t>
  </si>
  <si>
    <t>položka zahrnuje :  
- úkony dle ČSN 73 6221  
- provedení hlavní mostní prohlídky oprávněnou fyzickou nebo právnickou osobou  
- vyhotovení záznamu (protokolu), který jednoznačně definuje stav mostu</t>
  </si>
  <si>
    <t>8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</si>
  <si>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</si>
  <si>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</si>
  <si>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</si>
  <si>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</si>
  <si>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11313</t>
  </si>
  <si>
    <t>R</t>
  </si>
  <si>
    <t>ODSTRANĚNÍ KRYTU ZPEVNĚNÝCH PLOCH S ASFALTOVÝM POJIVEM</t>
  </si>
  <si>
    <t>M3</t>
  </si>
  <si>
    <t>VČETNĚ ODVOZU A ULOŽENÍ DO RECYKLAČNÍHO STŘEDISKA, POPLATEK UVEDEN V POLOŽCE 014102</t>
  </si>
  <si>
    <t>odstranění litého asfaltu na 
schodišťových stupních: 19ks*0,04m*0,27m*3,0m=0,616 [A]m3 
na mezipodestě: 0,04m*3,0m*(2,35m+0,65m)=0,360 [B]m3 
na mostovce lávky: 0,04m*3,0m*32,3m=3,876 [C]m3 
Celkem: A+B+C=4,852 [D]m3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</si>
  <si>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</si>
  <si>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Vodorovné konstrukce</t>
  </si>
  <si>
    <t>42194A</t>
  </si>
  <si>
    <t>MOSTNÍ NOSNÉ DESKOVÉ KONSTR Z OCELI S 235</t>
  </si>
  <si>
    <t>OCELOVÉ ROŠTY Z TAHOKOVŮ, SPECIFIKACE DLE PD, VČETNĚ PKO A KOTVENÍ 
Návrh barevného odstínu bude identický jako odstín RAL na schodišti Střekovského nábřeží a odsouhlasen investorem a správcem stavebního objektu.</t>
  </si>
  <si>
    <t>viz výkres č. 3 
pochozí plocha na lávce: 28ks*210,29kg/1000=5,888 [A]t 
pochozí plocha na lávce u pilíře: 3ks*228,62kg/1000=0,686 [B]t 
pochozí plocha na podestě: 2ks*198,54kg/1000=0,397 [C]t 
pochozí plocha na horní podestě: 1ks*175,99kg/1000=0,176 [D]t 
Celkem: A+B+C+D=7,147 [E]t 
svary - 3%: 7,147t*0,03=0,214 [F]t 
spoj, materiál - 2%: 7,147t*0,02=0,143 [G]t 
Celkem: E+F+G=7,504 [H]t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</si>
  <si>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</si>
  <si>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11</t>
  </si>
  <si>
    <t>43417A</t>
  </si>
  <si>
    <t>SCHODIŠŤOVÉ STUPNĚ, Z OCELI S 235</t>
  </si>
  <si>
    <t>OCELOVÉ SCHOD. STUPNĚ S NÁŠLAPNOU PLOCHOU Z TAHOKOVU, SPECIFIKACE DLE PD 
Návrh barevného odstínu bude identický jako odstín RAL na schodišti Střekovského nábřeží a odsouhlasen investorem a správcem stavebního objektu.</t>
  </si>
  <si>
    <t>viz výkres č. 3: 19ks*49,85kg/1000=0,947 [A]t 
svary - 3%: 19ks*49,85kg*0,03/1000=0,028 [B]t 
spoj, materiál - 2%: 19ks*49,85kg*0,02/1000=0,019 [C]t 
Celkem: A+B+C=0,994 [D]t</t>
  </si>
  <si>
    <t>12</t>
  </si>
  <si>
    <t>451315</t>
  </si>
  <si>
    <t>PODKLADNÍ A VÝPLŇOVÉ VRSTVY Z PROSTÉHO BETONU C30/37</t>
  </si>
  <si>
    <t>C30/37-XF3, VČ. VYVRTÁNÍ OTVORŮ D 40 MM V HORNÍ ČÁSTI SLOUPU, 2 KS/1 SLOUP</t>
  </si>
  <si>
    <t>výplňový beton stojek: 
0,015m2*1,5m*2ks=0,045 [A]m3 
0,05m2*4,5m*2ks=0,450 [B]m3 
0,05m2*5,6m*2ks=0,560 [C]m3 
0,05m2*5,3m*2ks=0,530 [D]m3 
Celkem: A+B+C+D=1,585 [E]m3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</si>
  <si>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</si>
  <si>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Úpravy povrchů, podlahy, výplně otvorů</t>
  </si>
  <si>
    <t>13</t>
  </si>
  <si>
    <t>626217</t>
  </si>
  <si>
    <t>REPROFILACE PLOCH SANAČNÍ MALTOU JEDNOVRST TL 60MM</t>
  </si>
  <si>
    <t>M2</t>
  </si>
  <si>
    <t>PCC SPRÁVKOVÁ MALTA TŘÍDY R4 DLE ČSN EN 10504-3</t>
  </si>
  <si>
    <t>lokální reprofilace - 35% povrchu 
betonové patky ocelových sloupů - odhad: 10,0m2=10,000 [A]m2 
betonová zídka - odhad: 30,0m2=30,000 [B]m2 
Celkem: A+B=40,000 [C]m2</t>
  </si>
  <si>
    <t>14</t>
  </si>
  <si>
    <t>62631</t>
  </si>
  <si>
    <t>SPOJOVACÍ MŮSTEK MEZI STARÝM A NOVÝM BETONEM</t>
  </si>
  <si>
    <t>ADHEZNÍ MŮSTEK - PASIVACE OBNAŽENÉ VÝZTUŽE PO OTRYSKÁNÍ (INHIBITOR KOROZE)</t>
  </si>
  <si>
    <t>100% povrchu 
betonové patky ocelových sloupů - odhad: 10,0m2=10,000 [A]m2 
betonová zídka - odhad: 30,0m2=30,000 [B]m2 
Celkem: A+B=40,000 [C]m2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</si>
  <si>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</si>
  <si>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15</t>
  </si>
  <si>
    <t>62641</t>
  </si>
  <si>
    <t>SJEDNOCUJÍCÍ STĚRKA JEMNOU MALTOU TL CCA 2MM</t>
  </si>
  <si>
    <t>MALTA TŘ R2 DLE ČSN EN 1504-3</t>
  </si>
  <si>
    <t>Přidružená stavební výroba</t>
  </si>
  <si>
    <t>16</t>
  </si>
  <si>
    <t>78312</t>
  </si>
  <si>
    <t>PROTIKOROZ OCHRANA OCEL KONSTR NÁTĚREM VÍCEVRST</t>
  </si>
  <si>
    <t>Návrh barevného odstínu bude identický jako odstín RAL na schodišti Střekovského nábřeží a odsouhlasen investorem a správcem stavebního objektu.</t>
  </si>
  <si>
    <t>stávající ocelové konstrukce 
podpěrné sloupy schodiště - 2 x UPE 140: 
2ks*0,12m*0,14m*1,5m=0,050 [A]m2 
0,12m*0,14m*3,3m=0,055 [B]m2 
4*0,04m2+2*0,4m*0,12m=0,256 [C]m2 
podpěrné sloupy lávky - 2 x UPE 300: 
2ks*0,2m*0,3m*(4,5m+5,6m+5,3m)=1,848 [D]m2 
3ks*0,2m*0,3m*3,3m=0,594 [E]m2 
3*4*0,05m2+3*2*0,5m*0,2m=1,200 [F]m2 
vzpěra - 2 x UPE 220: 0,165m*0,22m*2,2m=0,080 [G]m2 
bočnice na schodišti - 2 x UPE 220: 0,165m*0,22m*9,2m=0,334 [H]m2 
bočnice na lávce - 2 x UPE 220: 0,165m*0,22m*(32,5m+29,2m)=2,240 [I]m2 
podesta - příčník UPE 200: 4*0,7m*3,3m=9,240 [J]m2 
lávka - příčník 2 x UPE 220 nad podpěrou: 3*(0,165m+2*0,22)*2,7m=4,901 [K]m2 
lávka - příčník 2 x 2 x UPE 220 nad podpěrou: 0,9m*2,7m=2,430 [L]m2 
lávka - příčník 2 x UPE 220 v poli: 6*0,165m*0,22m*2,9m=0,632 [M]m2 
podesta - podélník UPE 100: 2*0,27m*(2,35m+0,65m)=1,620 [N]m2 
lávka - podélník UPE 100: 2*0,27m*(32,5m+29,2m)=33,318 [O]m2 
na konci lávky u pilíře - UPE 220: 0,7m*3,3m=2,310 [P]m2 
zábradlí sloupek 2 x UPE 220: 0,165m*0,22m*0,79m*(24ks+22ks)=1,319 [Q]m2 
vrchní madlo 2 x UPE 220: (2*0,165m+2*0,22m)*(32,5m+29,3m)=47,586 [R]m2 
spodní madlo tr. 50/20: (2*0,05m+2*0,02m)*(32,5m+29,3m-20ks*0,165-26ks*0,22m)=7,389 [S]m2 
svislice 20 x 20: ((0,02m*0,02m*0,72m)*(9ks*2*20+8ks*2))=0,108 [T]m2 
Celkem: A+B+C+D+E+F+G+H+I+J+K+L+M+N+O+P+Q+R+S+T=117,510 [U]m2 
navíc 10%: 117,51m2*0,1=11,751 [V]m2 
Celkem: U+V=129,261 [W]m2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</si>
  <si>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</si>
  <si>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17</t>
  </si>
  <si>
    <t>78382</t>
  </si>
  <si>
    <t>NÁTĚRY BETON KONSTR TYP S2 (OS-B)</t>
  </si>
  <si>
    <t>SJEDNOCUJÍCÍ NÁTĚR ŠEDÉ BARVY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</si>
  <si>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</si>
  <si>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</si>
  <si>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18</t>
  </si>
  <si>
    <t>9112A1</t>
  </si>
  <si>
    <t>ZÁBRADLÍ MOSTNÍ S VODOR MADLY - DODÁVKA A MONTÁŽ</t>
  </si>
  <si>
    <t>M</t>
  </si>
  <si>
    <t>SPECIFIKACE DLE PD, VČETNĚ PKO A KOTVENÍ 
Návrh barevného odstínu bude identický jako odstín RAL na schodišti Střekovského nábřeží a odsouhlasen investorem a správcem stavebního objektu.</t>
  </si>
  <si>
    <t>nástavec na stávajícím zábradlí na lávce: 32,5m+29,2m=61,700 [A]m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</si>
  <si>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</si>
  <si>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19</t>
  </si>
  <si>
    <t>9112B1</t>
  </si>
  <si>
    <t>ZÁBRADLÍ MOSTNÍ SE SVISLOU VÝPLNÍ - DODÁVKA A MONTÁŽ</t>
  </si>
  <si>
    <t>zábradlí na schodišti a na lávce u pilíře: 22,3m=22,300 [A]m</t>
  </si>
  <si>
    <t>20</t>
  </si>
  <si>
    <t>9112B3</t>
  </si>
  <si>
    <t>ZÁBRADLÍ MOSTNÍ SE SVISLOU VÝPLNÍ - DEMONTÁŽ S PŘESUNEM</t>
  </si>
  <si>
    <t>VČ. ODVOZU NA MÍSTO URČENÉ INVESTOREM, PŘEDPOKLAD DO 20 KM</t>
  </si>
  <si>
    <t>zábradlí na schodišti: 2*9,5m=19,000 [A]m 
zábradlí na lávce u pilíře: 1,7+1,6=3,300 [B]m 
Celkem: A+B=22,300 [C]m</t>
  </si>
  <si>
    <t>položka zahrnuje:  
- demontáž a odstranění zařízení  
- jeho odvoz na předepsané místo</t>
  </si>
  <si>
    <t>21</t>
  </si>
  <si>
    <t>91355</t>
  </si>
  <si>
    <t>EVIDENČNÍ ČÍSLO MOSTU</t>
  </si>
  <si>
    <t>EVIDENČNÍ ČÍSLO LÁVKY</t>
  </si>
  <si>
    <t>položka zahrnuje štítek s evidenčním číslem mostu, sloupek dopravní značky včetně osazení a nutných zemních prací a zabetonování</t>
  </si>
  <si>
    <t>22</t>
  </si>
  <si>
    <t>938544</t>
  </si>
  <si>
    <t>OČIŠTĚNÍ BETON KONSTR OTRYSKÁNÍM TLAK VODOU PŘES 1000 BARŮ</t>
  </si>
  <si>
    <t>VYSOKOTLAKÝ VODNÍ PAPRSEK CCA 1000-1500 BAR, TLAK BUDE UPŘESNĚN NA STAVBĚ</t>
  </si>
  <si>
    <t>betonové patky ocelových sloupů - odhad: 10,0m2=10,000 [A]m2 
betonová zídka - odhad: 30,0m2=30,000 [B]m2 
Celkem: A+B=40,000 [C]m2</t>
  </si>
  <si>
    <t>položka zahrnuje očištění předepsaným způsobem včetně odklizení vzniklého odpadu</t>
  </si>
  <si>
    <t>23</t>
  </si>
  <si>
    <t>938652</t>
  </si>
  <si>
    <t>OČIŠTĚNÍ OCEL KONSTR OTRYSKÁNÍM NA SUCHO KŘEMIČ PÍSKEM</t>
  </si>
  <si>
    <t>24</t>
  </si>
  <si>
    <t>94190</t>
  </si>
  <si>
    <t>LEHKÉ PRACOVNÍ LEŠENÍ DO 1,5 KPA</t>
  </si>
  <si>
    <t>M3OP</t>
  </si>
  <si>
    <t>LEHKÉ LEŠENÍ V CELÉM ROSZAHU REKONSTRUKCE LÁVKY, VČETNĚ ZAKRYTÍ GEOTEXTILIÍ HMOT. MIN. 200 G/M2 PRO ZACHYCENÍ ODPADNÍHO MATERIÁLU Z OTRYSKÁNÍ OCELOVÉ KONSTRUKCE</t>
  </si>
  <si>
    <t>3,5m*6,5m*41,0m=932,750 [A]m3op</t>
  </si>
  <si>
    <t>Položka zahrnuje dovoz, montáž, údržbu, opotřebení (nájemné), demontáž, konzervaci, odvoz.</t>
  </si>
  <si>
    <t>25</t>
  </si>
  <si>
    <t>96616</t>
  </si>
  <si>
    <t>BOURÁNÍ KONSTRUKCÍ ZE ŽELEZOBETONU</t>
  </si>
  <si>
    <t>odstranění schodišťových stupnů vč. ocelových profilů: 19ks*0,08m*0,27m*3,0m=1,231 [A]m3 
mezipodesta: 0,15m*3,0m*(2,35m+0,65m)=1,350 [B]m3 
mostovka lávky: 0,15m*3,0m*32,3m=14,535 [C]m3 
odpočet litého asfaltu na 
schodišťových stupních: -19ks*0,04m*0,27m*3,0m=-0,616 [D]m3 
na mezipodestě: -0,04m*3,0m*(2,35m+0,65m)=-0,360 [E]m3 
na mostovce lávky: -0,04m*3,0m*32,3m=-3,876 [F]m3 
Celkem: A+B+C+D+E+F=12,264 [G]m3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</si>
  <si>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</si>
  <si>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Položka zahrnuje dopravně inženýrská opatření v průběhu celé stavby (dle schváleného plánu ZOV a vyjádření DI PČR), zahrnuje pronájem dopravního značení - tzn. osazení, přesuny a odvoz provizorního dopravního značení. Zahrnuje dočasné dopravní značení, semafory, dopravní zařízení (např citybloky, provizorní betonová a ocelová svodidla , světelné výstražné zařízení atd.) oplocení a všechny související práce po dobu trvání stavby. Součástí položky je i údržba a péče o dopravně inženýrská opatření v průběhu celé stavby. Součástí položky je vyřízení DIR včetně jeho projednání.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</si>
</sst>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1"/>
      <c r="C1" s="1"/>
      <c r="D1" s="1"/>
      <c r="E1" s="1"/>
    </row>
    <row r="2" spans="1:5" ht="12.75" customHeight="1" x14ac:dyDescent="0.2">
      <c r="A2" s="33"/>
      <c r="B2" s="34" t="s">
        <v>0</v>
      </c>
      <c r="C2" s="1"/>
      <c r="D2" s="1"/>
      <c r="E2" s="1"/>
    </row>
    <row r="3" spans="1:5" ht="20.100000000000001" customHeight="1" x14ac:dyDescent="0.2">
      <c r="A3" s="33"/>
      <c r="B3" s="33"/>
      <c r="C3" s="1"/>
      <c r="D3" s="1"/>
      <c r="E3" s="1"/>
    </row>
    <row r="4" spans="1:5" ht="20.100000000000001" customHeight="1" x14ac:dyDescent="0.3">
      <c r="A4" s="1"/>
      <c r="B4" s="35" t="s">
        <v>1</v>
      </c>
      <c r="C4" s="33"/>
      <c r="D4" s="33"/>
      <c r="E4" s="1"/>
    </row>
    <row r="5" spans="1:5" ht="12.75" customHeight="1" x14ac:dyDescent="0.2">
      <c r="A5" s="1"/>
      <c r="B5" s="33" t="s">
        <v>2</v>
      </c>
      <c r="C5" s="33"/>
      <c r="D5" s="33"/>
      <c r="E5" s="1"/>
    </row>
    <row r="6" spans="1:5" ht="12.75" customHeight="1" x14ac:dyDescent="0.2">
      <c r="A6" s="1"/>
      <c r="B6" s="3" t="s">
        <v>3</v>
      </c>
      <c r="C6" s="6">
        <f>SUM(C10:C11)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SUM(E10:E11)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23</v>
      </c>
      <c r="B10" s="15" t="s">
        <v>24</v>
      </c>
      <c r="C10" s="16">
        <f>'SO 151'!I3</f>
        <v>0</v>
      </c>
      <c r="D10" s="16">
        <f>'SO 151'!O2</f>
        <v>0</v>
      </c>
      <c r="E10" s="16">
        <f>C10+D10</f>
        <v>0</v>
      </c>
    </row>
    <row r="11" spans="1:5" ht="12.75" customHeight="1" x14ac:dyDescent="0.2">
      <c r="A11" s="15" t="s">
        <v>53</v>
      </c>
      <c r="B11" s="15" t="s">
        <v>54</v>
      </c>
      <c r="C11" s="16">
        <f>'SO 201'!I3</f>
        <v>0</v>
      </c>
      <c r="D11" s="16">
        <f>'SO 201'!O2</f>
        <v>0</v>
      </c>
      <c r="E11" s="16">
        <f>C11+D11</f>
        <v>0</v>
      </c>
    </row>
  </sheetData>
  <sheetProtection algorithmName="SHA-512" hashValue="Rhvksi/DMRRBYyNJwCFOyF9N+I/c1LKLbfwqHfQHpdknP2P4nfZ1Hz9sS8D3nLrPtFWhGIoL4pXwOIWwyotYpA==" saltValue="cYbLXbxZ0hnm6M7P8ThqBw==" spinCount="100000"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3"/>
      <c r="E3" s="10" t="s">
        <v>15</v>
      </c>
      <c r="F3" s="1"/>
      <c r="G3" s="8"/>
      <c r="H3" s="7" t="s">
        <v>23</v>
      </c>
      <c r="I3" s="30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6" t="s">
        <v>25</v>
      </c>
      <c r="B5" s="36" t="s">
        <v>27</v>
      </c>
      <c r="C5" s="36" t="s">
        <v>29</v>
      </c>
      <c r="D5" s="36" t="s">
        <v>30</v>
      </c>
      <c r="E5" s="36" t="s">
        <v>31</v>
      </c>
      <c r="F5" s="36" t="s">
        <v>33</v>
      </c>
      <c r="G5" s="36" t="s">
        <v>35</v>
      </c>
      <c r="H5" s="36" t="s">
        <v>37</v>
      </c>
      <c r="I5" s="36"/>
      <c r="O5" t="s">
        <v>20</v>
      </c>
      <c r="P5" t="s">
        <v>22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02" x14ac:dyDescent="0.2">
      <c r="A10" s="26" t="s">
        <v>49</v>
      </c>
      <c r="E10" s="27" t="s">
        <v>188</v>
      </c>
    </row>
    <row r="11" spans="1:18" x14ac:dyDescent="0.2">
      <c r="A11" s="28" t="s">
        <v>50</v>
      </c>
      <c r="E11" s="29" t="s">
        <v>46</v>
      </c>
    </row>
    <row r="12" spans="1:18" x14ac:dyDescent="0.2">
      <c r="A12" t="s">
        <v>51</v>
      </c>
      <c r="E12" s="27" t="s">
        <v>52</v>
      </c>
    </row>
  </sheetData>
  <sheetProtection algorithmName="SHA-512" hashValue="ENbOpwAaXEHlMBjnFgnoUk/P7a/PbUcqggqSmY5JEFUhtb6HOTxMRwVkF09rSrQBXWdO4tHhb2GFOshxMAgFrg==" saltValue="fd79NDRsar6OhTOsP4ebRQ==" spinCount="100000" sheet="1" objects="1" scenarios="1"/>
  <protectedRanges>
    <protectedRange sqref="H9" name="Oblast1"/>
  </protectedRanges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"/>
  <sheetViews>
    <sheetView tabSelected="1" topLeftCell="B1" zoomScaleNormal="100" workbookViewId="0">
      <pane ySplit="7" topLeftCell="A14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0+O8+O41+O46+O59+O72+O81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3"/>
      <c r="E3" s="10" t="s">
        <v>15</v>
      </c>
      <c r="F3" s="1"/>
      <c r="G3" s="8"/>
      <c r="H3" s="7" t="s">
        <v>53</v>
      </c>
      <c r="I3" s="30">
        <f>0+I8+I41+I46+I59+I72+I81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53</v>
      </c>
      <c r="D4" s="39"/>
      <c r="E4" s="13" t="s">
        <v>54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6" t="s">
        <v>25</v>
      </c>
      <c r="B5" s="36" t="s">
        <v>27</v>
      </c>
      <c r="C5" s="36" t="s">
        <v>29</v>
      </c>
      <c r="D5" s="36" t="s">
        <v>30</v>
      </c>
      <c r="E5" s="36" t="s">
        <v>31</v>
      </c>
      <c r="F5" s="36" t="s">
        <v>33</v>
      </c>
      <c r="G5" s="36" t="s">
        <v>35</v>
      </c>
      <c r="H5" s="36" t="s">
        <v>37</v>
      </c>
      <c r="I5" s="36"/>
      <c r="O5" t="s">
        <v>20</v>
      </c>
      <c r="P5" t="s">
        <v>22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7" t="s">
        <v>44</v>
      </c>
      <c r="B9" s="21" t="s">
        <v>28</v>
      </c>
      <c r="C9" s="21" t="s">
        <v>55</v>
      </c>
      <c r="D9" s="17" t="s">
        <v>46</v>
      </c>
      <c r="E9" s="22" t="s">
        <v>56</v>
      </c>
      <c r="F9" s="23" t="s">
        <v>57</v>
      </c>
      <c r="G9" s="24">
        <v>53.463999999999999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58</v>
      </c>
    </row>
    <row r="11" spans="1:18" ht="38.25" x14ac:dyDescent="0.2">
      <c r="A11" s="28" t="s">
        <v>50</v>
      </c>
      <c r="E11" s="29" t="s">
        <v>59</v>
      </c>
    </row>
    <row r="12" spans="1:18" ht="25.5" x14ac:dyDescent="0.2">
      <c r="A12" t="s">
        <v>51</v>
      </c>
      <c r="E12" s="27" t="s">
        <v>60</v>
      </c>
    </row>
    <row r="13" spans="1:18" x14ac:dyDescent="0.2">
      <c r="A13" s="17" t="s">
        <v>44</v>
      </c>
      <c r="B13" s="21" t="s">
        <v>22</v>
      </c>
      <c r="C13" s="21" t="s">
        <v>61</v>
      </c>
      <c r="D13" s="17" t="s">
        <v>46</v>
      </c>
      <c r="E13" s="22" t="s">
        <v>62</v>
      </c>
      <c r="F13" s="23" t="s">
        <v>63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64</v>
      </c>
    </row>
    <row r="15" spans="1:18" x14ac:dyDescent="0.2">
      <c r="A15" s="28" t="s">
        <v>50</v>
      </c>
      <c r="E15" s="29" t="s">
        <v>46</v>
      </c>
    </row>
    <row r="16" spans="1:18" ht="38.25" x14ac:dyDescent="0.2">
      <c r="A16" t="s">
        <v>51</v>
      </c>
      <c r="E16" s="27" t="s">
        <v>65</v>
      </c>
    </row>
    <row r="17" spans="1:16" x14ac:dyDescent="0.2">
      <c r="A17" s="17" t="s">
        <v>44</v>
      </c>
      <c r="B17" s="21" t="s">
        <v>21</v>
      </c>
      <c r="C17" s="21" t="s">
        <v>66</v>
      </c>
      <c r="D17" s="17" t="s">
        <v>46</v>
      </c>
      <c r="E17" s="22" t="s">
        <v>67</v>
      </c>
      <c r="F17" s="23" t="s">
        <v>63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6" x14ac:dyDescent="0.2">
      <c r="A18" s="26" t="s">
        <v>49</v>
      </c>
      <c r="E18" s="27" t="s">
        <v>68</v>
      </c>
    </row>
    <row r="19" spans="1:16" x14ac:dyDescent="0.2">
      <c r="A19" s="28" t="s">
        <v>50</v>
      </c>
      <c r="E19" s="29" t="s">
        <v>46</v>
      </c>
    </row>
    <row r="20" spans="1:16" x14ac:dyDescent="0.2">
      <c r="A20" t="s">
        <v>51</v>
      </c>
      <c r="E20" s="27" t="s">
        <v>69</v>
      </c>
    </row>
    <row r="21" spans="1:16" x14ac:dyDescent="0.2">
      <c r="A21" s="17" t="s">
        <v>44</v>
      </c>
      <c r="B21" s="21" t="s">
        <v>32</v>
      </c>
      <c r="C21" s="21" t="s">
        <v>70</v>
      </c>
      <c r="D21" s="17" t="s">
        <v>46</v>
      </c>
      <c r="E21" s="22" t="s">
        <v>71</v>
      </c>
      <c r="F21" s="23" t="s">
        <v>63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6" t="s">
        <v>49</v>
      </c>
      <c r="E22" s="27" t="s">
        <v>72</v>
      </c>
    </row>
    <row r="23" spans="1:16" x14ac:dyDescent="0.2">
      <c r="A23" s="28" t="s">
        <v>50</v>
      </c>
      <c r="E23" s="29" t="s">
        <v>46</v>
      </c>
    </row>
    <row r="24" spans="1:16" x14ac:dyDescent="0.2">
      <c r="A24" t="s">
        <v>51</v>
      </c>
      <c r="E24" s="27" t="s">
        <v>69</v>
      </c>
    </row>
    <row r="25" spans="1:16" x14ac:dyDescent="0.2">
      <c r="A25" s="17" t="s">
        <v>44</v>
      </c>
      <c r="B25" s="21" t="s">
        <v>34</v>
      </c>
      <c r="C25" s="21" t="s">
        <v>73</v>
      </c>
      <c r="D25" s="17" t="s">
        <v>46</v>
      </c>
      <c r="E25" s="22" t="s">
        <v>74</v>
      </c>
      <c r="F25" s="23" t="s">
        <v>63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6" x14ac:dyDescent="0.2">
      <c r="A26" s="26" t="s">
        <v>49</v>
      </c>
      <c r="E26" s="27" t="s">
        <v>75</v>
      </c>
    </row>
    <row r="27" spans="1:16" x14ac:dyDescent="0.2">
      <c r="A27" s="28" t="s">
        <v>50</v>
      </c>
      <c r="E27" s="29" t="s">
        <v>46</v>
      </c>
    </row>
    <row r="28" spans="1:16" x14ac:dyDescent="0.2">
      <c r="A28" t="s">
        <v>51</v>
      </c>
      <c r="E28" s="27" t="s">
        <v>69</v>
      </c>
    </row>
    <row r="29" spans="1:16" x14ac:dyDescent="0.2">
      <c r="A29" s="17" t="s">
        <v>44</v>
      </c>
      <c r="B29" s="21" t="s">
        <v>36</v>
      </c>
      <c r="C29" s="21" t="s">
        <v>76</v>
      </c>
      <c r="D29" s="17" t="s">
        <v>46</v>
      </c>
      <c r="E29" s="22" t="s">
        <v>77</v>
      </c>
      <c r="F29" s="23" t="s">
        <v>63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22</v>
      </c>
    </row>
    <row r="30" spans="1:16" x14ac:dyDescent="0.2">
      <c r="A30" s="26" t="s">
        <v>49</v>
      </c>
      <c r="E30" s="27" t="s">
        <v>78</v>
      </c>
    </row>
    <row r="31" spans="1:16" x14ac:dyDescent="0.2">
      <c r="A31" s="28" t="s">
        <v>50</v>
      </c>
      <c r="E31" s="29" t="s">
        <v>46</v>
      </c>
    </row>
    <row r="32" spans="1:16" ht="76.5" x14ac:dyDescent="0.2">
      <c r="A32" t="s">
        <v>51</v>
      </c>
      <c r="E32" s="27" t="s">
        <v>79</v>
      </c>
    </row>
    <row r="33" spans="1:18" x14ac:dyDescent="0.2">
      <c r="A33" s="17" t="s">
        <v>44</v>
      </c>
      <c r="B33" s="21" t="s">
        <v>80</v>
      </c>
      <c r="C33" s="21" t="s">
        <v>81</v>
      </c>
      <c r="D33" s="17" t="s">
        <v>46</v>
      </c>
      <c r="E33" s="22" t="s">
        <v>82</v>
      </c>
      <c r="F33" s="23" t="s">
        <v>83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22</v>
      </c>
    </row>
    <row r="34" spans="1:18" x14ac:dyDescent="0.2">
      <c r="A34" s="26" t="s">
        <v>49</v>
      </c>
      <c r="E34" s="27" t="s">
        <v>84</v>
      </c>
    </row>
    <row r="35" spans="1:18" x14ac:dyDescent="0.2">
      <c r="A35" s="28" t="s">
        <v>50</v>
      </c>
      <c r="E35" s="29" t="s">
        <v>46</v>
      </c>
    </row>
    <row r="36" spans="1:18" ht="51" x14ac:dyDescent="0.2">
      <c r="A36" t="s">
        <v>51</v>
      </c>
      <c r="E36" s="27" t="s">
        <v>85</v>
      </c>
    </row>
    <row r="37" spans="1:18" x14ac:dyDescent="0.2">
      <c r="A37" s="17" t="s">
        <v>44</v>
      </c>
      <c r="B37" s="21" t="s">
        <v>86</v>
      </c>
      <c r="C37" s="21" t="s">
        <v>87</v>
      </c>
      <c r="D37" s="17" t="s">
        <v>46</v>
      </c>
      <c r="E37" s="22" t="s">
        <v>88</v>
      </c>
      <c r="F37" s="23" t="s">
        <v>48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8" x14ac:dyDescent="0.2">
      <c r="A38" s="26" t="s">
        <v>49</v>
      </c>
      <c r="E38" s="27" t="s">
        <v>46</v>
      </c>
    </row>
    <row r="39" spans="1:18" x14ac:dyDescent="0.2">
      <c r="A39" s="28" t="s">
        <v>50</v>
      </c>
      <c r="E39" s="29" t="s">
        <v>46</v>
      </c>
    </row>
    <row r="40" spans="1:18" ht="25.5" x14ac:dyDescent="0.2">
      <c r="A40" t="s">
        <v>51</v>
      </c>
      <c r="E40" s="27" t="s">
        <v>89</v>
      </c>
    </row>
    <row r="41" spans="1:18" ht="12.75" customHeight="1" x14ac:dyDescent="0.2">
      <c r="A41" s="5" t="s">
        <v>42</v>
      </c>
      <c r="B41" s="5"/>
      <c r="C41" s="31" t="s">
        <v>28</v>
      </c>
      <c r="D41" s="5"/>
      <c r="E41" s="19" t="s">
        <v>90</v>
      </c>
      <c r="F41" s="5"/>
      <c r="G41" s="5"/>
      <c r="H41" s="5"/>
      <c r="I41" s="32">
        <f>0+Q41</f>
        <v>0</v>
      </c>
      <c r="O41">
        <f>0+R41</f>
        <v>0</v>
      </c>
      <c r="Q41">
        <f>0+I42</f>
        <v>0</v>
      </c>
      <c r="R41">
        <f>0+O42</f>
        <v>0</v>
      </c>
    </row>
    <row r="42" spans="1:18" x14ac:dyDescent="0.2">
      <c r="A42" s="17" t="s">
        <v>44</v>
      </c>
      <c r="B42" s="21" t="s">
        <v>39</v>
      </c>
      <c r="C42" s="21" t="s">
        <v>91</v>
      </c>
      <c r="D42" s="17" t="s">
        <v>92</v>
      </c>
      <c r="E42" s="22" t="s">
        <v>93</v>
      </c>
      <c r="F42" s="23" t="s">
        <v>94</v>
      </c>
      <c r="G42" s="24">
        <v>4.8520000000000003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22</v>
      </c>
    </row>
    <row r="43" spans="1:18" ht="25.5" x14ac:dyDescent="0.2">
      <c r="A43" s="26" t="s">
        <v>49</v>
      </c>
      <c r="E43" s="27" t="s">
        <v>95</v>
      </c>
    </row>
    <row r="44" spans="1:18" ht="63.75" x14ac:dyDescent="0.2">
      <c r="A44" s="28" t="s">
        <v>50</v>
      </c>
      <c r="E44" s="29" t="s">
        <v>96</v>
      </c>
    </row>
    <row r="45" spans="1:18" ht="63.75" x14ac:dyDescent="0.2">
      <c r="A45" t="s">
        <v>51</v>
      </c>
      <c r="E45" s="27" t="s">
        <v>97</v>
      </c>
    </row>
    <row r="46" spans="1:18" ht="12.75" customHeight="1" x14ac:dyDescent="0.2">
      <c r="A46" s="5" t="s">
        <v>42</v>
      </c>
      <c r="B46" s="5"/>
      <c r="C46" s="31" t="s">
        <v>32</v>
      </c>
      <c r="D46" s="5"/>
      <c r="E46" s="19" t="s">
        <v>98</v>
      </c>
      <c r="F46" s="5"/>
      <c r="G46" s="5"/>
      <c r="H46" s="5"/>
      <c r="I46" s="32">
        <f>0+Q46</f>
        <v>0</v>
      </c>
      <c r="O46">
        <f>0+R46</f>
        <v>0</v>
      </c>
      <c r="Q46">
        <f>0+I47+I51+I55</f>
        <v>0</v>
      </c>
      <c r="R46">
        <f>0+O47+O51+O55</f>
        <v>0</v>
      </c>
    </row>
    <row r="47" spans="1:18" x14ac:dyDescent="0.2">
      <c r="A47" s="17" t="s">
        <v>44</v>
      </c>
      <c r="B47" s="21" t="s">
        <v>41</v>
      </c>
      <c r="C47" s="21" t="s">
        <v>99</v>
      </c>
      <c r="D47" s="17" t="s">
        <v>92</v>
      </c>
      <c r="E47" s="22" t="s">
        <v>100</v>
      </c>
      <c r="F47" s="23" t="s">
        <v>57</v>
      </c>
      <c r="G47" s="24">
        <v>7.5039999999999996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22</v>
      </c>
    </row>
    <row r="48" spans="1:18" ht="51" x14ac:dyDescent="0.2">
      <c r="A48" s="26" t="s">
        <v>49</v>
      </c>
      <c r="E48" s="27" t="s">
        <v>101</v>
      </c>
    </row>
    <row r="49" spans="1:18" ht="114.75" x14ac:dyDescent="0.2">
      <c r="A49" s="28" t="s">
        <v>50</v>
      </c>
      <c r="E49" s="29" t="s">
        <v>102</v>
      </c>
    </row>
    <row r="50" spans="1:18" ht="293.25" x14ac:dyDescent="0.2">
      <c r="A50" t="s">
        <v>51</v>
      </c>
      <c r="E50" s="27" t="s">
        <v>103</v>
      </c>
    </row>
    <row r="51" spans="1:18" x14ac:dyDescent="0.2">
      <c r="A51" s="17" t="s">
        <v>44</v>
      </c>
      <c r="B51" s="21" t="s">
        <v>104</v>
      </c>
      <c r="C51" s="21" t="s">
        <v>105</v>
      </c>
      <c r="D51" s="17" t="s">
        <v>92</v>
      </c>
      <c r="E51" s="22" t="s">
        <v>106</v>
      </c>
      <c r="F51" s="23" t="s">
        <v>57</v>
      </c>
      <c r="G51" s="24">
        <v>0.99399999999999999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22</v>
      </c>
    </row>
    <row r="52" spans="1:18" ht="51" x14ac:dyDescent="0.2">
      <c r="A52" s="26" t="s">
        <v>49</v>
      </c>
      <c r="E52" s="27" t="s">
        <v>107</v>
      </c>
    </row>
    <row r="53" spans="1:18" ht="51" x14ac:dyDescent="0.2">
      <c r="A53" s="28" t="s">
        <v>50</v>
      </c>
      <c r="E53" s="29" t="s">
        <v>108</v>
      </c>
    </row>
    <row r="54" spans="1:18" ht="293.25" x14ac:dyDescent="0.2">
      <c r="A54" t="s">
        <v>51</v>
      </c>
      <c r="E54" s="27" t="s">
        <v>103</v>
      </c>
    </row>
    <row r="55" spans="1:18" x14ac:dyDescent="0.2">
      <c r="A55" s="17" t="s">
        <v>44</v>
      </c>
      <c r="B55" s="21" t="s">
        <v>109</v>
      </c>
      <c r="C55" s="21" t="s">
        <v>110</v>
      </c>
      <c r="D55" s="17" t="s">
        <v>92</v>
      </c>
      <c r="E55" s="22" t="s">
        <v>111</v>
      </c>
      <c r="F55" s="23" t="s">
        <v>94</v>
      </c>
      <c r="G55" s="24">
        <v>1.585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22</v>
      </c>
    </row>
    <row r="56" spans="1:18" ht="25.5" x14ac:dyDescent="0.2">
      <c r="A56" s="26" t="s">
        <v>49</v>
      </c>
      <c r="E56" s="27" t="s">
        <v>112</v>
      </c>
    </row>
    <row r="57" spans="1:18" ht="76.5" x14ac:dyDescent="0.2">
      <c r="A57" s="28" t="s">
        <v>50</v>
      </c>
      <c r="E57" s="29" t="s">
        <v>113</v>
      </c>
    </row>
    <row r="58" spans="1:18" ht="369.75" x14ac:dyDescent="0.2">
      <c r="A58" t="s">
        <v>51</v>
      </c>
      <c r="E58" s="27" t="s">
        <v>114</v>
      </c>
    </row>
    <row r="59" spans="1:18" ht="12.75" customHeight="1" x14ac:dyDescent="0.2">
      <c r="A59" s="5" t="s">
        <v>42</v>
      </c>
      <c r="B59" s="5"/>
      <c r="C59" s="31" t="s">
        <v>36</v>
      </c>
      <c r="D59" s="5"/>
      <c r="E59" s="19" t="s">
        <v>115</v>
      </c>
      <c r="F59" s="5"/>
      <c r="G59" s="5"/>
      <c r="H59" s="5"/>
      <c r="I59" s="32">
        <f>0+Q59</f>
        <v>0</v>
      </c>
      <c r="O59">
        <f>0+R59</f>
        <v>0</v>
      </c>
      <c r="Q59">
        <f>0+I60+I64+I68</f>
        <v>0</v>
      </c>
      <c r="R59">
        <f>0+O60+O64+O68</f>
        <v>0</v>
      </c>
    </row>
    <row r="60" spans="1:18" x14ac:dyDescent="0.2">
      <c r="A60" s="17" t="s">
        <v>44</v>
      </c>
      <c r="B60" s="21" t="s">
        <v>116</v>
      </c>
      <c r="C60" s="21" t="s">
        <v>117</v>
      </c>
      <c r="D60" s="17" t="s">
        <v>92</v>
      </c>
      <c r="E60" s="22" t="s">
        <v>118</v>
      </c>
      <c r="F60" s="23" t="s">
        <v>119</v>
      </c>
      <c r="G60" s="24">
        <v>40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22</v>
      </c>
    </row>
    <row r="61" spans="1:18" x14ac:dyDescent="0.2">
      <c r="A61" s="26" t="s">
        <v>49</v>
      </c>
      <c r="E61" s="27" t="s">
        <v>120</v>
      </c>
    </row>
    <row r="62" spans="1:18" ht="51" x14ac:dyDescent="0.2">
      <c r="A62" s="28" t="s">
        <v>50</v>
      </c>
      <c r="E62" s="29" t="s">
        <v>121</v>
      </c>
    </row>
    <row r="63" spans="1:18" x14ac:dyDescent="0.2">
      <c r="A63" t="s">
        <v>51</v>
      </c>
      <c r="E63" s="27" t="s">
        <v>46</v>
      </c>
    </row>
    <row r="64" spans="1:18" x14ac:dyDescent="0.2">
      <c r="A64" s="17" t="s">
        <v>44</v>
      </c>
      <c r="B64" s="21" t="s">
        <v>122</v>
      </c>
      <c r="C64" s="21" t="s">
        <v>123</v>
      </c>
      <c r="D64" s="17" t="s">
        <v>92</v>
      </c>
      <c r="E64" s="22" t="s">
        <v>124</v>
      </c>
      <c r="F64" s="23" t="s">
        <v>119</v>
      </c>
      <c r="G64" s="24">
        <v>40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22</v>
      </c>
    </row>
    <row r="65" spans="1:18" ht="25.5" x14ac:dyDescent="0.2">
      <c r="A65" s="26" t="s">
        <v>49</v>
      </c>
      <c r="E65" s="27" t="s">
        <v>125</v>
      </c>
    </row>
    <row r="66" spans="1:18" ht="51" x14ac:dyDescent="0.2">
      <c r="A66" s="28" t="s">
        <v>50</v>
      </c>
      <c r="E66" s="29" t="s">
        <v>126</v>
      </c>
    </row>
    <row r="67" spans="1:18" ht="76.5" x14ac:dyDescent="0.2">
      <c r="A67" t="s">
        <v>51</v>
      </c>
      <c r="E67" s="27" t="s">
        <v>127</v>
      </c>
    </row>
    <row r="68" spans="1:18" x14ac:dyDescent="0.2">
      <c r="A68" s="17" t="s">
        <v>44</v>
      </c>
      <c r="B68" s="21" t="s">
        <v>128</v>
      </c>
      <c r="C68" s="21" t="s">
        <v>129</v>
      </c>
      <c r="D68" s="17" t="s">
        <v>46</v>
      </c>
      <c r="E68" s="22" t="s">
        <v>130</v>
      </c>
      <c r="F68" s="23" t="s">
        <v>119</v>
      </c>
      <c r="G68" s="24">
        <v>40</v>
      </c>
      <c r="H68" s="25">
        <v>0</v>
      </c>
      <c r="I68" s="25">
        <f>ROUND(ROUND(H68,2)*ROUND(G68,3),2)</f>
        <v>0</v>
      </c>
      <c r="O68">
        <f>(I68*21)/100</f>
        <v>0</v>
      </c>
      <c r="P68" t="s">
        <v>22</v>
      </c>
    </row>
    <row r="69" spans="1:18" x14ac:dyDescent="0.2">
      <c r="A69" s="26" t="s">
        <v>49</v>
      </c>
      <c r="E69" s="27" t="s">
        <v>131</v>
      </c>
    </row>
    <row r="70" spans="1:18" ht="51" x14ac:dyDescent="0.2">
      <c r="A70" s="28" t="s">
        <v>50</v>
      </c>
      <c r="E70" s="29" t="s">
        <v>126</v>
      </c>
    </row>
    <row r="71" spans="1:18" ht="76.5" x14ac:dyDescent="0.2">
      <c r="A71" t="s">
        <v>51</v>
      </c>
      <c r="E71" s="27" t="s">
        <v>127</v>
      </c>
    </row>
    <row r="72" spans="1:18" ht="12.75" customHeight="1" x14ac:dyDescent="0.2">
      <c r="A72" s="5" t="s">
        <v>42</v>
      </c>
      <c r="B72" s="5"/>
      <c r="C72" s="31" t="s">
        <v>80</v>
      </c>
      <c r="D72" s="5"/>
      <c r="E72" s="19" t="s">
        <v>132</v>
      </c>
      <c r="F72" s="5"/>
      <c r="G72" s="5"/>
      <c r="H72" s="5"/>
      <c r="I72" s="32">
        <f>0+Q72</f>
        <v>0</v>
      </c>
      <c r="O72">
        <f>0+R72</f>
        <v>0</v>
      </c>
      <c r="Q72">
        <f>0+I73+I77</f>
        <v>0</v>
      </c>
      <c r="R72">
        <f>0+O73+O77</f>
        <v>0</v>
      </c>
    </row>
    <row r="73" spans="1:18" x14ac:dyDescent="0.2">
      <c r="A73" s="17" t="s">
        <v>44</v>
      </c>
      <c r="B73" s="21" t="s">
        <v>133</v>
      </c>
      <c r="C73" s="21" t="s">
        <v>134</v>
      </c>
      <c r="D73" s="17" t="s">
        <v>46</v>
      </c>
      <c r="E73" s="22" t="s">
        <v>135</v>
      </c>
      <c r="F73" s="23" t="s">
        <v>119</v>
      </c>
      <c r="G73" s="24">
        <v>129.261</v>
      </c>
      <c r="H73" s="25">
        <v>0</v>
      </c>
      <c r="I73" s="25">
        <f>ROUND(ROUND(H73,2)*ROUND(G73,3),2)</f>
        <v>0</v>
      </c>
      <c r="O73">
        <f>(I73*21)/100</f>
        <v>0</v>
      </c>
      <c r="P73" t="s">
        <v>22</v>
      </c>
    </row>
    <row r="74" spans="1:18" ht="25.5" x14ac:dyDescent="0.2">
      <c r="A74" s="26" t="s">
        <v>49</v>
      </c>
      <c r="E74" s="27" t="s">
        <v>136</v>
      </c>
    </row>
    <row r="75" spans="1:18" ht="344.25" x14ac:dyDescent="0.2">
      <c r="A75" s="28" t="s">
        <v>50</v>
      </c>
      <c r="E75" s="29" t="s">
        <v>137</v>
      </c>
    </row>
    <row r="76" spans="1:18" ht="51" x14ac:dyDescent="0.2">
      <c r="A76" t="s">
        <v>51</v>
      </c>
      <c r="E76" s="27" t="s">
        <v>138</v>
      </c>
    </row>
    <row r="77" spans="1:18" x14ac:dyDescent="0.2">
      <c r="A77" s="17" t="s">
        <v>44</v>
      </c>
      <c r="B77" s="21" t="s">
        <v>139</v>
      </c>
      <c r="C77" s="21" t="s">
        <v>140</v>
      </c>
      <c r="D77" s="17" t="s">
        <v>46</v>
      </c>
      <c r="E77" s="22" t="s">
        <v>141</v>
      </c>
      <c r="F77" s="23" t="s">
        <v>119</v>
      </c>
      <c r="G77" s="24">
        <v>40</v>
      </c>
      <c r="H77" s="25">
        <v>0</v>
      </c>
      <c r="I77" s="25">
        <f>ROUND(ROUND(H77,2)*ROUND(G77,3),2)</f>
        <v>0</v>
      </c>
      <c r="O77">
        <f>(I77*21)/100</f>
        <v>0</v>
      </c>
      <c r="P77" t="s">
        <v>22</v>
      </c>
    </row>
    <row r="78" spans="1:18" x14ac:dyDescent="0.2">
      <c r="A78" s="26" t="s">
        <v>49</v>
      </c>
      <c r="E78" s="27" t="s">
        <v>142</v>
      </c>
    </row>
    <row r="79" spans="1:18" ht="51" x14ac:dyDescent="0.2">
      <c r="A79" s="28" t="s">
        <v>50</v>
      </c>
      <c r="E79" s="29" t="s">
        <v>126</v>
      </c>
    </row>
    <row r="80" spans="1:18" ht="51" x14ac:dyDescent="0.2">
      <c r="A80" t="s">
        <v>51</v>
      </c>
      <c r="E80" s="27" t="s">
        <v>143</v>
      </c>
    </row>
    <row r="81" spans="1:18" ht="12.75" customHeight="1" x14ac:dyDescent="0.2">
      <c r="A81" s="5" t="s">
        <v>42</v>
      </c>
      <c r="B81" s="5"/>
      <c r="C81" s="31" t="s">
        <v>39</v>
      </c>
      <c r="D81" s="5"/>
      <c r="E81" s="19" t="s">
        <v>144</v>
      </c>
      <c r="F81" s="5"/>
      <c r="G81" s="5"/>
      <c r="H81" s="5"/>
      <c r="I81" s="32">
        <f>0+Q81</f>
        <v>0</v>
      </c>
      <c r="O81">
        <f>0+R81</f>
        <v>0</v>
      </c>
      <c r="Q81">
        <f>0+I82+I86+I90+I94+I98+I102+I106+I110</f>
        <v>0</v>
      </c>
      <c r="R81">
        <f>0+O82+O86+O90+O94+O98+O102+O106+O110</f>
        <v>0</v>
      </c>
    </row>
    <row r="82" spans="1:18" x14ac:dyDescent="0.2">
      <c r="A82" s="17" t="s">
        <v>44</v>
      </c>
      <c r="B82" s="21" t="s">
        <v>145</v>
      </c>
      <c r="C82" s="21" t="s">
        <v>146</v>
      </c>
      <c r="D82" s="17" t="s">
        <v>46</v>
      </c>
      <c r="E82" s="22" t="s">
        <v>147</v>
      </c>
      <c r="F82" s="23" t="s">
        <v>148</v>
      </c>
      <c r="G82" s="24">
        <v>61.7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22</v>
      </c>
    </row>
    <row r="83" spans="1:18" ht="38.25" x14ac:dyDescent="0.2">
      <c r="A83" s="26" t="s">
        <v>49</v>
      </c>
      <c r="E83" s="27" t="s">
        <v>149</v>
      </c>
    </row>
    <row r="84" spans="1:18" x14ac:dyDescent="0.2">
      <c r="A84" s="28" t="s">
        <v>50</v>
      </c>
      <c r="E84" s="29" t="s">
        <v>150</v>
      </c>
    </row>
    <row r="85" spans="1:18" ht="63.75" x14ac:dyDescent="0.2">
      <c r="A85" t="s">
        <v>51</v>
      </c>
      <c r="E85" s="27" t="s">
        <v>151</v>
      </c>
    </row>
    <row r="86" spans="1:18" x14ac:dyDescent="0.2">
      <c r="A86" s="17" t="s">
        <v>44</v>
      </c>
      <c r="B86" s="21" t="s">
        <v>152</v>
      </c>
      <c r="C86" s="21" t="s">
        <v>153</v>
      </c>
      <c r="D86" s="17" t="s">
        <v>92</v>
      </c>
      <c r="E86" s="22" t="s">
        <v>154</v>
      </c>
      <c r="F86" s="23" t="s">
        <v>148</v>
      </c>
      <c r="G86" s="24">
        <v>22.3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22</v>
      </c>
    </row>
    <row r="87" spans="1:18" ht="38.25" x14ac:dyDescent="0.2">
      <c r="A87" s="26" t="s">
        <v>49</v>
      </c>
      <c r="E87" s="27" t="s">
        <v>149</v>
      </c>
    </row>
    <row r="88" spans="1:18" x14ac:dyDescent="0.2">
      <c r="A88" s="28" t="s">
        <v>50</v>
      </c>
      <c r="E88" s="29" t="s">
        <v>155</v>
      </c>
    </row>
    <row r="89" spans="1:18" ht="63.75" x14ac:dyDescent="0.2">
      <c r="A89" t="s">
        <v>51</v>
      </c>
      <c r="E89" s="27" t="s">
        <v>151</v>
      </c>
    </row>
    <row r="90" spans="1:18" x14ac:dyDescent="0.2">
      <c r="A90" s="17" t="s">
        <v>44</v>
      </c>
      <c r="B90" s="21" t="s">
        <v>156</v>
      </c>
      <c r="C90" s="21" t="s">
        <v>157</v>
      </c>
      <c r="D90" s="17" t="s">
        <v>92</v>
      </c>
      <c r="E90" s="22" t="s">
        <v>158</v>
      </c>
      <c r="F90" s="23" t="s">
        <v>148</v>
      </c>
      <c r="G90" s="24">
        <v>22.3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22</v>
      </c>
    </row>
    <row r="91" spans="1:18" x14ac:dyDescent="0.2">
      <c r="A91" s="26" t="s">
        <v>49</v>
      </c>
      <c r="E91" s="27" t="s">
        <v>159</v>
      </c>
    </row>
    <row r="92" spans="1:18" ht="38.25" x14ac:dyDescent="0.2">
      <c r="A92" s="28" t="s">
        <v>50</v>
      </c>
      <c r="E92" s="29" t="s">
        <v>160</v>
      </c>
    </row>
    <row r="93" spans="1:18" ht="38.25" x14ac:dyDescent="0.2">
      <c r="A93" t="s">
        <v>51</v>
      </c>
      <c r="E93" s="27" t="s">
        <v>161</v>
      </c>
    </row>
    <row r="94" spans="1:18" x14ac:dyDescent="0.2">
      <c r="A94" s="17" t="s">
        <v>44</v>
      </c>
      <c r="B94" s="21" t="s">
        <v>162</v>
      </c>
      <c r="C94" s="21" t="s">
        <v>163</v>
      </c>
      <c r="D94" s="17" t="s">
        <v>46</v>
      </c>
      <c r="E94" s="22" t="s">
        <v>164</v>
      </c>
      <c r="F94" s="23" t="s">
        <v>83</v>
      </c>
      <c r="G94" s="24">
        <v>1</v>
      </c>
      <c r="H94" s="25"/>
      <c r="I94" s="25">
        <f>ROUND(ROUND(H94,2)*ROUND(G94,3),2)</f>
        <v>0</v>
      </c>
      <c r="O94">
        <f>(I94*21)/100</f>
        <v>0</v>
      </c>
      <c r="P94" t="s">
        <v>22</v>
      </c>
    </row>
    <row r="95" spans="1:18" x14ac:dyDescent="0.2">
      <c r="A95" s="26" t="s">
        <v>49</v>
      </c>
      <c r="E95" s="27" t="s">
        <v>165</v>
      </c>
    </row>
    <row r="96" spans="1:18" x14ac:dyDescent="0.2">
      <c r="A96" s="28" t="s">
        <v>50</v>
      </c>
      <c r="E96" s="29" t="s">
        <v>46</v>
      </c>
    </row>
    <row r="97" spans="1:16" ht="25.5" x14ac:dyDescent="0.2">
      <c r="A97" t="s">
        <v>51</v>
      </c>
      <c r="E97" s="27" t="s">
        <v>166</v>
      </c>
    </row>
    <row r="98" spans="1:16" x14ac:dyDescent="0.2">
      <c r="A98" s="17" t="s">
        <v>44</v>
      </c>
      <c r="B98" s="21" t="s">
        <v>167</v>
      </c>
      <c r="C98" s="21" t="s">
        <v>168</v>
      </c>
      <c r="D98" s="17" t="s">
        <v>46</v>
      </c>
      <c r="E98" s="22" t="s">
        <v>169</v>
      </c>
      <c r="F98" s="23" t="s">
        <v>119</v>
      </c>
      <c r="G98" s="24">
        <v>40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22</v>
      </c>
    </row>
    <row r="99" spans="1:16" ht="25.5" x14ac:dyDescent="0.2">
      <c r="A99" s="26" t="s">
        <v>49</v>
      </c>
      <c r="E99" s="27" t="s">
        <v>170</v>
      </c>
    </row>
    <row r="100" spans="1:16" ht="38.25" x14ac:dyDescent="0.2">
      <c r="A100" s="28" t="s">
        <v>50</v>
      </c>
      <c r="E100" s="29" t="s">
        <v>171</v>
      </c>
    </row>
    <row r="101" spans="1:16" ht="25.5" x14ac:dyDescent="0.2">
      <c r="A101" t="s">
        <v>51</v>
      </c>
      <c r="E101" s="27" t="s">
        <v>172</v>
      </c>
    </row>
    <row r="102" spans="1:16" x14ac:dyDescent="0.2">
      <c r="A102" s="17" t="s">
        <v>44</v>
      </c>
      <c r="B102" s="21" t="s">
        <v>173</v>
      </c>
      <c r="C102" s="21" t="s">
        <v>174</v>
      </c>
      <c r="D102" s="17" t="s">
        <v>92</v>
      </c>
      <c r="E102" s="22" t="s">
        <v>175</v>
      </c>
      <c r="F102" s="23" t="s">
        <v>119</v>
      </c>
      <c r="G102" s="24">
        <v>129.261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22</v>
      </c>
    </row>
    <row r="103" spans="1:16" x14ac:dyDescent="0.2">
      <c r="A103" s="26" t="s">
        <v>49</v>
      </c>
      <c r="E103" s="27" t="s">
        <v>46</v>
      </c>
    </row>
    <row r="104" spans="1:16" ht="344.25" x14ac:dyDescent="0.2">
      <c r="A104" s="28" t="s">
        <v>50</v>
      </c>
      <c r="E104" s="29" t="s">
        <v>137</v>
      </c>
    </row>
    <row r="105" spans="1:16" ht="25.5" x14ac:dyDescent="0.2">
      <c r="A105" t="s">
        <v>51</v>
      </c>
      <c r="E105" s="27" t="s">
        <v>172</v>
      </c>
    </row>
    <row r="106" spans="1:16" x14ac:dyDescent="0.2">
      <c r="A106" s="17" t="s">
        <v>44</v>
      </c>
      <c r="B106" s="21" t="s">
        <v>176</v>
      </c>
      <c r="C106" s="21" t="s">
        <v>177</v>
      </c>
      <c r="D106" s="17" t="s">
        <v>46</v>
      </c>
      <c r="E106" s="22" t="s">
        <v>178</v>
      </c>
      <c r="F106" s="23" t="s">
        <v>179</v>
      </c>
      <c r="G106" s="24">
        <v>932.75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22</v>
      </c>
    </row>
    <row r="107" spans="1:16" ht="38.25" x14ac:dyDescent="0.2">
      <c r="A107" s="26" t="s">
        <v>49</v>
      </c>
      <c r="E107" s="27" t="s">
        <v>180</v>
      </c>
    </row>
    <row r="108" spans="1:16" x14ac:dyDescent="0.2">
      <c r="A108" s="28" t="s">
        <v>50</v>
      </c>
      <c r="E108" s="29" t="s">
        <v>181</v>
      </c>
    </row>
    <row r="109" spans="1:16" ht="25.5" x14ac:dyDescent="0.2">
      <c r="A109" t="s">
        <v>51</v>
      </c>
      <c r="E109" s="27" t="s">
        <v>182</v>
      </c>
    </row>
    <row r="110" spans="1:16" x14ac:dyDescent="0.2">
      <c r="A110" s="17" t="s">
        <v>44</v>
      </c>
      <c r="B110" s="21" t="s">
        <v>183</v>
      </c>
      <c r="C110" s="21" t="s">
        <v>184</v>
      </c>
      <c r="D110" s="17" t="s">
        <v>92</v>
      </c>
      <c r="E110" s="22" t="s">
        <v>185</v>
      </c>
      <c r="F110" s="23" t="s">
        <v>94</v>
      </c>
      <c r="G110" s="24">
        <v>12.263999999999999</v>
      </c>
      <c r="H110" s="25">
        <v>0</v>
      </c>
      <c r="I110" s="25">
        <f>ROUND(ROUND(H110,2)*ROUND(G110,3),2)</f>
        <v>0</v>
      </c>
      <c r="O110">
        <f>(I110*21)/100</f>
        <v>0</v>
      </c>
      <c r="P110" t="s">
        <v>22</v>
      </c>
    </row>
    <row r="111" spans="1:16" ht="25.5" x14ac:dyDescent="0.2">
      <c r="A111" s="26" t="s">
        <v>49</v>
      </c>
      <c r="E111" s="27" t="s">
        <v>95</v>
      </c>
    </row>
    <row r="112" spans="1:16" ht="114.75" x14ac:dyDescent="0.2">
      <c r="A112" s="28" t="s">
        <v>50</v>
      </c>
      <c r="E112" s="29" t="s">
        <v>186</v>
      </c>
    </row>
    <row r="113" spans="1:5" ht="114.75" x14ac:dyDescent="0.2">
      <c r="A113" t="s">
        <v>51</v>
      </c>
      <c r="E113" s="27" t="s">
        <v>187</v>
      </c>
    </row>
  </sheetData>
  <sheetProtection algorithmName="SHA-512" hashValue="eZMtfVfWsmbphTafttX3cFa+Ri6QE+PIbyaxFiR4/3S/baKC+23RbzcBthhfM/KNY6t50uHVQoW1L3kj2oc7Jw==" saltValue="lPdfNlpbShpxHfY4MfutWw==" spinCount="100000" sheet="1" objects="1" scenarios="1"/>
  <protectedRanges>
    <protectedRange sqref="H110" name="Oblast2"/>
    <protectedRange sqref="H9 H13 H17 H21 H25 H29 H33 H37 H42 H47 H51 H55 H60 H64 H68 H73 H77 H82 H86 H90 H94 H98 H102 H106" name="Oblast1"/>
  </protectedRanges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151</vt:lpstr>
      <vt:lpstr>SO 201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Vlček</dc:creator>
  <cp:keywords/>
  <dc:description/>
  <cp:lastModifiedBy>Deutsch Dalibor, Ing.</cp:lastModifiedBy>
  <dcterms:created xsi:type="dcterms:W3CDTF">2021-05-19T07:56:04Z</dcterms:created>
  <dcterms:modified xsi:type="dcterms:W3CDTF">2021-07-02T08:28:03Z</dcterms:modified>
  <cp:category/>
  <cp:contentStatus/>
</cp:coreProperties>
</file>