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Nezpůsobilé náklady_výkaz výměr\"/>
    </mc:Choice>
  </mc:AlternateContent>
  <xr:revisionPtr revIDLastSave="0" documentId="13_ncr:1_{FF46978B-294C-4321-86D0-AA3BA487680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01 - Rekonstrukce ubytovn..." sheetId="2" r:id="rId2"/>
    <sheet name="02 - Rekonstrukce ubytovn..." sheetId="3" r:id="rId3"/>
    <sheet name="03 - Vedlejší a ostatní n..." sheetId="4" r:id="rId4"/>
    <sheet name="Pokyny pro vyplnění" sheetId="5" r:id="rId5"/>
  </sheets>
  <externalReferences>
    <externalReference r:id="rId6"/>
  </externalReferences>
  <definedNames>
    <definedName name="_xlnm._FilterDatabase" localSheetId="2" hidden="1">'02 - Rekonstrukce ubytovn...'!$C$100:$K$130</definedName>
    <definedName name="_xlnm._FilterDatabase" localSheetId="3" hidden="1">'03 - Vedlejší a ostatní n...'!#REF!</definedName>
    <definedName name="_xlnm.Print_Titles" localSheetId="1">'01 - Rekonstrukce ubytovn...'!#REF!</definedName>
    <definedName name="_xlnm.Print_Titles" localSheetId="2">'02 - Rekonstrukce ubytovn...'!$100:$100</definedName>
    <definedName name="_xlnm.Print_Titles" localSheetId="3">'03 - Vedlejší a ostatní n...'!#REF!</definedName>
    <definedName name="_xlnm.Print_Titles" localSheetId="0">'Rekapitulace stavby'!$52:$52</definedName>
    <definedName name="_xlnm.Print_Area" localSheetId="1">'01 - Rekonstrukce ubytovn...'!$C$4:$J$39,'01 - Rekonstrukce ubytovn...'!$C$45:$J$61,'01 - Rekonstrukce ubytovn...'!#REF!</definedName>
    <definedName name="_xlnm.Print_Area" localSheetId="2">'02 - Rekonstrukce ubytovn...'!$C$4:$J$39,'02 - Rekonstrukce ubytovn...'!$C$45:$J$82,'02 - Rekonstrukce ubytovn...'!$C$88:$K$130</definedName>
    <definedName name="_xlnm.Print_Area" localSheetId="3">'03 - Vedlejší a ostatní n...'!$C$4:$J$39,'03 - Vedlejší a ostatní n...'!$C$65:$J$81,'03 - Vedlejší a ostatní n...'!#REF!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</definedNames>
  <calcPr calcId="191029"/>
</workbook>
</file>

<file path=xl/calcChain.xml><?xml version="1.0" encoding="utf-8"?>
<calcChain xmlns="http://schemas.openxmlformats.org/spreadsheetml/2006/main">
  <c r="J74" i="3" l="1"/>
  <c r="J70" i="3" s="1"/>
  <c r="J60" i="2"/>
  <c r="J59" i="2" s="1"/>
  <c r="J30" i="2" s="1"/>
  <c r="F34" i="2" s="1"/>
  <c r="J34" i="2" s="1"/>
  <c r="J39" i="2" s="1"/>
  <c r="BK121" i="3"/>
  <c r="BI121" i="3"/>
  <c r="BH121" i="3"/>
  <c r="BG121" i="3"/>
  <c r="BE121" i="3"/>
  <c r="T121" i="3"/>
  <c r="R121" i="3"/>
  <c r="P121" i="3"/>
  <c r="J121" i="3"/>
  <c r="BF121" i="3" s="1"/>
  <c r="BK118" i="3"/>
  <c r="BI118" i="3"/>
  <c r="BH118" i="3"/>
  <c r="BG118" i="3"/>
  <c r="BE118" i="3"/>
  <c r="T118" i="3"/>
  <c r="R118" i="3"/>
  <c r="P118" i="3"/>
  <c r="J118" i="3"/>
  <c r="BF118" i="3" s="1"/>
  <c r="BK115" i="3"/>
  <c r="BI115" i="3"/>
  <c r="BH115" i="3"/>
  <c r="BG115" i="3"/>
  <c r="BE115" i="3"/>
  <c r="T115" i="3"/>
  <c r="R115" i="3"/>
  <c r="P115" i="3"/>
  <c r="J115" i="3"/>
  <c r="BF115" i="3" s="1"/>
  <c r="BK113" i="3"/>
  <c r="BI113" i="3"/>
  <c r="BH113" i="3"/>
  <c r="BG113" i="3"/>
  <c r="BE113" i="3"/>
  <c r="T113" i="3"/>
  <c r="R113" i="3"/>
  <c r="P113" i="3"/>
  <c r="J113" i="3"/>
  <c r="BF113" i="3" s="1"/>
  <c r="BK107" i="3"/>
  <c r="BI107" i="3"/>
  <c r="BH107" i="3"/>
  <c r="BG107" i="3"/>
  <c r="BE107" i="3"/>
  <c r="T107" i="3"/>
  <c r="R107" i="3"/>
  <c r="P107" i="3"/>
  <c r="J107" i="3"/>
  <c r="BF107" i="3" s="1"/>
  <c r="BK104" i="3"/>
  <c r="BI104" i="3"/>
  <c r="BH104" i="3"/>
  <c r="BG104" i="3"/>
  <c r="BE104" i="3"/>
  <c r="T104" i="3"/>
  <c r="R104" i="3"/>
  <c r="R103" i="3" s="1"/>
  <c r="P104" i="3"/>
  <c r="J104" i="3"/>
  <c r="BF104" i="3" s="1"/>
  <c r="BK84" i="4"/>
  <c r="BI84" i="4"/>
  <c r="BH84" i="4"/>
  <c r="BG84" i="4"/>
  <c r="BE84" i="4"/>
  <c r="T84" i="4"/>
  <c r="R84" i="4"/>
  <c r="P84" i="4"/>
  <c r="P82" i="4" s="1"/>
  <c r="J84" i="4"/>
  <c r="BF84" i="4" s="1"/>
  <c r="BK83" i="4"/>
  <c r="BK82" i="4" s="1"/>
  <c r="BI83" i="4"/>
  <c r="BH83" i="4"/>
  <c r="BG83" i="4"/>
  <c r="BE83" i="4"/>
  <c r="T83" i="4"/>
  <c r="T82" i="4" s="1"/>
  <c r="R83" i="4"/>
  <c r="P83" i="4"/>
  <c r="J83" i="4"/>
  <c r="BF83" i="4" s="1"/>
  <c r="BK81" i="4"/>
  <c r="BI81" i="4"/>
  <c r="BH81" i="4"/>
  <c r="BG81" i="4"/>
  <c r="BE81" i="4"/>
  <c r="T81" i="4"/>
  <c r="R81" i="4"/>
  <c r="P81" i="4"/>
  <c r="J81" i="4"/>
  <c r="P65" i="2"/>
  <c r="P64" i="2" s="1"/>
  <c r="R65" i="2"/>
  <c r="R64" i="2" s="1"/>
  <c r="T65" i="2"/>
  <c r="T64" i="2" s="1"/>
  <c r="BE65" i="2"/>
  <c r="BF65" i="2"/>
  <c r="BG65" i="2"/>
  <c r="BH65" i="2"/>
  <c r="BI65" i="2"/>
  <c r="BK65" i="2"/>
  <c r="BK64" i="2" s="1"/>
  <c r="P375" i="2"/>
  <c r="R375" i="2"/>
  <c r="T375" i="2"/>
  <c r="BE375" i="2"/>
  <c r="BF375" i="2"/>
  <c r="BG375" i="2"/>
  <c r="BH375" i="2"/>
  <c r="BI375" i="2"/>
  <c r="BK375" i="2"/>
  <c r="P389" i="2"/>
  <c r="R389" i="2"/>
  <c r="T389" i="2"/>
  <c r="BE389" i="2"/>
  <c r="BF389" i="2"/>
  <c r="BG389" i="2"/>
  <c r="BH389" i="2"/>
  <c r="BI389" i="2"/>
  <c r="BK389" i="2"/>
  <c r="P398" i="2"/>
  <c r="R398" i="2"/>
  <c r="T398" i="2"/>
  <c r="BE398" i="2"/>
  <c r="BF398" i="2"/>
  <c r="BG398" i="2"/>
  <c r="BH398" i="2"/>
  <c r="BI398" i="2"/>
  <c r="BK398" i="2"/>
  <c r="P401" i="2"/>
  <c r="R401" i="2"/>
  <c r="T401" i="2"/>
  <c r="BE401" i="2"/>
  <c r="BF401" i="2"/>
  <c r="BG401" i="2"/>
  <c r="BH401" i="2"/>
  <c r="BI401" i="2"/>
  <c r="BK401" i="2"/>
  <c r="P403" i="2"/>
  <c r="R403" i="2"/>
  <c r="T403" i="2"/>
  <c r="BE403" i="2"/>
  <c r="BF403" i="2"/>
  <c r="BG403" i="2"/>
  <c r="BH403" i="2"/>
  <c r="BI403" i="2"/>
  <c r="BK403" i="2"/>
  <c r="P407" i="2"/>
  <c r="R407" i="2"/>
  <c r="T407" i="2"/>
  <c r="BE407" i="2"/>
  <c r="BF407" i="2"/>
  <c r="BG407" i="2"/>
  <c r="BH407" i="2"/>
  <c r="BI407" i="2"/>
  <c r="BK407" i="2"/>
  <c r="P413" i="2"/>
  <c r="R413" i="2"/>
  <c r="T413" i="2"/>
  <c r="BE413" i="2"/>
  <c r="BF413" i="2"/>
  <c r="BG413" i="2"/>
  <c r="BH413" i="2"/>
  <c r="BI413" i="2"/>
  <c r="BK413" i="2"/>
  <c r="P420" i="2"/>
  <c r="R420" i="2"/>
  <c r="T420" i="2"/>
  <c r="BE420" i="2"/>
  <c r="BF420" i="2"/>
  <c r="BG420" i="2"/>
  <c r="BH420" i="2"/>
  <c r="BI420" i="2"/>
  <c r="BK420" i="2"/>
  <c r="P421" i="2"/>
  <c r="R421" i="2"/>
  <c r="T421" i="2"/>
  <c r="BE421" i="2"/>
  <c r="BF421" i="2"/>
  <c r="BG421" i="2"/>
  <c r="BH421" i="2"/>
  <c r="BI421" i="2"/>
  <c r="BK421" i="2"/>
  <c r="P422" i="2"/>
  <c r="R422" i="2"/>
  <c r="T422" i="2"/>
  <c r="BE422" i="2"/>
  <c r="BF422" i="2"/>
  <c r="BG422" i="2"/>
  <c r="BH422" i="2"/>
  <c r="BI422" i="2"/>
  <c r="BK422" i="2"/>
  <c r="P423" i="2"/>
  <c r="R423" i="2"/>
  <c r="T423" i="2"/>
  <c r="BE423" i="2"/>
  <c r="BF423" i="2"/>
  <c r="BG423" i="2"/>
  <c r="BH423" i="2"/>
  <c r="BI423" i="2"/>
  <c r="BK423" i="2"/>
  <c r="P424" i="2"/>
  <c r="R424" i="2"/>
  <c r="T424" i="2"/>
  <c r="BE424" i="2"/>
  <c r="BF424" i="2"/>
  <c r="BG424" i="2"/>
  <c r="BH424" i="2"/>
  <c r="BI424" i="2"/>
  <c r="BK424" i="2"/>
  <c r="T103" i="3" l="1"/>
  <c r="P103" i="3"/>
  <c r="BK103" i="3"/>
  <c r="R82" i="4"/>
  <c r="BF81" i="4"/>
  <c r="J82" i="4"/>
  <c r="J80" i="4" s="1"/>
  <c r="J79" i="4" s="1"/>
  <c r="BK419" i="2"/>
  <c r="P419" i="2"/>
  <c r="T419" i="2"/>
  <c r="R419" i="2"/>
  <c r="BK130" i="3"/>
  <c r="F95" i="3"/>
  <c r="F97" i="3"/>
  <c r="J97" i="3"/>
  <c r="J98" i="3"/>
  <c r="J124" i="3"/>
  <c r="BF124" i="3" s="1"/>
  <c r="J127" i="3"/>
  <c r="BF127" i="3" s="1"/>
  <c r="J37" i="4"/>
  <c r="J36" i="4"/>
  <c r="AY57" i="1" s="1"/>
  <c r="J35" i="4"/>
  <c r="AX57" i="1" s="1"/>
  <c r="AU57" i="1"/>
  <c r="J75" i="4"/>
  <c r="J74" i="4"/>
  <c r="F74" i="4"/>
  <c r="F72" i="4"/>
  <c r="E70" i="4"/>
  <c r="J18" i="4"/>
  <c r="E18" i="4"/>
  <c r="F75" i="4" s="1"/>
  <c r="J17" i="4"/>
  <c r="J12" i="4"/>
  <c r="J72" i="4" s="1"/>
  <c r="E7" i="4"/>
  <c r="J37" i="3"/>
  <c r="J36" i="3"/>
  <c r="AY56" i="1" s="1"/>
  <c r="J35" i="3"/>
  <c r="AX56" i="1" s="1"/>
  <c r="BI127" i="3"/>
  <c r="BH127" i="3"/>
  <c r="BG127" i="3"/>
  <c r="BE127" i="3"/>
  <c r="T127" i="3"/>
  <c r="R127" i="3"/>
  <c r="P127" i="3"/>
  <c r="BK127" i="3"/>
  <c r="BI124" i="3"/>
  <c r="BH124" i="3"/>
  <c r="BG124" i="3"/>
  <c r="BE124" i="3"/>
  <c r="T124" i="3"/>
  <c r="R124" i="3"/>
  <c r="P124" i="3"/>
  <c r="BK124" i="3"/>
  <c r="J55" i="3"/>
  <c r="J54" i="3"/>
  <c r="F54" i="3"/>
  <c r="F52" i="3"/>
  <c r="J18" i="3"/>
  <c r="E18" i="3"/>
  <c r="F98" i="3" s="1"/>
  <c r="J17" i="3"/>
  <c r="J12" i="3"/>
  <c r="J95" i="3" s="1"/>
  <c r="E7" i="3"/>
  <c r="E48" i="3" s="1"/>
  <c r="J37" i="2"/>
  <c r="J36" i="2"/>
  <c r="AY55" i="1" s="1"/>
  <c r="J35" i="2"/>
  <c r="AX55" i="1" s="1"/>
  <c r="BI370" i="2"/>
  <c r="BH370" i="2"/>
  <c r="BG370" i="2"/>
  <c r="BE370" i="2"/>
  <c r="T370" i="2"/>
  <c r="R370" i="2"/>
  <c r="P370" i="2"/>
  <c r="BK370" i="2"/>
  <c r="BF370" i="2"/>
  <c r="BI367" i="2"/>
  <c r="BH367" i="2"/>
  <c r="BG367" i="2"/>
  <c r="BE367" i="2"/>
  <c r="T367" i="2"/>
  <c r="R367" i="2"/>
  <c r="P367" i="2"/>
  <c r="BK367" i="2"/>
  <c r="BF367" i="2"/>
  <c r="BI364" i="2"/>
  <c r="BH364" i="2"/>
  <c r="BG364" i="2"/>
  <c r="BE364" i="2"/>
  <c r="T364" i="2"/>
  <c r="R364" i="2"/>
  <c r="P364" i="2"/>
  <c r="BK364" i="2"/>
  <c r="BF364" i="2"/>
  <c r="BI359" i="2"/>
  <c r="BH359" i="2"/>
  <c r="BG359" i="2"/>
  <c r="BE359" i="2"/>
  <c r="T359" i="2"/>
  <c r="R359" i="2"/>
  <c r="P359" i="2"/>
  <c r="BK359" i="2"/>
  <c r="BF359" i="2"/>
  <c r="BI354" i="2"/>
  <c r="BH354" i="2"/>
  <c r="BG354" i="2"/>
  <c r="BE354" i="2"/>
  <c r="T354" i="2"/>
  <c r="R354" i="2"/>
  <c r="P354" i="2"/>
  <c r="BK354" i="2"/>
  <c r="BF354" i="2"/>
  <c r="BI352" i="2"/>
  <c r="BH352" i="2"/>
  <c r="BG352" i="2"/>
  <c r="BE352" i="2"/>
  <c r="T352" i="2"/>
  <c r="R352" i="2"/>
  <c r="P352" i="2"/>
  <c r="BK352" i="2"/>
  <c r="BF352" i="2"/>
  <c r="BI349" i="2"/>
  <c r="BH349" i="2"/>
  <c r="BG349" i="2"/>
  <c r="BE349" i="2"/>
  <c r="T349" i="2"/>
  <c r="R349" i="2"/>
  <c r="P349" i="2"/>
  <c r="BK349" i="2"/>
  <c r="BF349" i="2"/>
  <c r="BI342" i="2"/>
  <c r="BH342" i="2"/>
  <c r="BG342" i="2"/>
  <c r="BE342" i="2"/>
  <c r="T342" i="2"/>
  <c r="R342" i="2"/>
  <c r="P342" i="2"/>
  <c r="BK342" i="2"/>
  <c r="BF342" i="2"/>
  <c r="BI272" i="2"/>
  <c r="BH272" i="2"/>
  <c r="BG272" i="2"/>
  <c r="BE272" i="2"/>
  <c r="T272" i="2"/>
  <c r="R272" i="2"/>
  <c r="P272" i="2"/>
  <c r="BK272" i="2"/>
  <c r="BF272" i="2"/>
  <c r="BI259" i="2"/>
  <c r="BH259" i="2"/>
  <c r="BG259" i="2"/>
  <c r="BE259" i="2"/>
  <c r="T259" i="2"/>
  <c r="R259" i="2"/>
  <c r="P259" i="2"/>
  <c r="BK259" i="2"/>
  <c r="BF259" i="2"/>
  <c r="BI253" i="2"/>
  <c r="BH253" i="2"/>
  <c r="BG253" i="2"/>
  <c r="BE253" i="2"/>
  <c r="T253" i="2"/>
  <c r="R253" i="2"/>
  <c r="P253" i="2"/>
  <c r="BK253" i="2"/>
  <c r="BF253" i="2"/>
  <c r="BI242" i="2"/>
  <c r="BH242" i="2"/>
  <c r="BG242" i="2"/>
  <c r="BE242" i="2"/>
  <c r="T242" i="2"/>
  <c r="R242" i="2"/>
  <c r="P242" i="2"/>
  <c r="BK242" i="2"/>
  <c r="BF242" i="2"/>
  <c r="BI233" i="2"/>
  <c r="BH233" i="2"/>
  <c r="BG233" i="2"/>
  <c r="BE233" i="2"/>
  <c r="T233" i="2"/>
  <c r="R233" i="2"/>
  <c r="P233" i="2"/>
  <c r="BK233" i="2"/>
  <c r="BF233" i="2"/>
  <c r="BI224" i="2"/>
  <c r="BH224" i="2"/>
  <c r="BG224" i="2"/>
  <c r="BE224" i="2"/>
  <c r="T224" i="2"/>
  <c r="R224" i="2"/>
  <c r="P224" i="2"/>
  <c r="BK224" i="2"/>
  <c r="BF224" i="2"/>
  <c r="BI215" i="2"/>
  <c r="BH215" i="2"/>
  <c r="BG215" i="2"/>
  <c r="BE215" i="2"/>
  <c r="T215" i="2"/>
  <c r="R215" i="2"/>
  <c r="P215" i="2"/>
  <c r="BK215" i="2"/>
  <c r="BF215" i="2"/>
  <c r="BI195" i="2"/>
  <c r="BH195" i="2"/>
  <c r="BG195" i="2"/>
  <c r="BE195" i="2"/>
  <c r="T195" i="2"/>
  <c r="R195" i="2"/>
  <c r="P195" i="2"/>
  <c r="BK195" i="2"/>
  <c r="BF195" i="2"/>
  <c r="BI188" i="2"/>
  <c r="BH188" i="2"/>
  <c r="BG188" i="2"/>
  <c r="BE188" i="2"/>
  <c r="T188" i="2"/>
  <c r="R188" i="2"/>
  <c r="P188" i="2"/>
  <c r="BK188" i="2"/>
  <c r="BF188" i="2"/>
  <c r="BI183" i="2"/>
  <c r="BH183" i="2"/>
  <c r="BG183" i="2"/>
  <c r="BE183" i="2"/>
  <c r="T183" i="2"/>
  <c r="R183" i="2"/>
  <c r="P183" i="2"/>
  <c r="BK183" i="2"/>
  <c r="BF183" i="2"/>
  <c r="BI172" i="2"/>
  <c r="BH172" i="2"/>
  <c r="BG172" i="2"/>
  <c r="BE172" i="2"/>
  <c r="T172" i="2"/>
  <c r="R172" i="2"/>
  <c r="P172" i="2"/>
  <c r="BK172" i="2"/>
  <c r="BF172" i="2"/>
  <c r="BI169" i="2"/>
  <c r="BH169" i="2"/>
  <c r="BG169" i="2"/>
  <c r="BE169" i="2"/>
  <c r="T169" i="2"/>
  <c r="R169" i="2"/>
  <c r="P169" i="2"/>
  <c r="BK169" i="2"/>
  <c r="BF169" i="2"/>
  <c r="BI153" i="2"/>
  <c r="BH153" i="2"/>
  <c r="BG153" i="2"/>
  <c r="BE153" i="2"/>
  <c r="T153" i="2"/>
  <c r="R153" i="2"/>
  <c r="P153" i="2"/>
  <c r="BK153" i="2"/>
  <c r="BF153" i="2"/>
  <c r="BI151" i="2"/>
  <c r="BH151" i="2"/>
  <c r="BG151" i="2"/>
  <c r="BE151" i="2"/>
  <c r="T151" i="2"/>
  <c r="R151" i="2"/>
  <c r="P151" i="2"/>
  <c r="BK151" i="2"/>
  <c r="BF151" i="2"/>
  <c r="BI142" i="2"/>
  <c r="BH142" i="2"/>
  <c r="BG142" i="2"/>
  <c r="BE142" i="2"/>
  <c r="T142" i="2"/>
  <c r="R142" i="2"/>
  <c r="P142" i="2"/>
  <c r="BK142" i="2"/>
  <c r="BF142" i="2"/>
  <c r="BI136" i="2"/>
  <c r="BH136" i="2"/>
  <c r="BG136" i="2"/>
  <c r="BE136" i="2"/>
  <c r="T136" i="2"/>
  <c r="R136" i="2"/>
  <c r="P136" i="2"/>
  <c r="BK136" i="2"/>
  <c r="BF136" i="2"/>
  <c r="BI133" i="2"/>
  <c r="BH133" i="2"/>
  <c r="BG133" i="2"/>
  <c r="BE133" i="2"/>
  <c r="T133" i="2"/>
  <c r="R133" i="2"/>
  <c r="P133" i="2"/>
  <c r="BK133" i="2"/>
  <c r="BF133" i="2"/>
  <c r="BI130" i="2"/>
  <c r="BH130" i="2"/>
  <c r="BG130" i="2"/>
  <c r="BE130" i="2"/>
  <c r="T130" i="2"/>
  <c r="R130" i="2"/>
  <c r="P130" i="2"/>
  <c r="BK130" i="2"/>
  <c r="BF130" i="2"/>
  <c r="BI124" i="2"/>
  <c r="BH124" i="2"/>
  <c r="BG124" i="2"/>
  <c r="BE124" i="2"/>
  <c r="T124" i="2"/>
  <c r="R124" i="2"/>
  <c r="P124" i="2"/>
  <c r="BK124" i="2"/>
  <c r="BF124" i="2"/>
  <c r="BI117" i="2"/>
  <c r="BH117" i="2"/>
  <c r="BG117" i="2"/>
  <c r="BE117" i="2"/>
  <c r="T117" i="2"/>
  <c r="R117" i="2"/>
  <c r="P117" i="2"/>
  <c r="BK117" i="2"/>
  <c r="BF117" i="2"/>
  <c r="BI112" i="2"/>
  <c r="BH112" i="2"/>
  <c r="BG112" i="2"/>
  <c r="BE112" i="2"/>
  <c r="T112" i="2"/>
  <c r="R112" i="2"/>
  <c r="P112" i="2"/>
  <c r="BK112" i="2"/>
  <c r="BF112" i="2"/>
  <c r="BI103" i="2"/>
  <c r="BH103" i="2"/>
  <c r="BG103" i="2"/>
  <c r="BE103" i="2"/>
  <c r="T103" i="2"/>
  <c r="R103" i="2"/>
  <c r="P103" i="2"/>
  <c r="BK103" i="2"/>
  <c r="BF103" i="2"/>
  <c r="BI87" i="2"/>
  <c r="BH87" i="2"/>
  <c r="BG87" i="2"/>
  <c r="BE87" i="2"/>
  <c r="T87" i="2"/>
  <c r="R87" i="2"/>
  <c r="P87" i="2"/>
  <c r="BK87" i="2"/>
  <c r="BF87" i="2"/>
  <c r="J55" i="2"/>
  <c r="J54" i="2"/>
  <c r="F54" i="2"/>
  <c r="F52" i="2"/>
  <c r="J18" i="2"/>
  <c r="E18" i="2"/>
  <c r="J17" i="2"/>
  <c r="J12" i="2"/>
  <c r="E7" i="2"/>
  <c r="E48" i="2" s="1"/>
  <c r="AS54" i="1"/>
  <c r="L50" i="1"/>
  <c r="AM50" i="1"/>
  <c r="AM49" i="1"/>
  <c r="L49" i="1"/>
  <c r="AM47" i="1"/>
  <c r="L47" i="1"/>
  <c r="L45" i="1"/>
  <c r="L44" i="1"/>
  <c r="AG57" i="1" l="1"/>
  <c r="J30" i="4"/>
  <c r="F34" i="4" s="1"/>
  <c r="J34" i="4" s="1"/>
  <c r="AW57" i="1" s="1"/>
  <c r="J103" i="3"/>
  <c r="T130" i="3"/>
  <c r="R130" i="3"/>
  <c r="P130" i="3"/>
  <c r="T348" i="2"/>
  <c r="J52" i="2"/>
  <c r="T135" i="2"/>
  <c r="E91" i="3"/>
  <c r="F36" i="4"/>
  <c r="BC57" i="1" s="1"/>
  <c r="F37" i="2"/>
  <c r="BD55" i="1" s="1"/>
  <c r="J33" i="2"/>
  <c r="AV55" i="1" s="1"/>
  <c r="BK135" i="2"/>
  <c r="F36" i="3"/>
  <c r="BC56" i="1" s="1"/>
  <c r="E68" i="4"/>
  <c r="F35" i="2"/>
  <c r="BB55" i="1" s="1"/>
  <c r="P135" i="2"/>
  <c r="J52" i="3"/>
  <c r="F37" i="4"/>
  <c r="BD57" i="1" s="1"/>
  <c r="P194" i="2"/>
  <c r="T194" i="2"/>
  <c r="P348" i="2"/>
  <c r="F33" i="3"/>
  <c r="AZ56" i="1" s="1"/>
  <c r="F37" i="3"/>
  <c r="BD56" i="1" s="1"/>
  <c r="AV57" i="1"/>
  <c r="R135" i="2"/>
  <c r="F35" i="3"/>
  <c r="BB56" i="1" s="1"/>
  <c r="BK348" i="2"/>
  <c r="R348" i="2"/>
  <c r="F33" i="2"/>
  <c r="AZ55" i="1" s="1"/>
  <c r="F55" i="3"/>
  <c r="F55" i="2"/>
  <c r="F36" i="2"/>
  <c r="BC55" i="1" s="1"/>
  <c r="F35" i="4"/>
  <c r="BB57" i="1" s="1"/>
  <c r="BK194" i="2"/>
  <c r="R194" i="2"/>
  <c r="J62" i="3"/>
  <c r="AZ57" i="1"/>
  <c r="BA55" i="1"/>
  <c r="AW55" i="1"/>
  <c r="J34" i="3"/>
  <c r="AW56" i="1" s="1"/>
  <c r="F34" i="3"/>
  <c r="BA56" i="1" s="1"/>
  <c r="BA57" i="1"/>
  <c r="J33" i="3"/>
  <c r="AV56" i="1" s="1"/>
  <c r="AT56" i="1" s="1"/>
  <c r="J102" i="3" l="1"/>
  <c r="J101" i="3" s="1"/>
  <c r="J61" i="3"/>
  <c r="AT55" i="1"/>
  <c r="P102" i="3"/>
  <c r="AT57" i="1"/>
  <c r="BD54" i="1"/>
  <c r="W33" i="1" s="1"/>
  <c r="R102" i="3"/>
  <c r="BC54" i="1"/>
  <c r="AY54" i="1" s="1"/>
  <c r="BK102" i="3"/>
  <c r="T102" i="3"/>
  <c r="BB54" i="1"/>
  <c r="W31" i="1" s="1"/>
  <c r="AZ54" i="1"/>
  <c r="BA54" i="1"/>
  <c r="AU55" i="1" l="1"/>
  <c r="R101" i="3"/>
  <c r="T101" i="3"/>
  <c r="W32" i="1"/>
  <c r="BK101" i="3"/>
  <c r="J60" i="3"/>
  <c r="J59" i="3" s="1"/>
  <c r="J30" i="3" s="1"/>
  <c r="P101" i="3"/>
  <c r="AU56" i="1" s="1"/>
  <c r="AX54" i="1"/>
  <c r="AV54" i="1"/>
  <c r="AN57" i="1"/>
  <c r="J39" i="4"/>
  <c r="AW54" i="1"/>
  <c r="AU54" i="1" l="1"/>
  <c r="AG55" i="1"/>
  <c r="AT54" i="1"/>
  <c r="AG56" i="1"/>
  <c r="AN56" i="1" s="1"/>
  <c r="J39" i="3"/>
  <c r="AG54" i="1" l="1"/>
  <c r="W30" i="1" s="1"/>
  <c r="AK30" i="1" s="1"/>
  <c r="AN55" i="1"/>
  <c r="AN54" i="1" s="1"/>
  <c r="AK26" i="1" l="1"/>
  <c r="AK35" i="1" s="1"/>
</calcChain>
</file>

<file path=xl/sharedStrings.xml><?xml version="1.0" encoding="utf-8"?>
<sst xmlns="http://schemas.openxmlformats.org/spreadsheetml/2006/main" count="3338" uniqueCount="443">
  <si>
    <t>Export Komplet</t>
  </si>
  <si>
    <t>VZ</t>
  </si>
  <si>
    <t>2.0</t>
  </si>
  <si>
    <t/>
  </si>
  <si>
    <t>False</t>
  </si>
  <si>
    <t>{51bc04f9-256d-43a1-8986-b08d68033fd3}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</si>
  <si>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</si>
  <si>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</si>
  <si>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</si>
  <si>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</si>
  <si>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</si>
  <si>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</si>
  <si>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</si>
  <si>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</si>
  <si>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STAS003e19</t>
  </si>
  <si>
    <t>Stavba:</t>
  </si>
  <si>
    <t>KSO:</t>
  </si>
  <si>
    <t>CC-CZ:</t>
  </si>
  <si>
    <t>Místo:</t>
  </si>
  <si>
    <t>Ústí nad Labem</t>
  </si>
  <si>
    <t>Datum:</t>
  </si>
  <si>
    <t>21. 8. 2019</t>
  </si>
  <si>
    <t>Zadavatel:</t>
  </si>
  <si>
    <t>IČ:</t>
  </si>
  <si>
    <t>0,1</t>
  </si>
  <si>
    <t>Statutární město Ústí nad Labem</t>
  </si>
  <si>
    <t>DIČ:</t>
  </si>
  <si>
    <t>Zhotovitel:</t>
  </si>
  <si>
    <t xml:space="preserve"> </t>
  </si>
  <si>
    <t>Projektant:</t>
  </si>
  <si>
    <t>Projekty CZ, s.r.o.</t>
  </si>
  <si>
    <t>True</t>
  </si>
  <si>
    <t>Zpracovatel:</t>
  </si>
  <si>
    <t>Martin Růžička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</si>
  <si>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</si>
  <si>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</si>
  <si>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</si>
  <si>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</si>
  <si>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</si>
  <si>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</si>
  <si>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</si>
  <si>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</si>
  <si>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</si>
  <si>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</si>
  <si>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</si>
  <si>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</si>
  <si>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</si>
  <si>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</si>
  <si>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</si>
  <si>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</si>
  <si>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</si>
  <si>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</si>
  <si>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</si>
  <si>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</si>
  <si>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</si>
  <si>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</si>
  <si>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</si>
  <si>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</si>
  <si>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</si>
  <si>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</si>
  <si>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</si>
  <si>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</si>
  <si>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</si>
  <si>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</si>
  <si>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</si>
  <si>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</si>
  <si>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</si>
  <si>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</si>
  <si>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</si>
  <si>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</si>
  <si>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</si>
  <si>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</si>
  <si>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</si>
  <si>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</si>
  <si>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</si>
  <si>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</si>
  <si>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Rekonstrukce ubytovny - I.etapa</t>
  </si>
  <si>
    <t>STA</t>
  </si>
  <si>
    <t>1</t>
  </si>
  <si>
    <t>{b4649c5e-6e59-4f30-9388-804806298191}</t>
  </si>
  <si>
    <t>823 33</t>
  </si>
  <si>
    <t>02</t>
  </si>
  <si>
    <t>Rekonstrukce ubytovny - II.etapa</t>
  </si>
  <si>
    <t>{4f46850a-158e-4ba8-8b44-c9b24bd9ffdd}</t>
  </si>
  <si>
    <t>03</t>
  </si>
  <si>
    <t>Vedlejší a ostatní náklady</t>
  </si>
  <si>
    <t>{26469cc4-8cbf-4cb1-a0d5-81efe1cabc8f}</t>
  </si>
  <si>
    <t>KRYCÍ LIST SOUPISU PRACÍ</t>
  </si>
  <si>
    <t>Objekt:</t>
  </si>
  <si>
    <t>01 - Rekonstrukce ubytovny - I.etapa</t>
  </si>
  <si>
    <t>2411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</si>
  <si>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</si>
  <si>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</si>
  <si>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</si>
  <si>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</si>
  <si>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</si>
  <si>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</si>
  <si>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63 - Podlahy a podlahové konstrukce</t>
  </si>
  <si>
    <t xml:space="preserve">    94 - Lešení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</si>
  <si>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</si>
  <si>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</si>
  <si>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</si>
  <si>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</si>
  <si>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</si>
  <si>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</si>
  <si>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</si>
  <si>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</si>
  <si>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740 - Elektroinstalace</t>
  </si>
  <si>
    <t xml:space="preserve">    766 - Konstrukce truhlářské</t>
  </si>
  <si>
    <t xml:space="preserve">    767 - Konstrukce zámečnické</t>
  </si>
  <si>
    <t xml:space="preserve">    76P - Konstrukce plastové</t>
  </si>
  <si>
    <t xml:space="preserve">    783 - Dokončovací práce - nátěry</t>
  </si>
  <si>
    <t xml:space="preserve">    790 - Demontáže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</si>
  <si>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</si>
  <si>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</si>
  <si>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</si>
  <si>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</si>
  <si>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</si>
  <si>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</si>
  <si>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</si>
  <si>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</si>
  <si>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</si>
  <si>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</si>
  <si>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</si>
  <si>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</si>
  <si>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</si>
  <si>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</si>
  <si>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</si>
  <si>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</si>
  <si>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</si>
  <si>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K</t>
  </si>
  <si>
    <t>CS ÚRS 2019 02</t>
  </si>
  <si>
    <t>4</t>
  </si>
  <si>
    <t>2</t>
  </si>
  <si>
    <t>PP</t>
  </si>
  <si>
    <t>VV</t>
  </si>
  <si>
    <t>m2</t>
  </si>
  <si>
    <t>7</t>
  </si>
  <si>
    <t>8</t>
  </si>
  <si>
    <t>16</t>
  </si>
  <si>
    <t>32</t>
  </si>
  <si>
    <t>M</t>
  </si>
  <si>
    <t>kg</t>
  </si>
  <si>
    <t>775114984</t>
  </si>
  <si>
    <t>978137205</t>
  </si>
  <si>
    <t>-235482680</t>
  </si>
  <si>
    <t>-1843314882</t>
  </si>
  <si>
    <t>1355535317</t>
  </si>
  <si>
    <t>1557789496</t>
  </si>
  <si>
    <t>-380964788</t>
  </si>
  <si>
    <t>-907539115</t>
  </si>
  <si>
    <t>2034300983</t>
  </si>
  <si>
    <t>914116403</t>
  </si>
  <si>
    <t>463948250</t>
  </si>
  <si>
    <t>1003078091</t>
  </si>
  <si>
    <t>-1668791152</t>
  </si>
  <si>
    <t>599375253</t>
  </si>
  <si>
    <t>726394728</t>
  </si>
  <si>
    <t>-983588050</t>
  </si>
  <si>
    <t>-1773902634</t>
  </si>
  <si>
    <t>-1881771339</t>
  </si>
  <si>
    <t>-738890460</t>
  </si>
  <si>
    <t>-1052504779</t>
  </si>
  <si>
    <t>-177221128</t>
  </si>
  <si>
    <t>-848183424</t>
  </si>
  <si>
    <t>-1261332996</t>
  </si>
  <si>
    <t>1863304854</t>
  </si>
  <si>
    <t>-2100614897</t>
  </si>
  <si>
    <t>944012741</t>
  </si>
  <si>
    <t>1358258094</t>
  </si>
  <si>
    <t>639230244</t>
  </si>
  <si>
    <t>2144666049</t>
  </si>
  <si>
    <t>621100434</t>
  </si>
  <si>
    <t>-1229577954</t>
  </si>
  <si>
    <t>-1268359730</t>
  </si>
  <si>
    <t>-950536782</t>
  </si>
  <si>
    <t>1807669310</t>
  </si>
  <si>
    <t>-785512992</t>
  </si>
  <si>
    <t>-1000622760</t>
  </si>
  <si>
    <t>-731999953</t>
  </si>
  <si>
    <t>99585577</t>
  </si>
  <si>
    <t>52894541</t>
  </si>
  <si>
    <t>342534908</t>
  </si>
  <si>
    <t>1148609063</t>
  </si>
  <si>
    <t>-2014823109</t>
  </si>
  <si>
    <t>1274945980</t>
  </si>
  <si>
    <t>-1236541810</t>
  </si>
  <si>
    <t>02 - Rekonstrukce ubytovny - II.etapa</t>
  </si>
  <si>
    <t xml:space="preserve">    1 - Zemní práce</t>
  </si>
  <si>
    <t xml:space="preserve">    62 - Úprava povrchů vnějších</t>
  </si>
  <si>
    <t xml:space="preserve">    762 - Konstrukce tesařské</t>
  </si>
  <si>
    <t xml:space="preserve">    764 - Konstrukce klempířské</t>
  </si>
  <si>
    <t>Zemní práce</t>
  </si>
  <si>
    <t>181411131</t>
  </si>
  <si>
    <t>Založení parkového trávníku výsevem plochy do 1000 m2 v rovině a ve svahu do 1:5</t>
  </si>
  <si>
    <t>899685804</t>
  </si>
  <si>
    <t>Založení trávníku na půdě předem připravené plochy do 1000 m2 výsevem včetně utažení parkového v rovině nebo na svahu do 1:5</t>
  </si>
  <si>
    <t>2,42+19,80</t>
  </si>
  <si>
    <t>005724100</t>
  </si>
  <si>
    <t>osivo směs travní parková</t>
  </si>
  <si>
    <t>153647302</t>
  </si>
  <si>
    <t>22,22*0,015</t>
  </si>
  <si>
    <t>Poznámka</t>
  </si>
  <si>
    <t>03 - Vedlejší a ostatní náklady</t>
  </si>
  <si>
    <t>VRN - Vedlejší rozpočtové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</si>
  <si>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</si>
  <si>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</si>
  <si>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</si>
  <si>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</si>
  <si>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</si>
  <si>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</si>
  <si>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</si>
  <si>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</si>
  <si>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</si>
  <si>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</si>
  <si>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</si>
  <si>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</si>
  <si>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</si>
  <si>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</si>
  <si>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</si>
  <si>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</si>
  <si>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</si>
  <si>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</si>
  <si>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</si>
  <si>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</si>
  <si>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</si>
  <si>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</si>
  <si>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</si>
  <si>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</si>
  <si>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</si>
  <si>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</si>
  <si>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</si>
  <si>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</si>
  <si>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</si>
  <si>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</si>
  <si>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</si>
  <si>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</si>
  <si>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</si>
  <si>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</si>
  <si>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</si>
  <si>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</si>
  <si>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</si>
  <si>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</si>
  <si>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</si>
  <si>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</si>
  <si>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</si>
  <si>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</si>
  <si>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</si>
  <si>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</si>
  <si>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</si>
  <si>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</si>
  <si>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</si>
  <si>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</si>
  <si>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</si>
  <si>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</si>
  <si>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</si>
  <si>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</si>
  <si>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</si>
  <si>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</si>
  <si>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</si>
  <si>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</si>
  <si>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</si>
  <si>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</si>
  <si>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</si>
  <si>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</si>
  <si>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</si>
  <si>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</si>
  <si>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</si>
  <si>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</si>
  <si>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</si>
  <si>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</si>
  <si>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</si>
  <si>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</si>
  <si>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</si>
  <si>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</si>
  <si>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</si>
  <si>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</si>
  <si>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</si>
  <si>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</si>
  <si>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</si>
  <si>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</si>
  <si>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</si>
  <si>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</si>
  <si>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</si>
  <si>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</si>
  <si>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</si>
  <si>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</si>
  <si>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</si>
  <si>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</si>
  <si>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</si>
  <si>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</si>
  <si>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</si>
  <si>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</si>
  <si>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</si>
  <si>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</si>
  <si>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</si>
  <si>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</si>
  <si>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</si>
  <si>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</si>
  <si>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</si>
  <si>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</si>
  <si>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</si>
  <si>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</si>
  <si>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</si>
  <si>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</si>
  <si>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</si>
  <si>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</si>
  <si>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</si>
  <si>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</si>
  <si>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</si>
  <si>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</si>
  <si>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</si>
  <si>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</si>
  <si>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</si>
  <si>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</si>
  <si>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</si>
  <si>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</si>
  <si>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</si>
  <si>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</si>
  <si>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</si>
  <si>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</si>
  <si>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</si>
  <si>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</si>
  <si>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</si>
  <si>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</si>
  <si>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</si>
  <si>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</si>
  <si>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</si>
  <si>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</si>
  <si>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</si>
  <si>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</si>
  <si>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</si>
  <si>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</si>
  <si>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</si>
  <si>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</si>
  <si>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</si>
  <si>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</si>
  <si>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</si>
  <si>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</si>
  <si>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</si>
  <si>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</si>
  <si>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</si>
  <si>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</si>
  <si>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</si>
  <si>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</si>
  <si>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</si>
  <si>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</si>
  <si>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</si>
  <si>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</si>
  <si>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</si>
  <si>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</si>
  <si>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</si>
  <si>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</si>
  <si>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</si>
  <si>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</si>
  <si>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</si>
  <si>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</si>
  <si>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</si>
  <si>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</si>
  <si>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</si>
  <si>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</si>
  <si>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</si>
  <si>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</si>
  <si>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</si>
  <si>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</si>
  <si>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</si>
  <si>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</si>
  <si>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</si>
  <si>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</si>
  <si>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</si>
  <si>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</si>
  <si>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</si>
  <si>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</si>
  <si>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</si>
  <si>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</si>
  <si>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</si>
  <si>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</si>
  <si>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</si>
  <si>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</si>
  <si>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</si>
  <si>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</si>
  <si>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</si>
  <si>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</si>
  <si>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</si>
  <si>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</si>
  <si>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</si>
  <si>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</si>
  <si>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</si>
  <si>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</si>
  <si>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Stavební úpravy objektu č. 806/4 v ul. Čelakovského, Ústí nad Labem – bytový dům - I. etapa</t>
  </si>
  <si>
    <t>Stavební úpravy objektu č. 806/4 v ul. Čelakovského, Ústí nad Labem – bytový dům - II.etapa</t>
  </si>
  <si>
    <t>Stavební úpravy objektu č. 806/4 v ul. Čelakovského, Ústí nad Labem – bytový dům - II. etapa</t>
  </si>
  <si>
    <t>100014</t>
  </si>
  <si>
    <t>Ostatní náklady zhotovitele jinde neuvedené</t>
  </si>
  <si>
    <t>kpl</t>
  </si>
  <si>
    <t>1024</t>
  </si>
  <si>
    <t>-2051911781</t>
  </si>
  <si>
    <t>5</t>
  </si>
  <si>
    <t>VRN4</t>
  </si>
  <si>
    <t>Inženýrská činnost</t>
  </si>
  <si>
    <t>171</t>
  </si>
  <si>
    <t>043103001</t>
  </si>
  <si>
    <t>Zkoušky a ostatní měření, Rozbor pitné vody (krácený) dlke vyhl. č. 252/2004 Sb.</t>
  </si>
  <si>
    <t>Kč</t>
  </si>
  <si>
    <t>1027794508</t>
  </si>
  <si>
    <t>172</t>
  </si>
  <si>
    <t>044003001</t>
  </si>
  <si>
    <t>Zkouška vydatnosti hydrantového systému</t>
  </si>
  <si>
    <t>-2006238742</t>
  </si>
  <si>
    <t>121112111</t>
  </si>
  <si>
    <t>Sejmutí ornice tl vrstvy do 150 mm ručně s vodorovným přemístěním do 50 m</t>
  </si>
  <si>
    <t>m3</t>
  </si>
  <si>
    <t>1697621940</t>
  </si>
  <si>
    <t>Sejmutí ornice ručně s vodorovným přemístěním do 50 m na dočasné či trvalé skládky nebo na hromady v místě upotřebení tloušťky vrstvy do 150 mm</t>
  </si>
  <si>
    <t>"(7)" (1,85+4,20)*0,40*0,15</t>
  </si>
  <si>
    <t>132212101</t>
  </si>
  <si>
    <t>Hloubení rýh š do 600 mm ručním nebo pneum nářadím v soudržných horninách tř. 3</t>
  </si>
  <si>
    <t>1914703564</t>
  </si>
  <si>
    <t>Hloubení zapažených i nezapažených rýh šířky do 600 mm ručním nebo pneumatickým nářadím s urovnáním dna do předepsaného profilu a spádu v horninách tř. 3 soudržných</t>
  </si>
  <si>
    <t>"(5)" (22,80+15,60+4,00+2,85+2,125)*0,40*0,40</t>
  </si>
  <si>
    <t>"(7)" (1,85+4,20)*0,40*0,35</t>
  </si>
  <si>
    <t>"(8)" (7,40+1,85+14,60)*0,40*0,35</t>
  </si>
  <si>
    <t>Součet</t>
  </si>
  <si>
    <t>174101101</t>
  </si>
  <si>
    <t>Zásyp jam, šachet rýh nebo kolem objektů sypaninou se zhutněním</t>
  </si>
  <si>
    <t>1344083003</t>
  </si>
  <si>
    <t>Zásyp sypaninou z jakékoliv horniny s uložením výkopku ve vrstvách se zhutněním jam, šachet, rýh nebo kolem objektů v těchto vykopávkách</t>
  </si>
  <si>
    <t>181301102</t>
  </si>
  <si>
    <t>Rozprostření ornice tl vrstvy do 150 mm pl do 500 m2 v rovině nebo ve svahu do 1:5</t>
  </si>
  <si>
    <t>16102121</t>
  </si>
  <si>
    <t>Rozprostření a urovnání ornice v rovině nebo ve svahu sklonu do 1:5 při souvislé ploše do 500 m2, tl. vrstvy přes 100 do 150 mm</t>
  </si>
  <si>
    <t>"(7)" (1,85+4,20)*0,40</t>
  </si>
  <si>
    <t>181301105</t>
  </si>
  <si>
    <t>Rozprostření ornice tl vrstvy do 300 mm pl do 500 m2 v rovině nebo ve svahu do 1:5</t>
  </si>
  <si>
    <t>868301768</t>
  </si>
  <si>
    <t>Rozprostření a urovnání ornice v rovině nebo ve svahu sklonu do 1:5 při souvislé ploše do 500 m2, tl. vrstvy přes 250 do 300 mm</t>
  </si>
  <si>
    <t>"(6)" 19,80</t>
  </si>
  <si>
    <t>6</t>
  </si>
  <si>
    <t>orn</t>
  </si>
  <si>
    <t>ornice - dodávka vč.dovozu</t>
  </si>
  <si>
    <t>-953837744</t>
  </si>
  <si>
    <t>19,80*0,30</t>
  </si>
  <si>
    <t>Stavební úpravy objektu č. 806/4 v ul. Čelakovského, Ústí nad Labem – bytový dům - NEZPŮSOBILÉ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</si>
</sst>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4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34" fillId="0" borderId="15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2" fillId="5" borderId="0" xfId="0" applyFont="1" applyFill="1" applyAlignment="1" applyProtection="1">
      <alignment horizontal="left" vertical="center"/>
      <protection locked="0"/>
    </xf>
    <xf numFmtId="4" fontId="7" fillId="5" borderId="21" xfId="0" applyNumberFormat="1" applyFont="1" applyFill="1" applyBorder="1" applyAlignment="1" applyProtection="1">
      <alignment vertical="center"/>
      <protection locked="0"/>
    </xf>
    <xf numFmtId="4" fontId="20" fillId="5" borderId="23" xfId="0" applyNumberFormat="1" applyFont="1" applyFill="1" applyBorder="1" applyAlignment="1" applyProtection="1">
      <alignment vertical="center"/>
      <protection locked="0"/>
    </xf>
    <xf numFmtId="4" fontId="34" fillId="5" borderId="2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3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right" vertical="center"/>
    </xf>
    <xf numFmtId="0" fontId="4" fillId="4" borderId="8" xfId="0" applyFont="1" applyFill="1" applyBorder="1" applyAlignment="1" applyProtection="1">
      <alignment horizontal="center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2" xfId="0" applyFont="1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Protection="1"/>
    <xf numFmtId="0" fontId="8" fillId="0" borderId="4" xfId="0" applyFont="1" applyBorder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8" fillId="0" borderId="15" xfId="0" applyFont="1" applyBorder="1" applyProtection="1"/>
    <xf numFmtId="0" fontId="8" fillId="0" borderId="1" xfId="0" applyFont="1" applyBorder="1" applyProtection="1"/>
    <xf numFmtId="166" fontId="8" fillId="0" borderId="1" xfId="0" applyNumberFormat="1" applyFont="1" applyBorder="1" applyProtection="1"/>
    <xf numFmtId="166" fontId="8" fillId="0" borderId="16" xfId="0" applyNumberFormat="1" applyFont="1" applyBorder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1" xfId="0" applyFont="1" applyBorder="1" applyAlignment="1" applyProtection="1">
      <alignment horizontal="center" vertical="center"/>
    </xf>
    <xf numFmtId="166" fontId="21" fillId="0" borderId="1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1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 applyProtection="1">
      <alignment vertical="center"/>
    </xf>
    <xf numFmtId="0" fontId="34" fillId="0" borderId="15" xfId="0" applyFont="1" applyBorder="1" applyAlignment="1" applyProtection="1">
      <alignment horizontal="left" vertical="center"/>
    </xf>
    <xf numFmtId="0" fontId="34" fillId="0" borderId="1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/>
    <xf numFmtId="0" fontId="8" fillId="0" borderId="11" xfId="0" applyFont="1" applyBorder="1" applyAlignment="1" applyProtection="1"/>
    <xf numFmtId="0" fontId="8" fillId="0" borderId="11" xfId="0" applyFont="1" applyBorder="1" applyAlignment="1" applyProtection="1">
      <alignment horizontal="left"/>
    </xf>
    <xf numFmtId="0" fontId="7" fillId="0" borderId="11" xfId="0" applyFont="1" applyBorder="1" applyAlignment="1" applyProtection="1">
      <alignment horizontal="left"/>
    </xf>
    <xf numFmtId="4" fontId="7" fillId="0" borderId="11" xfId="0" applyNumberFormat="1" applyFont="1" applyBorder="1" applyAlignment="1" applyProtection="1"/>
    <xf numFmtId="0" fontId="8" fillId="0" borderId="32" xfId="0" applyFont="1" applyBorder="1" applyAlignment="1" applyProtection="1"/>
    <xf numFmtId="0" fontId="0" fillId="0" borderId="1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25" fillId="0" borderId="0" xfId="0" applyFont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5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.1.4.d%20-%20Rekonstrukce%20&#268;elakovsk&#233;ho-silnoproud%202.E_03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II.etapa"/>
    </sheetNames>
    <sheetDataSet>
      <sheetData sheetId="0">
        <row r="12">
          <cell r="F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zoomScaleNormal="100" zoomScaleSheetLayoutView="100" workbookViewId="0">
      <selection activeCell="BE61" sqref="BE6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407" t="s">
        <v>6</v>
      </c>
      <c r="AS2" s="405"/>
      <c r="AT2" s="405"/>
      <c r="AU2" s="405"/>
      <c r="AV2" s="405"/>
      <c r="AW2" s="405"/>
      <c r="AX2" s="405"/>
      <c r="AY2" s="405"/>
      <c r="AZ2" s="405"/>
      <c r="BA2" s="405"/>
      <c r="BB2" s="405"/>
      <c r="BC2" s="405"/>
      <c r="BD2" s="405"/>
      <c r="BE2" s="405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404" t="s">
        <v>14</v>
      </c>
      <c r="L5" s="405"/>
      <c r="M5" s="405"/>
      <c r="N5" s="405"/>
      <c r="O5" s="405"/>
      <c r="P5" s="405"/>
      <c r="Q5" s="405"/>
      <c r="R5" s="405"/>
      <c r="S5" s="405"/>
      <c r="T5" s="405"/>
      <c r="U5" s="405"/>
      <c r="V5" s="405"/>
      <c r="W5" s="405"/>
      <c r="X5" s="405"/>
      <c r="Y5" s="405"/>
      <c r="Z5" s="405"/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5"/>
      <c r="AN5" s="405"/>
      <c r="AO5" s="405"/>
      <c r="AR5" s="21"/>
      <c r="BS5" s="18" t="s">
        <v>7</v>
      </c>
    </row>
    <row r="6" spans="1:74" s="1" customFormat="1" ht="36.950000000000003" customHeight="1">
      <c r="B6" s="21"/>
      <c r="D6" s="26" t="s">
        <v>15</v>
      </c>
      <c r="K6" s="406" t="s">
        <v>442</v>
      </c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5"/>
      <c r="AO6" s="405"/>
      <c r="AR6" s="21"/>
      <c r="BS6" s="18" t="s">
        <v>7</v>
      </c>
    </row>
    <row r="7" spans="1:74" s="1" customFormat="1" ht="12" customHeight="1">
      <c r="B7" s="21"/>
      <c r="D7" s="27" t="s">
        <v>16</v>
      </c>
      <c r="K7" s="25" t="s">
        <v>3</v>
      </c>
      <c r="AK7" s="27" t="s">
        <v>17</v>
      </c>
      <c r="AN7" s="25" t="s">
        <v>3</v>
      </c>
      <c r="AR7" s="21"/>
      <c r="BS7" s="18" t="s">
        <v>7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7</v>
      </c>
    </row>
    <row r="9" spans="1:74" s="1" customFormat="1" ht="14.45" customHeight="1">
      <c r="B9" s="21"/>
      <c r="AR9" s="21"/>
      <c r="BS9" s="18" t="s">
        <v>7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3</v>
      </c>
      <c r="AR10" s="21"/>
      <c r="BS10" s="18" t="s">
        <v>24</v>
      </c>
    </row>
    <row r="11" spans="1:74" s="1" customFormat="1" ht="18.399999999999999" customHeight="1">
      <c r="B11" s="21"/>
      <c r="E11" s="25" t="s">
        <v>25</v>
      </c>
      <c r="AK11" s="27" t="s">
        <v>26</v>
      </c>
      <c r="AN11" s="25" t="s">
        <v>3</v>
      </c>
      <c r="AR11" s="21"/>
      <c r="BS11" s="18" t="s">
        <v>24</v>
      </c>
    </row>
    <row r="12" spans="1:74" s="1" customFormat="1" ht="6.95" customHeight="1">
      <c r="B12" s="21"/>
      <c r="AR12" s="21"/>
      <c r="BS12" s="18" t="s">
        <v>24</v>
      </c>
    </row>
    <row r="13" spans="1:74" s="1" customFormat="1" ht="12" customHeight="1">
      <c r="B13" s="21"/>
      <c r="D13" s="27" t="s">
        <v>27</v>
      </c>
      <c r="AK13" s="27" t="s">
        <v>23</v>
      </c>
      <c r="AN13" s="234" t="s">
        <v>3</v>
      </c>
      <c r="AR13" s="21"/>
      <c r="BS13" s="18" t="s">
        <v>24</v>
      </c>
    </row>
    <row r="14" spans="1:74" ht="12.75">
      <c r="B14" s="21"/>
      <c r="E14" s="411" t="s">
        <v>28</v>
      </c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  <c r="Q14" s="411"/>
      <c r="R14" s="411"/>
      <c r="S14" s="411"/>
      <c r="T14" s="411"/>
      <c r="U14" s="411"/>
      <c r="V14" s="411"/>
      <c r="W14" s="411"/>
      <c r="X14" s="411"/>
      <c r="Y14" s="411"/>
      <c r="Z14" s="411"/>
      <c r="AA14" s="411"/>
      <c r="AB14" s="411"/>
      <c r="AC14" s="411"/>
      <c r="AD14" s="411"/>
      <c r="AE14" s="411"/>
      <c r="AF14" s="411"/>
      <c r="AG14" s="411"/>
      <c r="AH14" s="411"/>
      <c r="AI14" s="411"/>
      <c r="AK14" s="27" t="s">
        <v>26</v>
      </c>
      <c r="AN14" s="234" t="s">
        <v>3</v>
      </c>
      <c r="AR14" s="21"/>
      <c r="BS14" s="18" t="s">
        <v>24</v>
      </c>
    </row>
    <row r="15" spans="1:74" s="1" customFormat="1" ht="6.95" customHeight="1">
      <c r="B15" s="21"/>
      <c r="AR15" s="21"/>
      <c r="BS15" s="18" t="s">
        <v>4</v>
      </c>
    </row>
    <row r="16" spans="1:74" s="1" customFormat="1" ht="12" customHeight="1">
      <c r="B16" s="21"/>
      <c r="D16" s="27" t="s">
        <v>29</v>
      </c>
      <c r="AK16" s="27" t="s">
        <v>23</v>
      </c>
      <c r="AN16" s="25" t="s">
        <v>3</v>
      </c>
      <c r="AR16" s="21"/>
      <c r="BS16" s="18" t="s">
        <v>4</v>
      </c>
    </row>
    <row r="17" spans="1:71" s="1" customFormat="1" ht="18.399999999999999" customHeight="1">
      <c r="B17" s="21"/>
      <c r="E17" s="25" t="s">
        <v>30</v>
      </c>
      <c r="AK17" s="27" t="s">
        <v>26</v>
      </c>
      <c r="AN17" s="25" t="s">
        <v>3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7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3</v>
      </c>
      <c r="AR19" s="21"/>
      <c r="BS19" s="18" t="s">
        <v>7</v>
      </c>
    </row>
    <row r="20" spans="1:71" s="1" customFormat="1" ht="18.399999999999999" customHeight="1">
      <c r="B20" s="21"/>
      <c r="E20" s="25" t="s">
        <v>33</v>
      </c>
      <c r="AK20" s="27" t="s">
        <v>26</v>
      </c>
      <c r="AN20" s="25" t="s">
        <v>3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34</v>
      </c>
      <c r="AR22" s="21"/>
    </row>
    <row r="23" spans="1:71" s="1" customFormat="1" ht="38.25" customHeight="1">
      <c r="B23" s="21"/>
      <c r="E23" s="408" t="s">
        <v>35</v>
      </c>
      <c r="F23" s="408"/>
      <c r="G23" s="408"/>
      <c r="H23" s="408"/>
      <c r="I23" s="408"/>
      <c r="J23" s="408"/>
      <c r="K23" s="408"/>
      <c r="L23" s="408"/>
      <c r="M23" s="408"/>
      <c r="N23" s="408"/>
      <c r="O23" s="408"/>
      <c r="P23" s="408"/>
      <c r="Q23" s="408"/>
      <c r="R23" s="408"/>
      <c r="S23" s="408"/>
      <c r="T23" s="408"/>
      <c r="U23" s="408"/>
      <c r="V23" s="408"/>
      <c r="W23" s="408"/>
      <c r="X23" s="408"/>
      <c r="Y23" s="408"/>
      <c r="Z23" s="408"/>
      <c r="AA23" s="408"/>
      <c r="AB23" s="408"/>
      <c r="AC23" s="408"/>
      <c r="AD23" s="408"/>
      <c r="AE23" s="408"/>
      <c r="AF23" s="408"/>
      <c r="AG23" s="408"/>
      <c r="AH23" s="408"/>
      <c r="AI23" s="408"/>
      <c r="AJ23" s="408"/>
      <c r="AK23" s="408"/>
      <c r="AL23" s="408"/>
      <c r="AM23" s="408"/>
      <c r="AN23" s="408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09">
        <f>ROUND(AG54,2)</f>
        <v>0</v>
      </c>
      <c r="AL26" s="410"/>
      <c r="AM26" s="410"/>
      <c r="AN26" s="410"/>
      <c r="AO26" s="410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3" t="s">
        <v>37</v>
      </c>
      <c r="M28" s="403"/>
      <c r="N28" s="403"/>
      <c r="O28" s="403"/>
      <c r="P28" s="403"/>
      <c r="Q28" s="30"/>
      <c r="R28" s="30"/>
      <c r="S28" s="30"/>
      <c r="T28" s="30"/>
      <c r="U28" s="30"/>
      <c r="V28" s="30"/>
      <c r="W28" s="403" t="s">
        <v>38</v>
      </c>
      <c r="X28" s="403"/>
      <c r="Y28" s="403"/>
      <c r="Z28" s="403"/>
      <c r="AA28" s="403"/>
      <c r="AB28" s="403"/>
      <c r="AC28" s="403"/>
      <c r="AD28" s="403"/>
      <c r="AE28" s="403"/>
      <c r="AF28" s="30"/>
      <c r="AG28" s="30"/>
      <c r="AH28" s="30"/>
      <c r="AI28" s="30"/>
      <c r="AJ28" s="30"/>
      <c r="AK28" s="403" t="s">
        <v>39</v>
      </c>
      <c r="AL28" s="403"/>
      <c r="AM28" s="403"/>
      <c r="AN28" s="403"/>
      <c r="AO28" s="403"/>
      <c r="AP28" s="30"/>
      <c r="AQ28" s="30"/>
      <c r="AR28" s="31"/>
      <c r="BE28" s="30"/>
    </row>
    <row r="29" spans="1:71" s="3" customFormat="1" ht="14.45" customHeight="1">
      <c r="B29" s="35"/>
      <c r="D29" s="27" t="s">
        <v>40</v>
      </c>
      <c r="F29" s="27" t="s">
        <v>41</v>
      </c>
      <c r="L29" s="402">
        <v>0.21</v>
      </c>
      <c r="M29" s="401"/>
      <c r="N29" s="401"/>
      <c r="O29" s="401"/>
      <c r="P29" s="401"/>
      <c r="W29" s="400">
        <v>0</v>
      </c>
      <c r="X29" s="401"/>
      <c r="Y29" s="401"/>
      <c r="Z29" s="401"/>
      <c r="AA29" s="401"/>
      <c r="AB29" s="401"/>
      <c r="AC29" s="401"/>
      <c r="AD29" s="401"/>
      <c r="AE29" s="401"/>
      <c r="AK29" s="400">
        <v>0</v>
      </c>
      <c r="AL29" s="401"/>
      <c r="AM29" s="401"/>
      <c r="AN29" s="401"/>
      <c r="AO29" s="401"/>
      <c r="AR29" s="35"/>
    </row>
    <row r="30" spans="1:71" s="3" customFormat="1" ht="14.45" customHeight="1">
      <c r="B30" s="35"/>
      <c r="F30" s="27" t="s">
        <v>42</v>
      </c>
      <c r="L30" s="402">
        <v>0.15</v>
      </c>
      <c r="M30" s="401"/>
      <c r="N30" s="401"/>
      <c r="O30" s="401"/>
      <c r="P30" s="401"/>
      <c r="W30" s="400">
        <f>AG54</f>
        <v>0</v>
      </c>
      <c r="X30" s="401"/>
      <c r="Y30" s="401"/>
      <c r="Z30" s="401"/>
      <c r="AA30" s="401"/>
      <c r="AB30" s="401"/>
      <c r="AC30" s="401"/>
      <c r="AD30" s="401"/>
      <c r="AE30" s="401"/>
      <c r="AK30" s="400">
        <f>W30*0.15</f>
        <v>0</v>
      </c>
      <c r="AL30" s="401"/>
      <c r="AM30" s="401"/>
      <c r="AN30" s="401"/>
      <c r="AO30" s="401"/>
      <c r="AR30" s="35"/>
    </row>
    <row r="31" spans="1:71" s="3" customFormat="1" ht="14.45" hidden="1" customHeight="1">
      <c r="B31" s="35"/>
      <c r="F31" s="27" t="s">
        <v>43</v>
      </c>
      <c r="L31" s="402">
        <v>0.21</v>
      </c>
      <c r="M31" s="401"/>
      <c r="N31" s="401"/>
      <c r="O31" s="401"/>
      <c r="P31" s="401"/>
      <c r="W31" s="400" t="e">
        <f>ROUND(BB54, 2)</f>
        <v>#REF!</v>
      </c>
      <c r="X31" s="401"/>
      <c r="Y31" s="401"/>
      <c r="Z31" s="401"/>
      <c r="AA31" s="401"/>
      <c r="AB31" s="401"/>
      <c r="AC31" s="401"/>
      <c r="AD31" s="401"/>
      <c r="AE31" s="401"/>
      <c r="AK31" s="400">
        <v>0</v>
      </c>
      <c r="AL31" s="401"/>
      <c r="AM31" s="401"/>
      <c r="AN31" s="401"/>
      <c r="AO31" s="401"/>
      <c r="AR31" s="35"/>
    </row>
    <row r="32" spans="1:71" s="3" customFormat="1" ht="14.45" hidden="1" customHeight="1">
      <c r="B32" s="35"/>
      <c r="F32" s="27" t="s">
        <v>44</v>
      </c>
      <c r="L32" s="402">
        <v>0.15</v>
      </c>
      <c r="M32" s="401"/>
      <c r="N32" s="401"/>
      <c r="O32" s="401"/>
      <c r="P32" s="401"/>
      <c r="W32" s="400" t="e">
        <f>ROUND(BC54, 2)</f>
        <v>#REF!</v>
      </c>
      <c r="X32" s="401"/>
      <c r="Y32" s="401"/>
      <c r="Z32" s="401"/>
      <c r="AA32" s="401"/>
      <c r="AB32" s="401"/>
      <c r="AC32" s="401"/>
      <c r="AD32" s="401"/>
      <c r="AE32" s="401"/>
      <c r="AK32" s="400">
        <v>0</v>
      </c>
      <c r="AL32" s="401"/>
      <c r="AM32" s="401"/>
      <c r="AN32" s="401"/>
      <c r="AO32" s="401"/>
      <c r="AR32" s="35"/>
    </row>
    <row r="33" spans="1:57" s="3" customFormat="1" ht="14.45" hidden="1" customHeight="1">
      <c r="B33" s="35"/>
      <c r="F33" s="27" t="s">
        <v>45</v>
      </c>
      <c r="L33" s="402">
        <v>0</v>
      </c>
      <c r="M33" s="401"/>
      <c r="N33" s="401"/>
      <c r="O33" s="401"/>
      <c r="P33" s="401"/>
      <c r="W33" s="400" t="e">
        <f>ROUND(BD54, 2)</f>
        <v>#REF!</v>
      </c>
      <c r="X33" s="401"/>
      <c r="Y33" s="401"/>
      <c r="Z33" s="401"/>
      <c r="AA33" s="401"/>
      <c r="AB33" s="401"/>
      <c r="AC33" s="401"/>
      <c r="AD33" s="401"/>
      <c r="AE33" s="401"/>
      <c r="AK33" s="400">
        <v>0</v>
      </c>
      <c r="AL33" s="401"/>
      <c r="AM33" s="401"/>
      <c r="AN33" s="401"/>
      <c r="AO33" s="40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389" t="s">
        <v>48</v>
      </c>
      <c r="Y35" s="390"/>
      <c r="Z35" s="390"/>
      <c r="AA35" s="390"/>
      <c r="AB35" s="390"/>
      <c r="AC35" s="38"/>
      <c r="AD35" s="38"/>
      <c r="AE35" s="38"/>
      <c r="AF35" s="38"/>
      <c r="AG35" s="38"/>
      <c r="AH35" s="38"/>
      <c r="AI35" s="38"/>
      <c r="AJ35" s="38"/>
      <c r="AK35" s="391">
        <f>SUM(AK26:AK33)</f>
        <v>0</v>
      </c>
      <c r="AL35" s="390"/>
      <c r="AM35" s="390"/>
      <c r="AN35" s="390"/>
      <c r="AO35" s="392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22" t="s">
        <v>49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7" t="s">
        <v>13</v>
      </c>
      <c r="L44" s="4" t="str">
        <f>K5</f>
        <v>STAS003e19</v>
      </c>
      <c r="AR44" s="44"/>
    </row>
    <row r="45" spans="1:57" s="5" customFormat="1" ht="36.950000000000003" customHeight="1">
      <c r="B45" s="45"/>
      <c r="C45" s="46" t="s">
        <v>15</v>
      </c>
      <c r="L45" s="395" t="str">
        <f>K6</f>
        <v>Stavební úpravy objektu č. 806/4 v ul. Čelakovského, Ústí nad Labem – bytový dům - NEZPŮSOBILÉ NÁKLADY</v>
      </c>
      <c r="M45" s="396"/>
      <c r="N45" s="396"/>
      <c r="O45" s="396"/>
      <c r="P45" s="396"/>
      <c r="Q45" s="396"/>
      <c r="R45" s="396"/>
      <c r="S45" s="396"/>
      <c r="T45" s="396"/>
      <c r="U45" s="396"/>
      <c r="V45" s="396"/>
      <c r="W45" s="396"/>
      <c r="X45" s="396"/>
      <c r="Y45" s="396"/>
      <c r="Z45" s="396"/>
      <c r="AA45" s="396"/>
      <c r="AB45" s="396"/>
      <c r="AC45" s="396"/>
      <c r="AD45" s="396"/>
      <c r="AE45" s="396"/>
      <c r="AF45" s="396"/>
      <c r="AG45" s="396"/>
      <c r="AH45" s="396"/>
      <c r="AI45" s="396"/>
      <c r="AJ45" s="396"/>
      <c r="AK45" s="396"/>
      <c r="AL45" s="396"/>
      <c r="AM45" s="396"/>
      <c r="AN45" s="396"/>
      <c r="AO45" s="396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7" t="s">
        <v>18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>Ústí nad Labem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20</v>
      </c>
      <c r="AJ47" s="30"/>
      <c r="AK47" s="30"/>
      <c r="AL47" s="30"/>
      <c r="AM47" s="397" t="str">
        <f>IF(AN8= "","",AN8)</f>
        <v>21. 8. 2019</v>
      </c>
      <c r="AN47" s="397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7" t="s">
        <v>22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>Statutární město Ústí nad Labem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29</v>
      </c>
      <c r="AJ49" s="30"/>
      <c r="AK49" s="30"/>
      <c r="AL49" s="30"/>
      <c r="AM49" s="419" t="str">
        <f>IF(E17="","",E17)</f>
        <v>Projekty CZ, s.r.o.</v>
      </c>
      <c r="AN49" s="420"/>
      <c r="AO49" s="420"/>
      <c r="AP49" s="420"/>
      <c r="AQ49" s="30"/>
      <c r="AR49" s="31"/>
      <c r="AS49" s="415" t="s">
        <v>50</v>
      </c>
      <c r="AT49" s="416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7" t="s">
        <v>27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32</v>
      </c>
      <c r="AJ50" s="30"/>
      <c r="AK50" s="30"/>
      <c r="AL50" s="30"/>
      <c r="AM50" s="419" t="str">
        <f>IF(E20="","",E20)</f>
        <v>Martin Růžička</v>
      </c>
      <c r="AN50" s="420"/>
      <c r="AO50" s="420"/>
      <c r="AP50" s="420"/>
      <c r="AQ50" s="30"/>
      <c r="AR50" s="31"/>
      <c r="AS50" s="417"/>
      <c r="AT50" s="418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417"/>
      <c r="AT51" s="41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393" t="s">
        <v>51</v>
      </c>
      <c r="D52" s="394"/>
      <c r="E52" s="394"/>
      <c r="F52" s="394"/>
      <c r="G52" s="394"/>
      <c r="H52" s="53"/>
      <c r="I52" s="398" t="s">
        <v>52</v>
      </c>
      <c r="J52" s="394"/>
      <c r="K52" s="394"/>
      <c r="L52" s="394"/>
      <c r="M52" s="394"/>
      <c r="N52" s="394"/>
      <c r="O52" s="394"/>
      <c r="P52" s="394"/>
      <c r="Q52" s="394"/>
      <c r="R52" s="394"/>
      <c r="S52" s="394"/>
      <c r="T52" s="394"/>
      <c r="U52" s="394"/>
      <c r="V52" s="394"/>
      <c r="W52" s="394"/>
      <c r="X52" s="394"/>
      <c r="Y52" s="394"/>
      <c r="Z52" s="394"/>
      <c r="AA52" s="394"/>
      <c r="AB52" s="394"/>
      <c r="AC52" s="394"/>
      <c r="AD52" s="394"/>
      <c r="AE52" s="394"/>
      <c r="AF52" s="394"/>
      <c r="AG52" s="399" t="s">
        <v>53</v>
      </c>
      <c r="AH52" s="394"/>
      <c r="AI52" s="394"/>
      <c r="AJ52" s="394"/>
      <c r="AK52" s="394"/>
      <c r="AL52" s="394"/>
      <c r="AM52" s="394"/>
      <c r="AN52" s="398" t="s">
        <v>54</v>
      </c>
      <c r="AO52" s="394"/>
      <c r="AP52" s="394"/>
      <c r="AQ52" s="54" t="s">
        <v>55</v>
      </c>
      <c r="AR52" s="31"/>
      <c r="AS52" s="55" t="s">
        <v>56</v>
      </c>
      <c r="AT52" s="56" t="s">
        <v>57</v>
      </c>
      <c r="AU52" s="56" t="s">
        <v>58</v>
      </c>
      <c r="AV52" s="56" t="s">
        <v>59</v>
      </c>
      <c r="AW52" s="56" t="s">
        <v>60</v>
      </c>
      <c r="AX52" s="56" t="s">
        <v>61</v>
      </c>
      <c r="AY52" s="56" t="s">
        <v>62</v>
      </c>
      <c r="AZ52" s="56" t="s">
        <v>63</v>
      </c>
      <c r="BA52" s="56" t="s">
        <v>64</v>
      </c>
      <c r="BB52" s="56" t="s">
        <v>65</v>
      </c>
      <c r="BC52" s="56" t="s">
        <v>66</v>
      </c>
      <c r="BD52" s="57" t="s">
        <v>67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68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414">
        <f>ROUND(SUM(AG55:AG57),2)</f>
        <v>0</v>
      </c>
      <c r="AH54" s="414"/>
      <c r="AI54" s="414"/>
      <c r="AJ54" s="414"/>
      <c r="AK54" s="414"/>
      <c r="AL54" s="414"/>
      <c r="AM54" s="414"/>
      <c r="AN54" s="414">
        <f>ROUND(SUM(AN55:AN57),2)</f>
        <v>0</v>
      </c>
      <c r="AO54" s="414"/>
      <c r="AP54" s="414"/>
      <c r="AQ54" s="65" t="s">
        <v>3</v>
      </c>
      <c r="AR54" s="61"/>
      <c r="AS54" s="66">
        <f>ROUND(SUM(AS55:AS57),2)</f>
        <v>0</v>
      </c>
      <c r="AT54" s="67">
        <f>ROUND(SUM(AV54:AW54),2)</f>
        <v>0</v>
      </c>
      <c r="AU54" s="68" t="e">
        <f>ROUND(SUM(AU55:AU57),5)</f>
        <v>#REF!</v>
      </c>
      <c r="AV54" s="67">
        <f>ROUND(AZ54*L29,2)</f>
        <v>0</v>
      </c>
      <c r="AW54" s="67">
        <f>ROUND(BA54*L30,2)</f>
        <v>0</v>
      </c>
      <c r="AX54" s="67" t="e">
        <f>ROUND(BB54*L29,2)</f>
        <v>#REF!</v>
      </c>
      <c r="AY54" s="67" t="e">
        <f>ROUND(BC54*L30,2)</f>
        <v>#REF!</v>
      </c>
      <c r="AZ54" s="67">
        <f>ROUND(SUM(AZ55:AZ57),2)</f>
        <v>0</v>
      </c>
      <c r="BA54" s="67">
        <f>ROUND(SUM(BA55:BA57),2)</f>
        <v>0</v>
      </c>
      <c r="BB54" s="67" t="e">
        <f>ROUND(SUM(BB55:BB57),2)</f>
        <v>#REF!</v>
      </c>
      <c r="BC54" s="67" t="e">
        <f>ROUND(SUM(BC55:BC57),2)</f>
        <v>#REF!</v>
      </c>
      <c r="BD54" s="69" t="e">
        <f>ROUND(SUM(BD55:BD57),2)</f>
        <v>#REF!</v>
      </c>
      <c r="BS54" s="70" t="s">
        <v>69</v>
      </c>
      <c r="BT54" s="70" t="s">
        <v>70</v>
      </c>
      <c r="BU54" s="71" t="s">
        <v>71</v>
      </c>
      <c r="BV54" s="70" t="s">
        <v>72</v>
      </c>
      <c r="BW54" s="70" t="s">
        <v>5</v>
      </c>
      <c r="BX54" s="70" t="s">
        <v>73</v>
      </c>
      <c r="CL54" s="70" t="s">
        <v>3</v>
      </c>
    </row>
    <row r="55" spans="1:91" s="7" customFormat="1" ht="16.5" customHeight="1">
      <c r="A55" s="72" t="s">
        <v>74</v>
      </c>
      <c r="B55" s="73"/>
      <c r="C55" s="74"/>
      <c r="D55" s="388" t="s">
        <v>75</v>
      </c>
      <c r="E55" s="388"/>
      <c r="F55" s="388"/>
      <c r="G55" s="388"/>
      <c r="H55" s="388"/>
      <c r="I55" s="75"/>
      <c r="J55" s="388" t="s">
        <v>76</v>
      </c>
      <c r="K55" s="388"/>
      <c r="L55" s="388"/>
      <c r="M55" s="388"/>
      <c r="N55" s="388"/>
      <c r="O55" s="388"/>
      <c r="P55" s="388"/>
      <c r="Q55" s="388"/>
      <c r="R55" s="388"/>
      <c r="S55" s="388"/>
      <c r="T55" s="388"/>
      <c r="U55" s="388"/>
      <c r="V55" s="388"/>
      <c r="W55" s="388"/>
      <c r="X55" s="388"/>
      <c r="Y55" s="388"/>
      <c r="Z55" s="388"/>
      <c r="AA55" s="388"/>
      <c r="AB55" s="388"/>
      <c r="AC55" s="388"/>
      <c r="AD55" s="388"/>
      <c r="AE55" s="388"/>
      <c r="AF55" s="388"/>
      <c r="AG55" s="412">
        <f>'01 - Rekonstrukce ubytovn...'!J30</f>
        <v>0</v>
      </c>
      <c r="AH55" s="413"/>
      <c r="AI55" s="413"/>
      <c r="AJ55" s="413"/>
      <c r="AK55" s="413"/>
      <c r="AL55" s="413"/>
      <c r="AM55" s="413"/>
      <c r="AN55" s="412">
        <f>SUM(AG55,AT55)</f>
        <v>0</v>
      </c>
      <c r="AO55" s="413"/>
      <c r="AP55" s="413"/>
      <c r="AQ55" s="76" t="s">
        <v>77</v>
      </c>
      <c r="AR55" s="73"/>
      <c r="AS55" s="77">
        <v>0</v>
      </c>
      <c r="AT55" s="78">
        <f>ROUND(SUM(AV55:AW55),2)</f>
        <v>0</v>
      </c>
      <c r="AU55" s="79" t="e">
        <f>'01 - Rekonstrukce ubytovn...'!#REF!</f>
        <v>#REF!</v>
      </c>
      <c r="AV55" s="78">
        <f>'01 - Rekonstrukce ubytovn...'!J33</f>
        <v>0</v>
      </c>
      <c r="AW55" s="78">
        <f>'01 - Rekonstrukce ubytovn...'!J34</f>
        <v>0</v>
      </c>
      <c r="AX55" s="78">
        <f>'01 - Rekonstrukce ubytovn...'!J35</f>
        <v>0</v>
      </c>
      <c r="AY55" s="78">
        <f>'01 - Rekonstrukce ubytovn...'!J36</f>
        <v>0</v>
      </c>
      <c r="AZ55" s="78">
        <f>'01 - Rekonstrukce ubytovn...'!F33</f>
        <v>0</v>
      </c>
      <c r="BA55" s="78">
        <f>'01 - Rekonstrukce ubytovn...'!F34</f>
        <v>0</v>
      </c>
      <c r="BB55" s="78">
        <f>'01 - Rekonstrukce ubytovn...'!F35</f>
        <v>0</v>
      </c>
      <c r="BC55" s="78">
        <f>'01 - Rekonstrukce ubytovn...'!F36</f>
        <v>0</v>
      </c>
      <c r="BD55" s="80">
        <f>'01 - Rekonstrukce ubytovn...'!F37</f>
        <v>0</v>
      </c>
      <c r="BT55" s="81" t="s">
        <v>78</v>
      </c>
      <c r="BV55" s="81" t="s">
        <v>72</v>
      </c>
      <c r="BW55" s="81" t="s">
        <v>79</v>
      </c>
      <c r="BX55" s="81" t="s">
        <v>5</v>
      </c>
      <c r="CL55" s="81" t="s">
        <v>80</v>
      </c>
      <c r="CM55" s="81" t="s">
        <v>78</v>
      </c>
    </row>
    <row r="56" spans="1:91" s="7" customFormat="1" ht="16.5" customHeight="1">
      <c r="A56" s="72" t="s">
        <v>74</v>
      </c>
      <c r="B56" s="73"/>
      <c r="C56" s="74"/>
      <c r="D56" s="388" t="s">
        <v>81</v>
      </c>
      <c r="E56" s="388"/>
      <c r="F56" s="388"/>
      <c r="G56" s="388"/>
      <c r="H56" s="388"/>
      <c r="I56" s="75"/>
      <c r="J56" s="388" t="s">
        <v>82</v>
      </c>
      <c r="K56" s="388"/>
      <c r="L56" s="388"/>
      <c r="M56" s="388"/>
      <c r="N56" s="388"/>
      <c r="O56" s="388"/>
      <c r="P56" s="388"/>
      <c r="Q56" s="388"/>
      <c r="R56" s="388"/>
      <c r="S56" s="388"/>
      <c r="T56" s="388"/>
      <c r="U56" s="388"/>
      <c r="V56" s="388"/>
      <c r="W56" s="388"/>
      <c r="X56" s="388"/>
      <c r="Y56" s="388"/>
      <c r="Z56" s="388"/>
      <c r="AA56" s="388"/>
      <c r="AB56" s="388"/>
      <c r="AC56" s="388"/>
      <c r="AD56" s="388"/>
      <c r="AE56" s="388"/>
      <c r="AF56" s="388"/>
      <c r="AG56" s="412">
        <f>'02 - Rekonstrukce ubytovn...'!J30</f>
        <v>0</v>
      </c>
      <c r="AH56" s="413"/>
      <c r="AI56" s="413"/>
      <c r="AJ56" s="413"/>
      <c r="AK56" s="413"/>
      <c r="AL56" s="413"/>
      <c r="AM56" s="413"/>
      <c r="AN56" s="412">
        <f>SUM(AG56,AT56)</f>
        <v>0</v>
      </c>
      <c r="AO56" s="413"/>
      <c r="AP56" s="413"/>
      <c r="AQ56" s="76" t="s">
        <v>77</v>
      </c>
      <c r="AR56" s="73"/>
      <c r="AS56" s="77">
        <v>0</v>
      </c>
      <c r="AT56" s="78">
        <f>ROUND(SUM(AV56:AW56),2)</f>
        <v>0</v>
      </c>
      <c r="AU56" s="79" t="e">
        <f>'02 - Rekonstrukce ubytovn...'!P101</f>
        <v>#REF!</v>
      </c>
      <c r="AV56" s="78">
        <f>'02 - Rekonstrukce ubytovn...'!J33</f>
        <v>0</v>
      </c>
      <c r="AW56" s="78">
        <f>'02 - Rekonstrukce ubytovn...'!J34</f>
        <v>0</v>
      </c>
      <c r="AX56" s="78">
        <f>'02 - Rekonstrukce ubytovn...'!J35</f>
        <v>0</v>
      </c>
      <c r="AY56" s="78">
        <f>'02 - Rekonstrukce ubytovn...'!J36</f>
        <v>0</v>
      </c>
      <c r="AZ56" s="78">
        <f>'02 - Rekonstrukce ubytovn...'!F33</f>
        <v>0</v>
      </c>
      <c r="BA56" s="78">
        <f>'02 - Rekonstrukce ubytovn...'!F34</f>
        <v>0</v>
      </c>
      <c r="BB56" s="78">
        <f>'02 - Rekonstrukce ubytovn...'!F35</f>
        <v>0</v>
      </c>
      <c r="BC56" s="78">
        <f>'02 - Rekonstrukce ubytovn...'!F36</f>
        <v>0</v>
      </c>
      <c r="BD56" s="80">
        <f>'02 - Rekonstrukce ubytovn...'!F37</f>
        <v>0</v>
      </c>
      <c r="BT56" s="81" t="s">
        <v>78</v>
      </c>
      <c r="BV56" s="81" t="s">
        <v>72</v>
      </c>
      <c r="BW56" s="81" t="s">
        <v>83</v>
      </c>
      <c r="BX56" s="81" t="s">
        <v>5</v>
      </c>
      <c r="CL56" s="81" t="s">
        <v>80</v>
      </c>
      <c r="CM56" s="81" t="s">
        <v>78</v>
      </c>
    </row>
    <row r="57" spans="1:91" s="7" customFormat="1" ht="16.5" customHeight="1">
      <c r="A57" s="72" t="s">
        <v>74</v>
      </c>
      <c r="B57" s="73"/>
      <c r="C57" s="74"/>
      <c r="D57" s="388" t="s">
        <v>84</v>
      </c>
      <c r="E57" s="388"/>
      <c r="F57" s="388"/>
      <c r="G57" s="388"/>
      <c r="H57" s="388"/>
      <c r="I57" s="75"/>
      <c r="J57" s="388" t="s">
        <v>85</v>
      </c>
      <c r="K57" s="388"/>
      <c r="L57" s="388"/>
      <c r="M57" s="388"/>
      <c r="N57" s="388"/>
      <c r="O57" s="388"/>
      <c r="P57" s="388"/>
      <c r="Q57" s="388"/>
      <c r="R57" s="388"/>
      <c r="S57" s="388"/>
      <c r="T57" s="388"/>
      <c r="U57" s="388"/>
      <c r="V57" s="388"/>
      <c r="W57" s="388"/>
      <c r="X57" s="388"/>
      <c r="Y57" s="388"/>
      <c r="Z57" s="388"/>
      <c r="AA57" s="388"/>
      <c r="AB57" s="388"/>
      <c r="AC57" s="388"/>
      <c r="AD57" s="388"/>
      <c r="AE57" s="388"/>
      <c r="AF57" s="388"/>
      <c r="AG57" s="412">
        <f>'03 - Vedlejší a ostatní n...'!J79</f>
        <v>0</v>
      </c>
      <c r="AH57" s="413"/>
      <c r="AI57" s="413"/>
      <c r="AJ57" s="413"/>
      <c r="AK57" s="413"/>
      <c r="AL57" s="413"/>
      <c r="AM57" s="413"/>
      <c r="AN57" s="412">
        <f>SUM(AG57,AT57)</f>
        <v>0</v>
      </c>
      <c r="AO57" s="413"/>
      <c r="AP57" s="413"/>
      <c r="AQ57" s="76" t="s">
        <v>221</v>
      </c>
      <c r="AR57" s="73"/>
      <c r="AS57" s="82">
        <v>0</v>
      </c>
      <c r="AT57" s="83">
        <f>ROUND(SUM(AV57:AW57),2)</f>
        <v>0</v>
      </c>
      <c r="AU57" s="84" t="e">
        <f>'03 - Vedlejší a ostatní n...'!#REF!</f>
        <v>#REF!</v>
      </c>
      <c r="AV57" s="83">
        <f>'03 - Vedlejší a ostatní n...'!J33</f>
        <v>0</v>
      </c>
      <c r="AW57" s="83">
        <f>'03 - Vedlejší a ostatní n...'!J34</f>
        <v>0</v>
      </c>
      <c r="AX57" s="83">
        <f>'03 - Vedlejší a ostatní n...'!J35</f>
        <v>0</v>
      </c>
      <c r="AY57" s="83">
        <f>'03 - Vedlejší a ostatní n...'!J36</f>
        <v>0</v>
      </c>
      <c r="AZ57" s="83">
        <f>'03 - Vedlejší a ostatní n...'!F33</f>
        <v>0</v>
      </c>
      <c r="BA57" s="83">
        <f>'03 - Vedlejší a ostatní n...'!F34</f>
        <v>0</v>
      </c>
      <c r="BB57" s="83" t="e">
        <f>'03 - Vedlejší a ostatní n...'!F35</f>
        <v>#REF!</v>
      </c>
      <c r="BC57" s="83" t="e">
        <f>'03 - Vedlejší a ostatní n...'!F36</f>
        <v>#REF!</v>
      </c>
      <c r="BD57" s="85" t="e">
        <f>'03 - Vedlejší a ostatní n...'!F37</f>
        <v>#REF!</v>
      </c>
      <c r="BT57" s="81" t="s">
        <v>78</v>
      </c>
      <c r="BV57" s="81" t="s">
        <v>72</v>
      </c>
      <c r="BW57" s="81" t="s">
        <v>86</v>
      </c>
      <c r="BX57" s="81" t="s">
        <v>5</v>
      </c>
      <c r="CL57" s="81" t="s">
        <v>3</v>
      </c>
      <c r="CM57" s="81" t="s">
        <v>78</v>
      </c>
    </row>
    <row r="58" spans="1:91" s="2" customFormat="1" ht="30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1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</row>
    <row r="59" spans="1:91" s="2" customFormat="1" ht="6.95" customHeight="1">
      <c r="A59" s="30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</row>
  </sheetData>
  <sheetProtection algorithmName="SHA-512" hashValue="cbrXNZsYo4tKhmc8nqG176zOEdg3GfEJFFCLpGG9Ai+wrHTo2kF2845vvmsb5h0R0zdy099YmNZk7/pwLoHs5g==" saltValue="W3w4o1e8gsLTg0KePrRsVg==" spinCount="100000" sheet="1" objects="1" scenarios="1"/>
  <mergeCells count="49">
    <mergeCell ref="AS49:AT51"/>
    <mergeCell ref="AM49:AP49"/>
    <mergeCell ref="AM50:AP50"/>
    <mergeCell ref="AN52:AP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K5:AO5"/>
    <mergeCell ref="K6:AO6"/>
    <mergeCell ref="AR2:BE2"/>
    <mergeCell ref="E23:AN23"/>
    <mergeCell ref="AK26:AO26"/>
    <mergeCell ref="E14:AI14"/>
    <mergeCell ref="L28:P28"/>
    <mergeCell ref="W28:AE28"/>
    <mergeCell ref="AK28:AO28"/>
    <mergeCell ref="AK29:AO29"/>
    <mergeCell ref="L29:P29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X35:AB35"/>
    <mergeCell ref="AK35:AO35"/>
    <mergeCell ref="C52:G52"/>
    <mergeCell ref="L45:AO45"/>
    <mergeCell ref="AM47:AN47"/>
    <mergeCell ref="I52:AF52"/>
    <mergeCell ref="AG52:AM52"/>
    <mergeCell ref="D55:H55"/>
    <mergeCell ref="J55:AF55"/>
    <mergeCell ref="D56:H56"/>
    <mergeCell ref="J56:AF56"/>
    <mergeCell ref="D57:H57"/>
    <mergeCell ref="J57:AF57"/>
  </mergeCells>
  <hyperlinks>
    <hyperlink ref="A55" location="'01 - Rekonstrukce ubytovn...'!C2" display="/" xr:uid="{00000000-0004-0000-0000-000000000000}"/>
    <hyperlink ref="A56" location="'02 - Rekonstrukce ubytovn...'!C2" display="/" xr:uid="{00000000-0004-0000-0000-000001000000}"/>
    <hyperlink ref="A57" location="'03 - Vedlejší a ostatní n...'!C2" display="/" xr:uid="{00000000-0004-0000-0000-000002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25"/>
  <sheetViews>
    <sheetView showGridLines="0" topLeftCell="A13" zoomScale="80" zoomScaleNormal="80" zoomScaleSheetLayoutView="89" workbookViewId="0">
      <selection activeCell="F61" sqref="F6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407" t="s">
        <v>6</v>
      </c>
      <c r="M2" s="405"/>
      <c r="N2" s="405"/>
      <c r="O2" s="405"/>
      <c r="P2" s="405"/>
      <c r="Q2" s="405"/>
      <c r="R2" s="405"/>
      <c r="S2" s="405"/>
      <c r="T2" s="405"/>
      <c r="U2" s="405"/>
      <c r="V2" s="405"/>
      <c r="AT2" s="18" t="s">
        <v>79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1:46" s="1" customFormat="1" ht="24.95" customHeight="1">
      <c r="B4" s="21"/>
      <c r="D4" s="22" t="s">
        <v>87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422" t="str">
        <f>'Rekapitulace stavby'!K6</f>
        <v>Stavební úpravy objektu č. 806/4 v ul. Čelakovského, Ústí nad Labem – bytový dům - NEZPŮSOBILÉ NÁKLADY</v>
      </c>
      <c r="F7" s="423"/>
      <c r="G7" s="423"/>
      <c r="H7" s="423"/>
      <c r="L7" s="21"/>
    </row>
    <row r="8" spans="1:46" s="2" customFormat="1" ht="12" customHeight="1">
      <c r="A8" s="30"/>
      <c r="B8" s="31"/>
      <c r="C8" s="30"/>
      <c r="D8" s="27" t="s">
        <v>88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395" t="s">
        <v>89</v>
      </c>
      <c r="F9" s="421"/>
      <c r="G9" s="421"/>
      <c r="H9" s="421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80</v>
      </c>
      <c r="G11" s="30"/>
      <c r="H11" s="30"/>
      <c r="I11" s="27" t="s">
        <v>17</v>
      </c>
      <c r="J11" s="25" t="s">
        <v>90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48" t="str">
        <f>'Rekapitulace stavby'!AN8</f>
        <v>21. 8. 2019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3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25</v>
      </c>
      <c r="F15" s="30"/>
      <c r="G15" s="30"/>
      <c r="H15" s="30"/>
      <c r="I15" s="27" t="s">
        <v>26</v>
      </c>
      <c r="J15" s="25" t="s">
        <v>3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27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404" t="str">
        <f>'Rekapitulace stavby'!E14</f>
        <v xml:space="preserve"> </v>
      </c>
      <c r="F18" s="404"/>
      <c r="G18" s="404"/>
      <c r="H18" s="404"/>
      <c r="I18" s="27" t="s">
        <v>26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29</v>
      </c>
      <c r="E20" s="30"/>
      <c r="F20" s="30"/>
      <c r="G20" s="30"/>
      <c r="H20" s="30"/>
      <c r="I20" s="27" t="s">
        <v>23</v>
      </c>
      <c r="J20" s="25" t="s">
        <v>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30</v>
      </c>
      <c r="F21" s="30"/>
      <c r="G21" s="30"/>
      <c r="H21" s="30"/>
      <c r="I21" s="27" t="s">
        <v>26</v>
      </c>
      <c r="J21" s="25" t="s">
        <v>3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32</v>
      </c>
      <c r="E23" s="30"/>
      <c r="F23" s="30"/>
      <c r="G23" s="30"/>
      <c r="H23" s="30"/>
      <c r="I23" s="27" t="s">
        <v>23</v>
      </c>
      <c r="J23" s="25" t="s">
        <v>3</v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33</v>
      </c>
      <c r="F24" s="30"/>
      <c r="G24" s="30"/>
      <c r="H24" s="30"/>
      <c r="I24" s="27" t="s">
        <v>26</v>
      </c>
      <c r="J24" s="25" t="s">
        <v>3</v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34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1" customHeight="1">
      <c r="A27" s="89"/>
      <c r="B27" s="90"/>
      <c r="C27" s="89"/>
      <c r="D27" s="89"/>
      <c r="E27" s="408" t="s">
        <v>35</v>
      </c>
      <c r="F27" s="408"/>
      <c r="G27" s="408"/>
      <c r="H27" s="408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36</v>
      </c>
      <c r="E30" s="30"/>
      <c r="F30" s="30"/>
      <c r="G30" s="30"/>
      <c r="H30" s="30"/>
      <c r="I30" s="30"/>
      <c r="J30" s="64">
        <f>J59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38</v>
      </c>
      <c r="G32" s="30"/>
      <c r="H32" s="30"/>
      <c r="I32" s="34" t="s">
        <v>37</v>
      </c>
      <c r="J32" s="34" t="s">
        <v>39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40</v>
      </c>
      <c r="E33" s="27" t="s">
        <v>41</v>
      </c>
      <c r="F33" s="94">
        <f>ROUND((SUM(BE63:BE424)),  2)</f>
        <v>0</v>
      </c>
      <c r="G33" s="30"/>
      <c r="H33" s="30"/>
      <c r="I33" s="95">
        <v>0.21</v>
      </c>
      <c r="J33" s="94">
        <f>ROUND(((SUM(BE63:BE424))*I33),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42</v>
      </c>
      <c r="F34" s="94">
        <f>J30</f>
        <v>0</v>
      </c>
      <c r="G34" s="30"/>
      <c r="H34" s="30"/>
      <c r="I34" s="95">
        <v>0.15</v>
      </c>
      <c r="J34" s="94">
        <f>F34*0.15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43</v>
      </c>
      <c r="F35" s="94">
        <f>ROUND((SUM(BG63:BG424)),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44</v>
      </c>
      <c r="F36" s="94">
        <f>ROUND((SUM(BH63:BH424)),  2)</f>
        <v>0</v>
      </c>
      <c r="G36" s="30"/>
      <c r="H36" s="30"/>
      <c r="I36" s="95">
        <v>0.15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45</v>
      </c>
      <c r="F37" s="94">
        <f>ROUND((SUM(BI63:BI424)),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46</v>
      </c>
      <c r="E39" s="53"/>
      <c r="F39" s="53"/>
      <c r="G39" s="98" t="s">
        <v>47</v>
      </c>
      <c r="H39" s="99" t="s">
        <v>48</v>
      </c>
      <c r="I39" s="53"/>
      <c r="J39" s="100">
        <f>J34+J30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91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422" t="str">
        <f>E7</f>
        <v>Stavební úpravy objektu č. 806/4 v ul. Čelakovského, Ústí nad Labem – bytový dům - NEZPŮSOBILÉ NÁKLADY</v>
      </c>
      <c r="F48" s="423"/>
      <c r="G48" s="423"/>
      <c r="H48" s="423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63" s="2" customFormat="1" ht="12" customHeight="1">
      <c r="A49" s="30"/>
      <c r="B49" s="31"/>
      <c r="C49" s="27" t="s">
        <v>88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63" s="2" customFormat="1" ht="16.5" customHeight="1">
      <c r="A50" s="30"/>
      <c r="B50" s="31"/>
      <c r="C50" s="30"/>
      <c r="D50" s="30"/>
      <c r="E50" s="395" t="s">
        <v>389</v>
      </c>
      <c r="F50" s="421"/>
      <c r="G50" s="421"/>
      <c r="H50" s="421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63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63" s="2" customFormat="1" ht="12" customHeight="1">
      <c r="A52" s="30"/>
      <c r="B52" s="31"/>
      <c r="C52" s="27" t="s">
        <v>18</v>
      </c>
      <c r="D52" s="30"/>
      <c r="E52" s="30"/>
      <c r="F52" s="25" t="str">
        <f>F12</f>
        <v>Ústí nad Labem</v>
      </c>
      <c r="G52" s="30"/>
      <c r="H52" s="30"/>
      <c r="I52" s="27" t="s">
        <v>20</v>
      </c>
      <c r="J52" s="48" t="str">
        <f>IF(J12="","",J12)</f>
        <v>21. 8. 2019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63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63" s="2" customFormat="1" ht="15.2" customHeight="1">
      <c r="A54" s="30"/>
      <c r="B54" s="31"/>
      <c r="C54" s="27" t="s">
        <v>22</v>
      </c>
      <c r="D54" s="30"/>
      <c r="E54" s="30"/>
      <c r="F54" s="25" t="str">
        <f>E15</f>
        <v>Statutární město Ústí nad Labem</v>
      </c>
      <c r="G54" s="30"/>
      <c r="H54" s="30"/>
      <c r="I54" s="27" t="s">
        <v>29</v>
      </c>
      <c r="J54" s="28" t="str">
        <f>E21</f>
        <v>Projekty CZ, s.r.o.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63" s="2" customFormat="1" ht="15.2" customHeight="1">
      <c r="A55" s="30"/>
      <c r="B55" s="31"/>
      <c r="C55" s="27" t="s">
        <v>27</v>
      </c>
      <c r="D55" s="30"/>
      <c r="E55" s="30"/>
      <c r="F55" s="25" t="str">
        <f>IF(E18="","",E18)</f>
        <v xml:space="preserve"> </v>
      </c>
      <c r="G55" s="30"/>
      <c r="H55" s="30"/>
      <c r="I55" s="27" t="s">
        <v>32</v>
      </c>
      <c r="J55" s="28" t="str">
        <f>E24</f>
        <v>Martin Růžička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63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63" s="2" customFormat="1" ht="29.25" customHeight="1">
      <c r="A57" s="30"/>
      <c r="B57" s="31"/>
      <c r="C57" s="102" t="s">
        <v>92</v>
      </c>
      <c r="D57" s="96"/>
      <c r="E57" s="96"/>
      <c r="F57" s="96"/>
      <c r="G57" s="96"/>
      <c r="H57" s="96"/>
      <c r="I57" s="96"/>
      <c r="J57" s="103" t="s">
        <v>93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63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63" s="2" customFormat="1" ht="22.9" customHeight="1">
      <c r="A59" s="30"/>
      <c r="B59" s="31"/>
      <c r="C59" s="104" t="s">
        <v>68</v>
      </c>
      <c r="D59" s="30"/>
      <c r="E59" s="30"/>
      <c r="F59" s="30"/>
      <c r="G59" s="30"/>
      <c r="H59" s="30"/>
      <c r="I59" s="30"/>
      <c r="J59" s="64">
        <f>J60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94</v>
      </c>
    </row>
    <row r="60" spans="1:63" s="9" customFormat="1" ht="24.95" customHeight="1">
      <c r="B60" s="105"/>
      <c r="D60" s="106" t="s">
        <v>103</v>
      </c>
      <c r="E60" s="107"/>
      <c r="F60" s="107"/>
      <c r="G60" s="107"/>
      <c r="H60" s="107"/>
      <c r="I60" s="107"/>
      <c r="J60" s="108">
        <f>J61</f>
        <v>0</v>
      </c>
      <c r="L60" s="105"/>
    </row>
    <row r="61" spans="1:63" s="10" customFormat="1" ht="19.899999999999999" customHeight="1">
      <c r="B61" s="109"/>
      <c r="D61" s="110" t="s">
        <v>107</v>
      </c>
      <c r="E61" s="111"/>
      <c r="F61" s="111"/>
      <c r="G61" s="111"/>
      <c r="H61" s="111"/>
      <c r="I61" s="111"/>
      <c r="J61" s="235"/>
      <c r="L61" s="109"/>
    </row>
    <row r="62" spans="1:63" s="2" customFormat="1" ht="6.95" customHeight="1">
      <c r="A62" s="30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63" s="2" customFormat="1">
      <c r="A63" s="30"/>
      <c r="B63" s="31"/>
      <c r="C63" s="1"/>
      <c r="D63" s="1"/>
      <c r="E63" s="1"/>
      <c r="F63" s="1"/>
      <c r="G63" s="1"/>
      <c r="H63" s="1"/>
      <c r="I63" s="1"/>
      <c r="J63" s="1"/>
      <c r="K63" s="1"/>
      <c r="L63" s="31"/>
      <c r="M63" s="127"/>
      <c r="N63" s="128"/>
      <c r="O63" s="51"/>
      <c r="P63" s="51"/>
      <c r="Q63" s="51"/>
      <c r="R63" s="51"/>
      <c r="S63" s="51"/>
      <c r="T63" s="52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T63" s="18" t="s">
        <v>134</v>
      </c>
      <c r="AU63" s="18" t="s">
        <v>133</v>
      </c>
    </row>
    <row r="64" spans="1:63" s="11" customFormat="1">
      <c r="B64" s="112"/>
      <c r="C64" s="1"/>
      <c r="D64" s="1"/>
      <c r="E64" s="1"/>
      <c r="F64" s="1"/>
      <c r="G64" s="1"/>
      <c r="H64" s="1"/>
      <c r="I64" s="1"/>
      <c r="J64" s="1"/>
      <c r="K64" s="1"/>
      <c r="L64" s="112"/>
      <c r="M64" s="114"/>
      <c r="N64" s="115"/>
      <c r="O64" s="115"/>
      <c r="P64" s="116" t="e">
        <f>SUM(P65:P134)</f>
        <v>#REF!</v>
      </c>
      <c r="Q64" s="115"/>
      <c r="R64" s="116" t="e">
        <f>SUM(R65:R134)</f>
        <v>#REF!</v>
      </c>
      <c r="S64" s="115"/>
      <c r="T64" s="117" t="e">
        <f>SUM(T65:T134)</f>
        <v>#REF!</v>
      </c>
      <c r="AR64" s="113" t="s">
        <v>133</v>
      </c>
      <c r="AT64" s="118" t="s">
        <v>69</v>
      </c>
      <c r="AU64" s="118" t="s">
        <v>78</v>
      </c>
      <c r="AY64" s="113" t="s">
        <v>128</v>
      </c>
      <c r="BK64" s="119" t="e">
        <f>SUM(BK65:BK134)</f>
        <v>#REF!</v>
      </c>
    </row>
    <row r="65" spans="1:65" s="2" customFormat="1" ht="16.5" customHeight="1">
      <c r="A65" s="30"/>
      <c r="B65" s="120"/>
      <c r="C65" s="1"/>
      <c r="D65" s="1"/>
      <c r="E65" s="1"/>
      <c r="F65" s="1"/>
      <c r="G65" s="1"/>
      <c r="H65" s="1"/>
      <c r="I65" s="1"/>
      <c r="J65" s="1"/>
      <c r="K65" s="1"/>
      <c r="L65" s="31"/>
      <c r="M65" s="121" t="s">
        <v>3</v>
      </c>
      <c r="N65" s="122" t="s">
        <v>42</v>
      </c>
      <c r="O65" s="123">
        <v>0.88600000000000001</v>
      </c>
      <c r="P65" s="123" t="e">
        <f>O65*#REF!</f>
        <v>#REF!</v>
      </c>
      <c r="Q65" s="123">
        <v>3.2000000000000002E-3</v>
      </c>
      <c r="R65" s="123" t="e">
        <f>Q65*#REF!</f>
        <v>#REF!</v>
      </c>
      <c r="S65" s="123">
        <v>0</v>
      </c>
      <c r="T65" s="124" t="e">
        <f>S65*#REF!</f>
        <v>#REF!</v>
      </c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R65" s="125" t="s">
        <v>139</v>
      </c>
      <c r="AT65" s="125" t="s">
        <v>130</v>
      </c>
      <c r="AU65" s="125" t="s">
        <v>133</v>
      </c>
      <c r="AY65" s="18" t="s">
        <v>128</v>
      </c>
      <c r="BE65" s="126">
        <f>IF(N65="základní",#REF!,0)</f>
        <v>0</v>
      </c>
      <c r="BF65" s="126" t="e">
        <f>IF(N65="snížená",#REF!,0)</f>
        <v>#REF!</v>
      </c>
      <c r="BG65" s="126">
        <f>IF(N65="zákl. přenesená",#REF!,0)</f>
        <v>0</v>
      </c>
      <c r="BH65" s="126">
        <f>IF(N65="sníž. přenesená",#REF!,0)</f>
        <v>0</v>
      </c>
      <c r="BI65" s="126">
        <f>IF(N65="nulová",#REF!,0)</f>
        <v>0</v>
      </c>
      <c r="BJ65" s="18" t="s">
        <v>133</v>
      </c>
      <c r="BK65" s="126" t="e">
        <f>ROUND(#REF!*#REF!,2)</f>
        <v>#REF!</v>
      </c>
      <c r="BL65" s="18" t="s">
        <v>139</v>
      </c>
      <c r="BM65" s="125" t="s">
        <v>143</v>
      </c>
    </row>
    <row r="66" spans="1:65" s="2" customFormat="1">
      <c r="A66" s="30"/>
      <c r="B66" s="31"/>
      <c r="C66" s="1"/>
      <c r="D66" s="1"/>
      <c r="E66" s="1"/>
      <c r="F66" s="1"/>
      <c r="G66" s="1"/>
      <c r="H66" s="1"/>
      <c r="I66" s="1"/>
      <c r="J66" s="1"/>
      <c r="K66" s="1"/>
      <c r="L66" s="31"/>
      <c r="M66" s="127"/>
      <c r="N66" s="128"/>
      <c r="O66" s="51"/>
      <c r="P66" s="51"/>
      <c r="Q66" s="51"/>
      <c r="R66" s="51"/>
      <c r="S66" s="51"/>
      <c r="T66" s="52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T66" s="18" t="s">
        <v>134</v>
      </c>
      <c r="AU66" s="18" t="s">
        <v>133</v>
      </c>
    </row>
    <row r="67" spans="1:65" s="12" customFormat="1">
      <c r="B67" s="129"/>
      <c r="C67" s="1"/>
      <c r="D67" s="1"/>
      <c r="E67" s="1"/>
      <c r="F67" s="1"/>
      <c r="G67" s="1"/>
      <c r="H67" s="1"/>
      <c r="I67" s="1"/>
      <c r="J67" s="1"/>
      <c r="K67" s="1"/>
      <c r="L67" s="129"/>
      <c r="M67" s="131"/>
      <c r="N67" s="132"/>
      <c r="O67" s="132"/>
      <c r="P67" s="132"/>
      <c r="Q67" s="132"/>
      <c r="R67" s="132"/>
      <c r="S67" s="132"/>
      <c r="T67" s="133"/>
      <c r="AT67" s="130" t="s">
        <v>135</v>
      </c>
      <c r="AU67" s="130" t="s">
        <v>133</v>
      </c>
      <c r="AV67" s="12" t="s">
        <v>78</v>
      </c>
      <c r="AW67" s="12" t="s">
        <v>31</v>
      </c>
      <c r="AX67" s="12" t="s">
        <v>70</v>
      </c>
      <c r="AY67" s="130" t="s">
        <v>128</v>
      </c>
    </row>
    <row r="68" spans="1:65" s="13" customFormat="1">
      <c r="B68" s="134"/>
      <c r="C68" s="1"/>
      <c r="D68" s="1"/>
      <c r="E68" s="1"/>
      <c r="F68" s="1"/>
      <c r="G68" s="1"/>
      <c r="H68" s="1"/>
      <c r="I68" s="1"/>
      <c r="J68" s="1"/>
      <c r="K68" s="1"/>
      <c r="L68" s="134"/>
      <c r="M68" s="136"/>
      <c r="N68" s="137"/>
      <c r="O68" s="137"/>
      <c r="P68" s="137"/>
      <c r="Q68" s="137"/>
      <c r="R68" s="137"/>
      <c r="S68" s="137"/>
      <c r="T68" s="138"/>
      <c r="AT68" s="135" t="s">
        <v>135</v>
      </c>
      <c r="AU68" s="135" t="s">
        <v>133</v>
      </c>
      <c r="AV68" s="13" t="s">
        <v>133</v>
      </c>
      <c r="AW68" s="13" t="s">
        <v>31</v>
      </c>
      <c r="AX68" s="13" t="s">
        <v>70</v>
      </c>
      <c r="AY68" s="135" t="s">
        <v>128</v>
      </c>
    </row>
    <row r="69" spans="1:65" s="13" customFormat="1">
      <c r="B69" s="134"/>
      <c r="C69" s="1"/>
      <c r="D69" s="1"/>
      <c r="E69" s="1"/>
      <c r="F69" s="1"/>
      <c r="G69" s="1"/>
      <c r="H69" s="1"/>
      <c r="I69" s="1"/>
      <c r="J69" s="1"/>
      <c r="K69" s="1"/>
      <c r="L69" s="134"/>
      <c r="M69" s="136"/>
      <c r="N69" s="137"/>
      <c r="O69" s="137"/>
      <c r="P69" s="137"/>
      <c r="Q69" s="137"/>
      <c r="R69" s="137"/>
      <c r="S69" s="137"/>
      <c r="T69" s="138"/>
      <c r="AT69" s="135" t="s">
        <v>135</v>
      </c>
      <c r="AU69" s="135" t="s">
        <v>133</v>
      </c>
      <c r="AV69" s="13" t="s">
        <v>133</v>
      </c>
      <c r="AW69" s="13" t="s">
        <v>31</v>
      </c>
      <c r="AX69" s="13" t="s">
        <v>70</v>
      </c>
      <c r="AY69" s="135" t="s">
        <v>128</v>
      </c>
    </row>
    <row r="70" spans="1:65" s="13" customFormat="1">
      <c r="B70" s="134"/>
      <c r="C70" s="1"/>
      <c r="D70" s="1"/>
      <c r="E70" s="1"/>
      <c r="F70" s="1"/>
      <c r="G70" s="1"/>
      <c r="H70" s="1"/>
      <c r="I70" s="1"/>
      <c r="J70" s="1"/>
      <c r="K70" s="1"/>
      <c r="L70" s="134"/>
      <c r="M70" s="136"/>
      <c r="N70" s="137"/>
      <c r="O70" s="137"/>
      <c r="P70" s="137"/>
      <c r="Q70" s="137"/>
      <c r="R70" s="137"/>
      <c r="S70" s="137"/>
      <c r="T70" s="138"/>
      <c r="AT70" s="135" t="s">
        <v>135</v>
      </c>
      <c r="AU70" s="135" t="s">
        <v>133</v>
      </c>
      <c r="AV70" s="13" t="s">
        <v>133</v>
      </c>
      <c r="AW70" s="13" t="s">
        <v>31</v>
      </c>
      <c r="AX70" s="13" t="s">
        <v>70</v>
      </c>
      <c r="AY70" s="135" t="s">
        <v>128</v>
      </c>
    </row>
    <row r="71" spans="1:65" s="13" customFormat="1" ht="16.5" customHeight="1">
      <c r="B71" s="134"/>
      <c r="C71" s="1"/>
      <c r="D71" s="1"/>
      <c r="E71" s="1"/>
      <c r="F71" s="1"/>
      <c r="G71" s="1"/>
      <c r="H71" s="1"/>
      <c r="I71" s="1"/>
      <c r="J71" s="1"/>
      <c r="K71" s="1"/>
      <c r="L71" s="134"/>
      <c r="M71" s="136"/>
      <c r="N71" s="137"/>
      <c r="O71" s="137"/>
      <c r="P71" s="137"/>
      <c r="Q71" s="137"/>
      <c r="R71" s="137"/>
      <c r="S71" s="137"/>
      <c r="T71" s="138"/>
      <c r="AT71" s="135" t="s">
        <v>135</v>
      </c>
      <c r="AU71" s="135" t="s">
        <v>133</v>
      </c>
      <c r="AV71" s="13" t="s">
        <v>133</v>
      </c>
      <c r="AW71" s="13" t="s">
        <v>31</v>
      </c>
      <c r="AX71" s="13" t="s">
        <v>70</v>
      </c>
      <c r="AY71" s="135" t="s">
        <v>128</v>
      </c>
    </row>
    <row r="72" spans="1:65" s="13" customFormat="1">
      <c r="B72" s="134"/>
      <c r="C72" s="1"/>
      <c r="D72" s="1"/>
      <c r="E72" s="1"/>
      <c r="F72" s="1"/>
      <c r="G72" s="1"/>
      <c r="H72" s="1"/>
      <c r="I72" s="1"/>
      <c r="J72" s="1"/>
      <c r="K72" s="1"/>
      <c r="L72" s="134"/>
      <c r="M72" s="136"/>
      <c r="N72" s="137"/>
      <c r="O72" s="137"/>
      <c r="P72" s="137"/>
      <c r="Q72" s="137"/>
      <c r="R72" s="137"/>
      <c r="S72" s="137"/>
      <c r="T72" s="138"/>
      <c r="AT72" s="135" t="s">
        <v>135</v>
      </c>
      <c r="AU72" s="135" t="s">
        <v>133</v>
      </c>
      <c r="AV72" s="13" t="s">
        <v>133</v>
      </c>
      <c r="AW72" s="13" t="s">
        <v>31</v>
      </c>
      <c r="AX72" s="13" t="s">
        <v>70</v>
      </c>
      <c r="AY72" s="135" t="s">
        <v>128</v>
      </c>
    </row>
    <row r="73" spans="1:65" s="13" customFormat="1" ht="16.5" customHeight="1">
      <c r="B73" s="134"/>
      <c r="C73" s="1"/>
      <c r="D73" s="1"/>
      <c r="E73" s="1"/>
      <c r="F73" s="1"/>
      <c r="G73" s="1"/>
      <c r="H73" s="1"/>
      <c r="I73" s="1"/>
      <c r="J73" s="1"/>
      <c r="K73" s="1"/>
      <c r="L73" s="134"/>
      <c r="M73" s="136"/>
      <c r="N73" s="137"/>
      <c r="O73" s="137"/>
      <c r="P73" s="137"/>
      <c r="Q73" s="137"/>
      <c r="R73" s="137"/>
      <c r="S73" s="137"/>
      <c r="T73" s="138"/>
      <c r="AT73" s="135" t="s">
        <v>135</v>
      </c>
      <c r="AU73" s="135" t="s">
        <v>133</v>
      </c>
      <c r="AV73" s="13" t="s">
        <v>133</v>
      </c>
      <c r="AW73" s="13" t="s">
        <v>31</v>
      </c>
      <c r="AX73" s="13" t="s">
        <v>70</v>
      </c>
      <c r="AY73" s="135" t="s">
        <v>128</v>
      </c>
    </row>
    <row r="74" spans="1:65" s="13" customFormat="1">
      <c r="B74" s="134"/>
      <c r="C74" s="1"/>
      <c r="D74" s="1"/>
      <c r="E74" s="1"/>
      <c r="F74" s="1"/>
      <c r="G74" s="1"/>
      <c r="H74" s="1"/>
      <c r="I74" s="1"/>
      <c r="J74" s="1"/>
      <c r="K74" s="1"/>
      <c r="L74" s="134"/>
      <c r="M74" s="136"/>
      <c r="N74" s="137"/>
      <c r="O74" s="137"/>
      <c r="P74" s="137"/>
      <c r="Q74" s="137"/>
      <c r="R74" s="137"/>
      <c r="S74" s="137"/>
      <c r="T74" s="138"/>
      <c r="AT74" s="135" t="s">
        <v>135</v>
      </c>
      <c r="AU74" s="135" t="s">
        <v>133</v>
      </c>
      <c r="AV74" s="13" t="s">
        <v>133</v>
      </c>
      <c r="AW74" s="13" t="s">
        <v>31</v>
      </c>
      <c r="AX74" s="13" t="s">
        <v>70</v>
      </c>
      <c r="AY74" s="135" t="s">
        <v>128</v>
      </c>
    </row>
    <row r="75" spans="1:65" s="15" customFormat="1">
      <c r="B75" s="147"/>
      <c r="C75" s="1"/>
      <c r="D75" s="1"/>
      <c r="E75" s="1"/>
      <c r="F75" s="1"/>
      <c r="G75" s="1"/>
      <c r="H75" s="1"/>
      <c r="I75" s="1"/>
      <c r="J75" s="1"/>
      <c r="K75" s="1"/>
      <c r="L75" s="147"/>
      <c r="M75" s="149"/>
      <c r="N75" s="150"/>
      <c r="O75" s="150"/>
      <c r="P75" s="150"/>
      <c r="Q75" s="150"/>
      <c r="R75" s="150"/>
      <c r="S75" s="150"/>
      <c r="T75" s="151"/>
      <c r="AT75" s="148" t="s">
        <v>135</v>
      </c>
      <c r="AU75" s="148" t="s">
        <v>133</v>
      </c>
      <c r="AV75" s="15" t="s">
        <v>129</v>
      </c>
      <c r="AW75" s="15" t="s">
        <v>31</v>
      </c>
      <c r="AX75" s="15" t="s">
        <v>70</v>
      </c>
      <c r="AY75" s="148" t="s">
        <v>128</v>
      </c>
    </row>
    <row r="76" spans="1:65" s="12" customFormat="1" ht="16.5" customHeight="1">
      <c r="B76" s="129"/>
      <c r="C76" s="1"/>
      <c r="D76" s="1"/>
      <c r="E76" s="1"/>
      <c r="F76" s="1"/>
      <c r="G76" s="1"/>
      <c r="H76" s="1"/>
      <c r="I76" s="1"/>
      <c r="J76" s="1"/>
      <c r="K76" s="1"/>
      <c r="L76" s="129"/>
      <c r="M76" s="131"/>
      <c r="N76" s="132"/>
      <c r="O76" s="132"/>
      <c r="P76" s="132"/>
      <c r="Q76" s="132"/>
      <c r="R76" s="132"/>
      <c r="S76" s="132"/>
      <c r="T76" s="133"/>
      <c r="AT76" s="130" t="s">
        <v>135</v>
      </c>
      <c r="AU76" s="130" t="s">
        <v>133</v>
      </c>
      <c r="AV76" s="12" t="s">
        <v>78</v>
      </c>
      <c r="AW76" s="12" t="s">
        <v>31</v>
      </c>
      <c r="AX76" s="12" t="s">
        <v>70</v>
      </c>
      <c r="AY76" s="130" t="s">
        <v>128</v>
      </c>
    </row>
    <row r="77" spans="1:65" s="13" customFormat="1">
      <c r="B77" s="134"/>
      <c r="C77" s="1"/>
      <c r="D77" s="1"/>
      <c r="E77" s="1"/>
      <c r="F77" s="1"/>
      <c r="G77" s="1"/>
      <c r="H77" s="1"/>
      <c r="I77" s="1"/>
      <c r="J77" s="1"/>
      <c r="K77" s="1"/>
      <c r="L77" s="134"/>
      <c r="M77" s="136"/>
      <c r="N77" s="137"/>
      <c r="O77" s="137"/>
      <c r="P77" s="137"/>
      <c r="Q77" s="137"/>
      <c r="R77" s="137"/>
      <c r="S77" s="137"/>
      <c r="T77" s="138"/>
      <c r="AT77" s="135" t="s">
        <v>135</v>
      </c>
      <c r="AU77" s="135" t="s">
        <v>133</v>
      </c>
      <c r="AV77" s="13" t="s">
        <v>133</v>
      </c>
      <c r="AW77" s="13" t="s">
        <v>31</v>
      </c>
      <c r="AX77" s="13" t="s">
        <v>70</v>
      </c>
      <c r="AY77" s="135" t="s">
        <v>128</v>
      </c>
    </row>
    <row r="78" spans="1:65" s="13" customFormat="1">
      <c r="B78" s="134"/>
      <c r="C78" s="1"/>
      <c r="D78" s="1"/>
      <c r="E78" s="1"/>
      <c r="F78" s="1"/>
      <c r="G78" s="1"/>
      <c r="H78" s="1"/>
      <c r="I78" s="1"/>
      <c r="J78" s="1"/>
      <c r="K78" s="1"/>
      <c r="L78" s="134"/>
      <c r="M78" s="136"/>
      <c r="N78" s="137"/>
      <c r="O78" s="137"/>
      <c r="P78" s="137"/>
      <c r="Q78" s="137"/>
      <c r="R78" s="137"/>
      <c r="S78" s="137"/>
      <c r="T78" s="138"/>
      <c r="AT78" s="135" t="s">
        <v>135</v>
      </c>
      <c r="AU78" s="135" t="s">
        <v>133</v>
      </c>
      <c r="AV78" s="13" t="s">
        <v>133</v>
      </c>
      <c r="AW78" s="13" t="s">
        <v>31</v>
      </c>
      <c r="AX78" s="13" t="s">
        <v>70</v>
      </c>
      <c r="AY78" s="135" t="s">
        <v>128</v>
      </c>
    </row>
    <row r="79" spans="1:65" s="13" customFormat="1" ht="16.5" customHeight="1">
      <c r="B79" s="134"/>
      <c r="C79" s="1"/>
      <c r="D79" s="1"/>
      <c r="E79" s="1"/>
      <c r="F79" s="1"/>
      <c r="G79" s="1"/>
      <c r="H79" s="1"/>
      <c r="I79" s="1"/>
      <c r="J79" s="1"/>
      <c r="K79" s="1"/>
      <c r="L79" s="134"/>
      <c r="M79" s="136"/>
      <c r="N79" s="137"/>
      <c r="O79" s="137"/>
      <c r="P79" s="137"/>
      <c r="Q79" s="137"/>
      <c r="R79" s="137"/>
      <c r="S79" s="137"/>
      <c r="T79" s="138"/>
      <c r="AT79" s="135" t="s">
        <v>135</v>
      </c>
      <c r="AU79" s="135" t="s">
        <v>133</v>
      </c>
      <c r="AV79" s="13" t="s">
        <v>133</v>
      </c>
      <c r="AW79" s="13" t="s">
        <v>31</v>
      </c>
      <c r="AX79" s="13" t="s">
        <v>70</v>
      </c>
      <c r="AY79" s="135" t="s">
        <v>128</v>
      </c>
    </row>
    <row r="80" spans="1:65" s="13" customFormat="1">
      <c r="B80" s="134"/>
      <c r="C80" s="1"/>
      <c r="D80" s="1"/>
      <c r="E80" s="1"/>
      <c r="F80" s="1"/>
      <c r="G80" s="1"/>
      <c r="H80" s="1"/>
      <c r="I80" s="1"/>
      <c r="J80" s="1"/>
      <c r="K80" s="1"/>
      <c r="L80" s="134"/>
      <c r="M80" s="136"/>
      <c r="N80" s="137"/>
      <c r="O80" s="137"/>
      <c r="P80" s="137"/>
      <c r="Q80" s="137"/>
      <c r="R80" s="137"/>
      <c r="S80" s="137"/>
      <c r="T80" s="138"/>
      <c r="AT80" s="135" t="s">
        <v>135</v>
      </c>
      <c r="AU80" s="135" t="s">
        <v>133</v>
      </c>
      <c r="AV80" s="13" t="s">
        <v>133</v>
      </c>
      <c r="AW80" s="13" t="s">
        <v>31</v>
      </c>
      <c r="AX80" s="13" t="s">
        <v>70</v>
      </c>
      <c r="AY80" s="135" t="s">
        <v>128</v>
      </c>
    </row>
    <row r="81" spans="1:65" s="13" customFormat="1">
      <c r="B81" s="134"/>
      <c r="C81" s="1"/>
      <c r="D81" s="1"/>
      <c r="E81" s="1"/>
      <c r="F81" s="1"/>
      <c r="G81" s="1"/>
      <c r="H81" s="1"/>
      <c r="I81" s="1"/>
      <c r="J81" s="1"/>
      <c r="K81" s="1"/>
      <c r="L81" s="134"/>
      <c r="M81" s="136"/>
      <c r="N81" s="137"/>
      <c r="O81" s="137"/>
      <c r="P81" s="137"/>
      <c r="Q81" s="137"/>
      <c r="R81" s="137"/>
      <c r="S81" s="137"/>
      <c r="T81" s="138"/>
      <c r="AT81" s="135" t="s">
        <v>135</v>
      </c>
      <c r="AU81" s="135" t="s">
        <v>133</v>
      </c>
      <c r="AV81" s="13" t="s">
        <v>133</v>
      </c>
      <c r="AW81" s="13" t="s">
        <v>31</v>
      </c>
      <c r="AX81" s="13" t="s">
        <v>70</v>
      </c>
      <c r="AY81" s="135" t="s">
        <v>128</v>
      </c>
    </row>
    <row r="82" spans="1:65" s="15" customFormat="1">
      <c r="B82" s="147"/>
      <c r="C82" s="1"/>
      <c r="D82" s="1"/>
      <c r="E82" s="1"/>
      <c r="F82" s="1"/>
      <c r="G82" s="1"/>
      <c r="H82" s="1"/>
      <c r="I82" s="1"/>
      <c r="J82" s="1"/>
      <c r="K82" s="1"/>
      <c r="L82" s="147"/>
      <c r="M82" s="149"/>
      <c r="N82" s="150"/>
      <c r="O82" s="150"/>
      <c r="P82" s="150"/>
      <c r="Q82" s="150"/>
      <c r="R82" s="150"/>
      <c r="S82" s="150"/>
      <c r="T82" s="151"/>
      <c r="AT82" s="148" t="s">
        <v>135</v>
      </c>
      <c r="AU82" s="148" t="s">
        <v>133</v>
      </c>
      <c r="AV82" s="15" t="s">
        <v>129</v>
      </c>
      <c r="AW82" s="15" t="s">
        <v>31</v>
      </c>
      <c r="AX82" s="15" t="s">
        <v>70</v>
      </c>
      <c r="AY82" s="148" t="s">
        <v>128</v>
      </c>
    </row>
    <row r="83" spans="1:65" s="12" customFormat="1">
      <c r="B83" s="129"/>
      <c r="C83" s="1"/>
      <c r="D83" s="1"/>
      <c r="E83" s="1"/>
      <c r="F83" s="1"/>
      <c r="G83" s="1"/>
      <c r="H83" s="1"/>
      <c r="I83" s="1"/>
      <c r="J83" s="1"/>
      <c r="K83" s="1"/>
      <c r="L83" s="129"/>
      <c r="M83" s="131"/>
      <c r="N83" s="132"/>
      <c r="O83" s="132"/>
      <c r="P83" s="132"/>
      <c r="Q83" s="132"/>
      <c r="R83" s="132"/>
      <c r="S83" s="132"/>
      <c r="T83" s="133"/>
      <c r="AT83" s="130" t="s">
        <v>135</v>
      </c>
      <c r="AU83" s="130" t="s">
        <v>133</v>
      </c>
      <c r="AV83" s="12" t="s">
        <v>78</v>
      </c>
      <c r="AW83" s="12" t="s">
        <v>31</v>
      </c>
      <c r="AX83" s="12" t="s">
        <v>70</v>
      </c>
      <c r="AY83" s="130" t="s">
        <v>128</v>
      </c>
    </row>
    <row r="84" spans="1:65" s="13" customFormat="1">
      <c r="B84" s="134"/>
      <c r="C84" s="1"/>
      <c r="D84" s="1"/>
      <c r="E84" s="1"/>
      <c r="F84" s="1"/>
      <c r="G84" s="1"/>
      <c r="H84" s="1"/>
      <c r="I84" s="1"/>
      <c r="J84" s="1"/>
      <c r="K84" s="1"/>
      <c r="L84" s="134"/>
      <c r="M84" s="136"/>
      <c r="N84" s="137"/>
      <c r="O84" s="137"/>
      <c r="P84" s="137"/>
      <c r="Q84" s="137"/>
      <c r="R84" s="137"/>
      <c r="S84" s="137"/>
      <c r="T84" s="138"/>
      <c r="AT84" s="135" t="s">
        <v>135</v>
      </c>
      <c r="AU84" s="135" t="s">
        <v>133</v>
      </c>
      <c r="AV84" s="13" t="s">
        <v>133</v>
      </c>
      <c r="AW84" s="13" t="s">
        <v>31</v>
      </c>
      <c r="AX84" s="13" t="s">
        <v>70</v>
      </c>
      <c r="AY84" s="135" t="s">
        <v>128</v>
      </c>
    </row>
    <row r="85" spans="1:65" s="15" customFormat="1">
      <c r="B85" s="147"/>
      <c r="C85" s="1"/>
      <c r="D85" s="1"/>
      <c r="E85" s="1"/>
      <c r="F85" s="1"/>
      <c r="G85" s="1"/>
      <c r="H85" s="1"/>
      <c r="I85" s="1"/>
      <c r="J85" s="1"/>
      <c r="K85" s="1"/>
      <c r="L85" s="147"/>
      <c r="M85" s="149"/>
      <c r="N85" s="150"/>
      <c r="O85" s="150"/>
      <c r="P85" s="150"/>
      <c r="Q85" s="150"/>
      <c r="R85" s="150"/>
      <c r="S85" s="150"/>
      <c r="T85" s="151"/>
      <c r="AT85" s="148" t="s">
        <v>135</v>
      </c>
      <c r="AU85" s="148" t="s">
        <v>133</v>
      </c>
      <c r="AV85" s="15" t="s">
        <v>129</v>
      </c>
      <c r="AW85" s="15" t="s">
        <v>31</v>
      </c>
      <c r="AX85" s="15" t="s">
        <v>70</v>
      </c>
      <c r="AY85" s="148" t="s">
        <v>128</v>
      </c>
    </row>
    <row r="86" spans="1:65" s="14" customFormat="1">
      <c r="B86" s="139"/>
      <c r="C86" s="1"/>
      <c r="D86" s="1"/>
      <c r="E86" s="1"/>
      <c r="F86" s="1"/>
      <c r="G86" s="1"/>
      <c r="H86" s="1"/>
      <c r="I86" s="1"/>
      <c r="J86" s="1"/>
      <c r="K86" s="1"/>
      <c r="L86" s="139"/>
      <c r="M86" s="141"/>
      <c r="N86" s="142"/>
      <c r="O86" s="142"/>
      <c r="P86" s="142"/>
      <c r="Q86" s="142"/>
      <c r="R86" s="142"/>
      <c r="S86" s="142"/>
      <c r="T86" s="143"/>
      <c r="AT86" s="140" t="s">
        <v>135</v>
      </c>
      <c r="AU86" s="140" t="s">
        <v>133</v>
      </c>
      <c r="AV86" s="14" t="s">
        <v>132</v>
      </c>
      <c r="AW86" s="14" t="s">
        <v>31</v>
      </c>
      <c r="AX86" s="14" t="s">
        <v>78</v>
      </c>
      <c r="AY86" s="140" t="s">
        <v>128</v>
      </c>
    </row>
    <row r="87" spans="1:65" s="2" customFormat="1" ht="16.5" customHeight="1">
      <c r="A87" s="30"/>
      <c r="B87" s="120"/>
      <c r="C87" s="1"/>
      <c r="D87" s="1"/>
      <c r="E87" s="1"/>
      <c r="F87" s="1"/>
      <c r="G87" s="1"/>
      <c r="H87" s="1"/>
      <c r="I87" s="1"/>
      <c r="J87" s="1"/>
      <c r="K87" s="1"/>
      <c r="L87" s="31"/>
      <c r="M87" s="121" t="s">
        <v>3</v>
      </c>
      <c r="N87" s="122" t="s">
        <v>42</v>
      </c>
      <c r="O87" s="123">
        <v>0.13</v>
      </c>
      <c r="P87" s="123" t="e">
        <f>O87*#REF!</f>
        <v>#REF!</v>
      </c>
      <c r="Q87" s="123">
        <v>0</v>
      </c>
      <c r="R87" s="123" t="e">
        <f>Q87*#REF!</f>
        <v>#REF!</v>
      </c>
      <c r="S87" s="123">
        <v>0</v>
      </c>
      <c r="T87" s="124" t="e">
        <f>S87*#REF!</f>
        <v>#REF!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25" t="s">
        <v>139</v>
      </c>
      <c r="AT87" s="125" t="s">
        <v>130</v>
      </c>
      <c r="AU87" s="125" t="s">
        <v>133</v>
      </c>
      <c r="AY87" s="18" t="s">
        <v>128</v>
      </c>
      <c r="BE87" s="126">
        <f>IF(N87="základní",#REF!,0)</f>
        <v>0</v>
      </c>
      <c r="BF87" s="126" t="e">
        <f>IF(N87="snížená",#REF!,0)</f>
        <v>#REF!</v>
      </c>
      <c r="BG87" s="126">
        <f>IF(N87="zákl. přenesená",#REF!,0)</f>
        <v>0</v>
      </c>
      <c r="BH87" s="126">
        <f>IF(N87="sníž. přenesená",#REF!,0)</f>
        <v>0</v>
      </c>
      <c r="BI87" s="126">
        <f>IF(N87="nulová",#REF!,0)</f>
        <v>0</v>
      </c>
      <c r="BJ87" s="18" t="s">
        <v>133</v>
      </c>
      <c r="BK87" s="126" t="e">
        <f>ROUND(#REF!*#REF!,2)</f>
        <v>#REF!</v>
      </c>
      <c r="BL87" s="18" t="s">
        <v>139</v>
      </c>
      <c r="BM87" s="125" t="s">
        <v>144</v>
      </c>
    </row>
    <row r="88" spans="1:65" s="2" customFormat="1">
      <c r="A88" s="30"/>
      <c r="B88" s="31"/>
      <c r="C88" s="1"/>
      <c r="D88" s="1"/>
      <c r="E88" s="1"/>
      <c r="F88" s="1"/>
      <c r="G88" s="1"/>
      <c r="H88" s="1"/>
      <c r="I88" s="1"/>
      <c r="J88" s="1"/>
      <c r="K88" s="1"/>
      <c r="L88" s="31"/>
      <c r="M88" s="127"/>
      <c r="N88" s="128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8" t="s">
        <v>134</v>
      </c>
      <c r="AU88" s="18" t="s">
        <v>133</v>
      </c>
    </row>
    <row r="89" spans="1:65" s="12" customFormat="1">
      <c r="B89" s="129"/>
      <c r="C89" s="1"/>
      <c r="D89" s="1"/>
      <c r="E89" s="1"/>
      <c r="F89" s="1"/>
      <c r="G89" s="1"/>
      <c r="H89" s="1"/>
      <c r="I89" s="1"/>
      <c r="J89" s="1"/>
      <c r="K89" s="1"/>
      <c r="L89" s="129"/>
      <c r="M89" s="131"/>
      <c r="N89" s="132"/>
      <c r="O89" s="132"/>
      <c r="P89" s="132"/>
      <c r="Q89" s="132"/>
      <c r="R89" s="132"/>
      <c r="S89" s="132"/>
      <c r="T89" s="133"/>
      <c r="AT89" s="130" t="s">
        <v>135</v>
      </c>
      <c r="AU89" s="130" t="s">
        <v>133</v>
      </c>
      <c r="AV89" s="12" t="s">
        <v>78</v>
      </c>
      <c r="AW89" s="12" t="s">
        <v>31</v>
      </c>
      <c r="AX89" s="12" t="s">
        <v>70</v>
      </c>
      <c r="AY89" s="130" t="s">
        <v>128</v>
      </c>
    </row>
    <row r="90" spans="1:65" s="13" customFormat="1">
      <c r="B90" s="134"/>
      <c r="C90" s="1"/>
      <c r="D90" s="1"/>
      <c r="E90" s="1"/>
      <c r="F90" s="1"/>
      <c r="G90" s="1"/>
      <c r="H90" s="1"/>
      <c r="I90" s="1"/>
      <c r="J90" s="1"/>
      <c r="K90" s="1"/>
      <c r="L90" s="134"/>
      <c r="M90" s="136"/>
      <c r="N90" s="137"/>
      <c r="O90" s="137"/>
      <c r="P90" s="137"/>
      <c r="Q90" s="137"/>
      <c r="R90" s="137"/>
      <c r="S90" s="137"/>
      <c r="T90" s="138"/>
      <c r="AT90" s="135" t="s">
        <v>135</v>
      </c>
      <c r="AU90" s="135" t="s">
        <v>133</v>
      </c>
      <c r="AV90" s="13" t="s">
        <v>133</v>
      </c>
      <c r="AW90" s="13" t="s">
        <v>31</v>
      </c>
      <c r="AX90" s="13" t="s">
        <v>70</v>
      </c>
      <c r="AY90" s="135" t="s">
        <v>128</v>
      </c>
    </row>
    <row r="91" spans="1:65" s="13" customFormat="1">
      <c r="B91" s="134"/>
      <c r="C91" s="1"/>
      <c r="D91" s="1"/>
      <c r="E91" s="1"/>
      <c r="F91" s="1"/>
      <c r="G91" s="1"/>
      <c r="H91" s="1"/>
      <c r="I91" s="1"/>
      <c r="J91" s="1"/>
      <c r="K91" s="1"/>
      <c r="L91" s="134"/>
      <c r="M91" s="136"/>
      <c r="N91" s="137"/>
      <c r="O91" s="137"/>
      <c r="P91" s="137"/>
      <c r="Q91" s="137"/>
      <c r="R91" s="137"/>
      <c r="S91" s="137"/>
      <c r="T91" s="138"/>
      <c r="AT91" s="135" t="s">
        <v>135</v>
      </c>
      <c r="AU91" s="135" t="s">
        <v>133</v>
      </c>
      <c r="AV91" s="13" t="s">
        <v>133</v>
      </c>
      <c r="AW91" s="13" t="s">
        <v>31</v>
      </c>
      <c r="AX91" s="13" t="s">
        <v>70</v>
      </c>
      <c r="AY91" s="135" t="s">
        <v>128</v>
      </c>
    </row>
    <row r="92" spans="1:65" s="13" customFormat="1">
      <c r="B92" s="134"/>
      <c r="C92" s="1"/>
      <c r="D92" s="1"/>
      <c r="E92" s="1"/>
      <c r="F92" s="1"/>
      <c r="G92" s="1"/>
      <c r="H92" s="1"/>
      <c r="I92" s="1"/>
      <c r="J92" s="1"/>
      <c r="K92" s="1"/>
      <c r="L92" s="134"/>
      <c r="M92" s="136"/>
      <c r="N92" s="137"/>
      <c r="O92" s="137"/>
      <c r="P92" s="137"/>
      <c r="Q92" s="137"/>
      <c r="R92" s="137"/>
      <c r="S92" s="137"/>
      <c r="T92" s="138"/>
      <c r="AT92" s="135" t="s">
        <v>135</v>
      </c>
      <c r="AU92" s="135" t="s">
        <v>133</v>
      </c>
      <c r="AV92" s="13" t="s">
        <v>133</v>
      </c>
      <c r="AW92" s="13" t="s">
        <v>31</v>
      </c>
      <c r="AX92" s="13" t="s">
        <v>70</v>
      </c>
      <c r="AY92" s="135" t="s">
        <v>128</v>
      </c>
    </row>
    <row r="93" spans="1:65" s="13" customFormat="1">
      <c r="B93" s="134"/>
      <c r="C93" s="1"/>
      <c r="D93" s="1"/>
      <c r="E93" s="1"/>
      <c r="F93" s="1"/>
      <c r="G93" s="1"/>
      <c r="H93" s="1"/>
      <c r="I93" s="1"/>
      <c r="J93" s="1"/>
      <c r="K93" s="1"/>
      <c r="L93" s="134"/>
      <c r="M93" s="136"/>
      <c r="N93" s="137"/>
      <c r="O93" s="137"/>
      <c r="P93" s="137"/>
      <c r="Q93" s="137"/>
      <c r="R93" s="137"/>
      <c r="S93" s="137"/>
      <c r="T93" s="138"/>
      <c r="AT93" s="135" t="s">
        <v>135</v>
      </c>
      <c r="AU93" s="135" t="s">
        <v>133</v>
      </c>
      <c r="AV93" s="13" t="s">
        <v>133</v>
      </c>
      <c r="AW93" s="13" t="s">
        <v>31</v>
      </c>
      <c r="AX93" s="13" t="s">
        <v>70</v>
      </c>
      <c r="AY93" s="135" t="s">
        <v>128</v>
      </c>
    </row>
    <row r="94" spans="1:65" s="13" customFormat="1">
      <c r="B94" s="134"/>
      <c r="C94" s="1"/>
      <c r="D94" s="1"/>
      <c r="E94" s="1"/>
      <c r="F94" s="1"/>
      <c r="G94" s="1"/>
      <c r="H94" s="1"/>
      <c r="I94" s="1"/>
      <c r="J94" s="1"/>
      <c r="K94" s="1"/>
      <c r="L94" s="134"/>
      <c r="M94" s="136"/>
      <c r="N94" s="137"/>
      <c r="O94" s="137"/>
      <c r="P94" s="137"/>
      <c r="Q94" s="137"/>
      <c r="R94" s="137"/>
      <c r="S94" s="137"/>
      <c r="T94" s="138"/>
      <c r="AT94" s="135" t="s">
        <v>135</v>
      </c>
      <c r="AU94" s="135" t="s">
        <v>133</v>
      </c>
      <c r="AV94" s="13" t="s">
        <v>133</v>
      </c>
      <c r="AW94" s="13" t="s">
        <v>31</v>
      </c>
      <c r="AX94" s="13" t="s">
        <v>70</v>
      </c>
      <c r="AY94" s="135" t="s">
        <v>128</v>
      </c>
    </row>
    <row r="95" spans="1:65" s="13" customFormat="1">
      <c r="B95" s="134"/>
      <c r="C95" s="1"/>
      <c r="D95" s="1"/>
      <c r="E95" s="1"/>
      <c r="F95" s="1"/>
      <c r="G95" s="1"/>
      <c r="H95" s="1"/>
      <c r="I95" s="1"/>
      <c r="J95" s="1"/>
      <c r="K95" s="1"/>
      <c r="L95" s="134"/>
      <c r="M95" s="136"/>
      <c r="N95" s="137"/>
      <c r="O95" s="137"/>
      <c r="P95" s="137"/>
      <c r="Q95" s="137"/>
      <c r="R95" s="137"/>
      <c r="S95" s="137"/>
      <c r="T95" s="138"/>
      <c r="AT95" s="135" t="s">
        <v>135</v>
      </c>
      <c r="AU95" s="135" t="s">
        <v>133</v>
      </c>
      <c r="AV95" s="13" t="s">
        <v>133</v>
      </c>
      <c r="AW95" s="13" t="s">
        <v>31</v>
      </c>
      <c r="AX95" s="13" t="s">
        <v>70</v>
      </c>
      <c r="AY95" s="135" t="s">
        <v>128</v>
      </c>
    </row>
    <row r="96" spans="1:65" s="13" customFormat="1">
      <c r="B96" s="134"/>
      <c r="C96" s="1"/>
      <c r="D96" s="1"/>
      <c r="E96" s="1"/>
      <c r="F96" s="1"/>
      <c r="G96" s="1"/>
      <c r="H96" s="1"/>
      <c r="I96" s="1"/>
      <c r="J96" s="1"/>
      <c r="K96" s="1"/>
      <c r="L96" s="134"/>
      <c r="M96" s="136"/>
      <c r="N96" s="137"/>
      <c r="O96" s="137"/>
      <c r="P96" s="137"/>
      <c r="Q96" s="137"/>
      <c r="R96" s="137"/>
      <c r="S96" s="137"/>
      <c r="T96" s="138"/>
      <c r="AT96" s="135" t="s">
        <v>135</v>
      </c>
      <c r="AU96" s="135" t="s">
        <v>133</v>
      </c>
      <c r="AV96" s="13" t="s">
        <v>133</v>
      </c>
      <c r="AW96" s="13" t="s">
        <v>31</v>
      </c>
      <c r="AX96" s="13" t="s">
        <v>70</v>
      </c>
      <c r="AY96" s="135" t="s">
        <v>128</v>
      </c>
    </row>
    <row r="97" spans="1:65" s="12" customFormat="1">
      <c r="B97" s="129"/>
      <c r="C97" s="1"/>
      <c r="D97" s="1"/>
      <c r="E97" s="1"/>
      <c r="F97" s="1"/>
      <c r="G97" s="1"/>
      <c r="H97" s="1"/>
      <c r="I97" s="1"/>
      <c r="J97" s="1"/>
      <c r="K97" s="1"/>
      <c r="L97" s="129"/>
      <c r="M97" s="131"/>
      <c r="N97" s="132"/>
      <c r="O97" s="132"/>
      <c r="P97" s="132"/>
      <c r="Q97" s="132"/>
      <c r="R97" s="132"/>
      <c r="S97" s="132"/>
      <c r="T97" s="133"/>
      <c r="AT97" s="130" t="s">
        <v>135</v>
      </c>
      <c r="AU97" s="130" t="s">
        <v>133</v>
      </c>
      <c r="AV97" s="12" t="s">
        <v>78</v>
      </c>
      <c r="AW97" s="12" t="s">
        <v>31</v>
      </c>
      <c r="AX97" s="12" t="s">
        <v>70</v>
      </c>
      <c r="AY97" s="130" t="s">
        <v>128</v>
      </c>
    </row>
    <row r="98" spans="1:65" s="13" customFormat="1">
      <c r="B98" s="134"/>
      <c r="C98" s="1"/>
      <c r="D98" s="1"/>
      <c r="E98" s="1"/>
      <c r="F98" s="1"/>
      <c r="G98" s="1"/>
      <c r="H98" s="1"/>
      <c r="I98" s="1"/>
      <c r="J98" s="1"/>
      <c r="K98" s="1"/>
      <c r="L98" s="134"/>
      <c r="M98" s="136"/>
      <c r="N98" s="137"/>
      <c r="O98" s="137"/>
      <c r="P98" s="137"/>
      <c r="Q98" s="137"/>
      <c r="R98" s="137"/>
      <c r="S98" s="137"/>
      <c r="T98" s="138"/>
      <c r="AT98" s="135" t="s">
        <v>135</v>
      </c>
      <c r="AU98" s="135" t="s">
        <v>133</v>
      </c>
      <c r="AV98" s="13" t="s">
        <v>133</v>
      </c>
      <c r="AW98" s="13" t="s">
        <v>31</v>
      </c>
      <c r="AX98" s="13" t="s">
        <v>70</v>
      </c>
      <c r="AY98" s="135" t="s">
        <v>128</v>
      </c>
    </row>
    <row r="99" spans="1:65" s="13" customFormat="1">
      <c r="B99" s="134"/>
      <c r="C99" s="1"/>
      <c r="D99" s="1"/>
      <c r="E99" s="1"/>
      <c r="F99" s="1"/>
      <c r="G99" s="1"/>
      <c r="H99" s="1"/>
      <c r="I99" s="1"/>
      <c r="J99" s="1"/>
      <c r="K99" s="1"/>
      <c r="L99" s="134"/>
      <c r="M99" s="136"/>
      <c r="N99" s="137"/>
      <c r="O99" s="137"/>
      <c r="P99" s="137"/>
      <c r="Q99" s="137"/>
      <c r="R99" s="137"/>
      <c r="S99" s="137"/>
      <c r="T99" s="138"/>
      <c r="AT99" s="135" t="s">
        <v>135</v>
      </c>
      <c r="AU99" s="135" t="s">
        <v>133</v>
      </c>
      <c r="AV99" s="13" t="s">
        <v>133</v>
      </c>
      <c r="AW99" s="13" t="s">
        <v>31</v>
      </c>
      <c r="AX99" s="13" t="s">
        <v>70</v>
      </c>
      <c r="AY99" s="135" t="s">
        <v>128</v>
      </c>
    </row>
    <row r="100" spans="1:65" s="13" customFormat="1">
      <c r="B100" s="134"/>
      <c r="C100" s="1"/>
      <c r="D100" s="1"/>
      <c r="E100" s="1"/>
      <c r="F100" s="1"/>
      <c r="G100" s="1"/>
      <c r="H100" s="1"/>
      <c r="I100" s="1"/>
      <c r="J100" s="1"/>
      <c r="K100" s="1"/>
      <c r="L100" s="134"/>
      <c r="M100" s="136"/>
      <c r="N100" s="137"/>
      <c r="O100" s="137"/>
      <c r="P100" s="137"/>
      <c r="Q100" s="137"/>
      <c r="R100" s="137"/>
      <c r="S100" s="137"/>
      <c r="T100" s="138"/>
      <c r="AT100" s="135" t="s">
        <v>135</v>
      </c>
      <c r="AU100" s="135" t="s">
        <v>133</v>
      </c>
      <c r="AV100" s="13" t="s">
        <v>133</v>
      </c>
      <c r="AW100" s="13" t="s">
        <v>31</v>
      </c>
      <c r="AX100" s="13" t="s">
        <v>70</v>
      </c>
      <c r="AY100" s="135" t="s">
        <v>128</v>
      </c>
    </row>
    <row r="101" spans="1:65" s="13" customFormat="1">
      <c r="B101" s="134"/>
      <c r="C101" s="1"/>
      <c r="D101" s="1"/>
      <c r="E101" s="1"/>
      <c r="F101" s="1"/>
      <c r="G101" s="1"/>
      <c r="H101" s="1"/>
      <c r="I101" s="1"/>
      <c r="J101" s="1"/>
      <c r="K101" s="1"/>
      <c r="L101" s="134"/>
      <c r="M101" s="136"/>
      <c r="N101" s="137"/>
      <c r="O101" s="137"/>
      <c r="P101" s="137"/>
      <c r="Q101" s="137"/>
      <c r="R101" s="137"/>
      <c r="S101" s="137"/>
      <c r="T101" s="138"/>
      <c r="AT101" s="135" t="s">
        <v>135</v>
      </c>
      <c r="AU101" s="135" t="s">
        <v>133</v>
      </c>
      <c r="AV101" s="13" t="s">
        <v>133</v>
      </c>
      <c r="AW101" s="13" t="s">
        <v>31</v>
      </c>
      <c r="AX101" s="13" t="s">
        <v>70</v>
      </c>
      <c r="AY101" s="135" t="s">
        <v>128</v>
      </c>
    </row>
    <row r="102" spans="1:65" s="14" customFormat="1">
      <c r="B102" s="139"/>
      <c r="C102" s="1"/>
      <c r="D102" s="1"/>
      <c r="E102" s="1"/>
      <c r="F102" s="1"/>
      <c r="G102" s="1"/>
      <c r="H102" s="1"/>
      <c r="I102" s="1"/>
      <c r="J102" s="1"/>
      <c r="K102" s="1"/>
      <c r="L102" s="139"/>
      <c r="M102" s="141"/>
      <c r="N102" s="142"/>
      <c r="O102" s="142"/>
      <c r="P102" s="142"/>
      <c r="Q102" s="142"/>
      <c r="R102" s="142"/>
      <c r="S102" s="142"/>
      <c r="T102" s="143"/>
      <c r="AT102" s="140" t="s">
        <v>135</v>
      </c>
      <c r="AU102" s="140" t="s">
        <v>133</v>
      </c>
      <c r="AV102" s="14" t="s">
        <v>132</v>
      </c>
      <c r="AW102" s="14" t="s">
        <v>31</v>
      </c>
      <c r="AX102" s="14" t="s">
        <v>78</v>
      </c>
      <c r="AY102" s="140" t="s">
        <v>128</v>
      </c>
    </row>
    <row r="103" spans="1:65" s="2" customFormat="1" ht="16.5" customHeight="1">
      <c r="A103" s="30"/>
      <c r="B103" s="120"/>
      <c r="C103" s="1"/>
      <c r="D103" s="1"/>
      <c r="E103" s="1"/>
      <c r="F103" s="1"/>
      <c r="G103" s="1"/>
      <c r="H103" s="1"/>
      <c r="I103" s="1"/>
      <c r="J103" s="1"/>
      <c r="K103" s="1"/>
      <c r="L103" s="31"/>
      <c r="M103" s="121" t="s">
        <v>3</v>
      </c>
      <c r="N103" s="122" t="s">
        <v>42</v>
      </c>
      <c r="O103" s="123">
        <v>5.5E-2</v>
      </c>
      <c r="P103" s="123" t="e">
        <f>O103*#REF!</f>
        <v>#REF!</v>
      </c>
      <c r="Q103" s="123">
        <v>3.0000000000000001E-5</v>
      </c>
      <c r="R103" s="123" t="e">
        <f>Q103*#REF!</f>
        <v>#REF!</v>
      </c>
      <c r="S103" s="123">
        <v>0</v>
      </c>
      <c r="T103" s="124" t="e">
        <f>S103*#REF!</f>
        <v>#REF!</v>
      </c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R103" s="125" t="s">
        <v>139</v>
      </c>
      <c r="AT103" s="125" t="s">
        <v>130</v>
      </c>
      <c r="AU103" s="125" t="s">
        <v>133</v>
      </c>
      <c r="AY103" s="18" t="s">
        <v>128</v>
      </c>
      <c r="BE103" s="126">
        <f>IF(N103="základní",#REF!,0)</f>
        <v>0</v>
      </c>
      <c r="BF103" s="126" t="e">
        <f>IF(N103="snížená",#REF!,0)</f>
        <v>#REF!</v>
      </c>
      <c r="BG103" s="126">
        <f>IF(N103="zákl. přenesená",#REF!,0)</f>
        <v>0</v>
      </c>
      <c r="BH103" s="126">
        <f>IF(N103="sníž. přenesená",#REF!,0)</f>
        <v>0</v>
      </c>
      <c r="BI103" s="126">
        <f>IF(N103="nulová",#REF!,0)</f>
        <v>0</v>
      </c>
      <c r="BJ103" s="18" t="s">
        <v>133</v>
      </c>
      <c r="BK103" s="126" t="e">
        <f>ROUND(#REF!*#REF!,2)</f>
        <v>#REF!</v>
      </c>
      <c r="BL103" s="18" t="s">
        <v>139</v>
      </c>
      <c r="BM103" s="125" t="s">
        <v>145</v>
      </c>
    </row>
    <row r="104" spans="1:65" s="2" customFormat="1">
      <c r="A104" s="30"/>
      <c r="B104" s="31"/>
      <c r="C104" s="1"/>
      <c r="D104" s="1"/>
      <c r="E104" s="1"/>
      <c r="F104" s="1"/>
      <c r="G104" s="1"/>
      <c r="H104" s="1"/>
      <c r="I104" s="1"/>
      <c r="J104" s="1"/>
      <c r="K104" s="1"/>
      <c r="L104" s="31"/>
      <c r="M104" s="127"/>
      <c r="N104" s="128"/>
      <c r="O104" s="51"/>
      <c r="P104" s="51"/>
      <c r="Q104" s="51"/>
      <c r="R104" s="51"/>
      <c r="S104" s="51"/>
      <c r="T104" s="52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T104" s="18" t="s">
        <v>134</v>
      </c>
      <c r="AU104" s="18" t="s">
        <v>133</v>
      </c>
    </row>
    <row r="105" spans="1:65" s="12" customFormat="1">
      <c r="B105" s="129"/>
      <c r="C105" s="1"/>
      <c r="D105" s="1"/>
      <c r="E105" s="1"/>
      <c r="F105" s="1"/>
      <c r="G105" s="1"/>
      <c r="H105" s="1"/>
      <c r="I105" s="1"/>
      <c r="J105" s="1"/>
      <c r="K105" s="1"/>
      <c r="L105" s="129"/>
      <c r="M105" s="131"/>
      <c r="N105" s="132"/>
      <c r="O105" s="132"/>
      <c r="P105" s="132"/>
      <c r="Q105" s="132"/>
      <c r="R105" s="132"/>
      <c r="S105" s="132"/>
      <c r="T105" s="133"/>
      <c r="AT105" s="130" t="s">
        <v>135</v>
      </c>
      <c r="AU105" s="130" t="s">
        <v>133</v>
      </c>
      <c r="AV105" s="12" t="s">
        <v>78</v>
      </c>
      <c r="AW105" s="12" t="s">
        <v>31</v>
      </c>
      <c r="AX105" s="12" t="s">
        <v>70</v>
      </c>
      <c r="AY105" s="130" t="s">
        <v>128</v>
      </c>
    </row>
    <row r="106" spans="1:65" s="13" customFormat="1">
      <c r="B106" s="134"/>
      <c r="C106" s="1"/>
      <c r="D106" s="1"/>
      <c r="E106" s="1"/>
      <c r="F106" s="1"/>
      <c r="G106" s="1"/>
      <c r="H106" s="1"/>
      <c r="I106" s="1"/>
      <c r="J106" s="1"/>
      <c r="K106" s="1"/>
      <c r="L106" s="134"/>
      <c r="M106" s="136"/>
      <c r="N106" s="137"/>
      <c r="O106" s="137"/>
      <c r="P106" s="137"/>
      <c r="Q106" s="137"/>
      <c r="R106" s="137"/>
      <c r="S106" s="137"/>
      <c r="T106" s="138"/>
      <c r="AT106" s="135" t="s">
        <v>135</v>
      </c>
      <c r="AU106" s="135" t="s">
        <v>133</v>
      </c>
      <c r="AV106" s="13" t="s">
        <v>133</v>
      </c>
      <c r="AW106" s="13" t="s">
        <v>31</v>
      </c>
      <c r="AX106" s="13" t="s">
        <v>70</v>
      </c>
      <c r="AY106" s="135" t="s">
        <v>128</v>
      </c>
    </row>
    <row r="107" spans="1:65" s="13" customFormat="1">
      <c r="B107" s="134"/>
      <c r="C107" s="1"/>
      <c r="D107" s="1"/>
      <c r="E107" s="1"/>
      <c r="F107" s="1"/>
      <c r="G107" s="1"/>
      <c r="H107" s="1"/>
      <c r="I107" s="1"/>
      <c r="J107" s="1"/>
      <c r="K107" s="1"/>
      <c r="L107" s="134"/>
      <c r="M107" s="136"/>
      <c r="N107" s="137"/>
      <c r="O107" s="137"/>
      <c r="P107" s="137"/>
      <c r="Q107" s="137"/>
      <c r="R107" s="137"/>
      <c r="S107" s="137"/>
      <c r="T107" s="138"/>
      <c r="AT107" s="135" t="s">
        <v>135</v>
      </c>
      <c r="AU107" s="135" t="s">
        <v>133</v>
      </c>
      <c r="AV107" s="13" t="s">
        <v>133</v>
      </c>
      <c r="AW107" s="13" t="s">
        <v>31</v>
      </c>
      <c r="AX107" s="13" t="s">
        <v>70</v>
      </c>
      <c r="AY107" s="135" t="s">
        <v>128</v>
      </c>
    </row>
    <row r="108" spans="1:65" s="13" customFormat="1">
      <c r="B108" s="134"/>
      <c r="C108" s="1"/>
      <c r="D108" s="1"/>
      <c r="E108" s="1"/>
      <c r="F108" s="1"/>
      <c r="G108" s="1"/>
      <c r="H108" s="1"/>
      <c r="I108" s="1"/>
      <c r="J108" s="1"/>
      <c r="K108" s="1"/>
      <c r="L108" s="134"/>
      <c r="M108" s="136"/>
      <c r="N108" s="137"/>
      <c r="O108" s="137"/>
      <c r="P108" s="137"/>
      <c r="Q108" s="137"/>
      <c r="R108" s="137"/>
      <c r="S108" s="137"/>
      <c r="T108" s="138"/>
      <c r="AT108" s="135" t="s">
        <v>135</v>
      </c>
      <c r="AU108" s="135" t="s">
        <v>133</v>
      </c>
      <c r="AV108" s="13" t="s">
        <v>133</v>
      </c>
      <c r="AW108" s="13" t="s">
        <v>31</v>
      </c>
      <c r="AX108" s="13" t="s">
        <v>70</v>
      </c>
      <c r="AY108" s="135" t="s">
        <v>128</v>
      </c>
    </row>
    <row r="109" spans="1:65" s="13" customFormat="1">
      <c r="B109" s="134"/>
      <c r="C109" s="1"/>
      <c r="D109" s="1"/>
      <c r="E109" s="1"/>
      <c r="F109" s="1"/>
      <c r="G109" s="1"/>
      <c r="H109" s="1"/>
      <c r="I109" s="1"/>
      <c r="J109" s="1"/>
      <c r="K109" s="1"/>
      <c r="L109" s="134"/>
      <c r="M109" s="136"/>
      <c r="N109" s="137"/>
      <c r="O109" s="137"/>
      <c r="P109" s="137"/>
      <c r="Q109" s="137"/>
      <c r="R109" s="137"/>
      <c r="S109" s="137"/>
      <c r="T109" s="138"/>
      <c r="AT109" s="135" t="s">
        <v>135</v>
      </c>
      <c r="AU109" s="135" t="s">
        <v>133</v>
      </c>
      <c r="AV109" s="13" t="s">
        <v>133</v>
      </c>
      <c r="AW109" s="13" t="s">
        <v>31</v>
      </c>
      <c r="AX109" s="13" t="s">
        <v>70</v>
      </c>
      <c r="AY109" s="135" t="s">
        <v>128</v>
      </c>
    </row>
    <row r="110" spans="1:65" s="13" customFormat="1">
      <c r="B110" s="134"/>
      <c r="C110" s="1"/>
      <c r="D110" s="1"/>
      <c r="E110" s="1"/>
      <c r="F110" s="1"/>
      <c r="G110" s="1"/>
      <c r="H110" s="1"/>
      <c r="I110" s="1"/>
      <c r="J110" s="1"/>
      <c r="K110" s="1"/>
      <c r="L110" s="134"/>
      <c r="M110" s="136"/>
      <c r="N110" s="137"/>
      <c r="O110" s="137"/>
      <c r="P110" s="137"/>
      <c r="Q110" s="137"/>
      <c r="R110" s="137"/>
      <c r="S110" s="137"/>
      <c r="T110" s="138"/>
      <c r="AT110" s="135" t="s">
        <v>135</v>
      </c>
      <c r="AU110" s="135" t="s">
        <v>133</v>
      </c>
      <c r="AV110" s="13" t="s">
        <v>133</v>
      </c>
      <c r="AW110" s="13" t="s">
        <v>31</v>
      </c>
      <c r="AX110" s="13" t="s">
        <v>70</v>
      </c>
      <c r="AY110" s="135" t="s">
        <v>128</v>
      </c>
    </row>
    <row r="111" spans="1:65" s="14" customFormat="1">
      <c r="B111" s="139"/>
      <c r="C111" s="1"/>
      <c r="D111" s="1"/>
      <c r="E111" s="1"/>
      <c r="F111" s="1"/>
      <c r="G111" s="1"/>
      <c r="H111" s="1"/>
      <c r="I111" s="1"/>
      <c r="J111" s="1"/>
      <c r="K111" s="1"/>
      <c r="L111" s="139"/>
      <c r="M111" s="141"/>
      <c r="N111" s="142"/>
      <c r="O111" s="142"/>
      <c r="P111" s="142"/>
      <c r="Q111" s="142"/>
      <c r="R111" s="142"/>
      <c r="S111" s="142"/>
      <c r="T111" s="143"/>
      <c r="AT111" s="140" t="s">
        <v>135</v>
      </c>
      <c r="AU111" s="140" t="s">
        <v>133</v>
      </c>
      <c r="AV111" s="14" t="s">
        <v>132</v>
      </c>
      <c r="AW111" s="14" t="s">
        <v>31</v>
      </c>
      <c r="AX111" s="14" t="s">
        <v>78</v>
      </c>
      <c r="AY111" s="140" t="s">
        <v>128</v>
      </c>
    </row>
    <row r="112" spans="1:65" s="2" customFormat="1" ht="16.5" customHeight="1">
      <c r="A112" s="30"/>
      <c r="B112" s="120"/>
      <c r="C112" s="1"/>
      <c r="D112" s="1"/>
      <c r="E112" s="1"/>
      <c r="F112" s="1"/>
      <c r="G112" s="1"/>
      <c r="H112" s="1"/>
      <c r="I112" s="1"/>
      <c r="J112" s="1"/>
      <c r="K112" s="1"/>
      <c r="L112" s="31"/>
      <c r="M112" s="121" t="s">
        <v>3</v>
      </c>
      <c r="N112" s="122" t="s">
        <v>42</v>
      </c>
      <c r="O112" s="123">
        <v>0</v>
      </c>
      <c r="P112" s="123" t="e">
        <f>O112*#REF!</f>
        <v>#REF!</v>
      </c>
      <c r="Q112" s="123">
        <v>9.0000000000000006E-5</v>
      </c>
      <c r="R112" s="123" t="e">
        <f>Q112*#REF!</f>
        <v>#REF!</v>
      </c>
      <c r="S112" s="123">
        <v>0</v>
      </c>
      <c r="T112" s="124" t="e">
        <f>S112*#REF!</f>
        <v>#REF!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25" t="s">
        <v>139</v>
      </c>
      <c r="AT112" s="125" t="s">
        <v>130</v>
      </c>
      <c r="AU112" s="125" t="s">
        <v>133</v>
      </c>
      <c r="AY112" s="18" t="s">
        <v>128</v>
      </c>
      <c r="BE112" s="126">
        <f>IF(N112="základní",#REF!,0)</f>
        <v>0</v>
      </c>
      <c r="BF112" s="126" t="e">
        <f>IF(N112="snížená",#REF!,0)</f>
        <v>#REF!</v>
      </c>
      <c r="BG112" s="126">
        <f>IF(N112="zákl. přenesená",#REF!,0)</f>
        <v>0</v>
      </c>
      <c r="BH112" s="126">
        <f>IF(N112="sníž. přenesená",#REF!,0)</f>
        <v>0</v>
      </c>
      <c r="BI112" s="126">
        <f>IF(N112="nulová",#REF!,0)</f>
        <v>0</v>
      </c>
      <c r="BJ112" s="18" t="s">
        <v>133</v>
      </c>
      <c r="BK112" s="126" t="e">
        <f>ROUND(#REF!*#REF!,2)</f>
        <v>#REF!</v>
      </c>
      <c r="BL112" s="18" t="s">
        <v>139</v>
      </c>
      <c r="BM112" s="125" t="s">
        <v>146</v>
      </c>
    </row>
    <row r="113" spans="1:65" s="2" customFormat="1">
      <c r="A113" s="30"/>
      <c r="B113" s="31"/>
      <c r="C113" s="1"/>
      <c r="D113" s="1"/>
      <c r="E113" s="1"/>
      <c r="F113" s="1"/>
      <c r="G113" s="1"/>
      <c r="H113" s="1"/>
      <c r="I113" s="1"/>
      <c r="J113" s="1"/>
      <c r="K113" s="1"/>
      <c r="L113" s="31"/>
      <c r="M113" s="127"/>
      <c r="N113" s="128"/>
      <c r="O113" s="51"/>
      <c r="P113" s="51"/>
      <c r="Q113" s="51"/>
      <c r="R113" s="51"/>
      <c r="S113" s="51"/>
      <c r="T113" s="52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8" t="s">
        <v>134</v>
      </c>
      <c r="AU113" s="18" t="s">
        <v>133</v>
      </c>
    </row>
    <row r="114" spans="1:65" s="12" customFormat="1">
      <c r="B114" s="129"/>
      <c r="C114" s="1"/>
      <c r="D114" s="1"/>
      <c r="E114" s="1"/>
      <c r="F114" s="1"/>
      <c r="G114" s="1"/>
      <c r="H114" s="1"/>
      <c r="I114" s="1"/>
      <c r="J114" s="1"/>
      <c r="K114" s="1"/>
      <c r="L114" s="129"/>
      <c r="M114" s="131"/>
      <c r="N114" s="132"/>
      <c r="O114" s="132"/>
      <c r="P114" s="132"/>
      <c r="Q114" s="132"/>
      <c r="R114" s="132"/>
      <c r="S114" s="132"/>
      <c r="T114" s="133"/>
      <c r="AT114" s="130" t="s">
        <v>135</v>
      </c>
      <c r="AU114" s="130" t="s">
        <v>133</v>
      </c>
      <c r="AV114" s="12" t="s">
        <v>78</v>
      </c>
      <c r="AW114" s="12" t="s">
        <v>31</v>
      </c>
      <c r="AX114" s="12" t="s">
        <v>70</v>
      </c>
      <c r="AY114" s="130" t="s">
        <v>128</v>
      </c>
    </row>
    <row r="115" spans="1:65" s="12" customFormat="1">
      <c r="B115" s="129"/>
      <c r="C115" s="1"/>
      <c r="D115" s="1"/>
      <c r="E115" s="1"/>
      <c r="F115" s="1"/>
      <c r="G115" s="1"/>
      <c r="H115" s="1"/>
      <c r="I115" s="1"/>
      <c r="J115" s="1"/>
      <c r="K115" s="1"/>
      <c r="L115" s="129"/>
      <c r="M115" s="131"/>
      <c r="N115" s="132"/>
      <c r="O115" s="132"/>
      <c r="P115" s="132"/>
      <c r="Q115" s="132"/>
      <c r="R115" s="132"/>
      <c r="S115" s="132"/>
      <c r="T115" s="133"/>
      <c r="AT115" s="130" t="s">
        <v>135</v>
      </c>
      <c r="AU115" s="130" t="s">
        <v>133</v>
      </c>
      <c r="AV115" s="12" t="s">
        <v>78</v>
      </c>
      <c r="AW115" s="12" t="s">
        <v>31</v>
      </c>
      <c r="AX115" s="12" t="s">
        <v>70</v>
      </c>
      <c r="AY115" s="130" t="s">
        <v>128</v>
      </c>
    </row>
    <row r="116" spans="1:65" s="13" customFormat="1">
      <c r="B116" s="134"/>
      <c r="C116" s="1"/>
      <c r="D116" s="1"/>
      <c r="E116" s="1"/>
      <c r="F116" s="1"/>
      <c r="G116" s="1"/>
      <c r="H116" s="1"/>
      <c r="I116" s="1"/>
      <c r="J116" s="1"/>
      <c r="K116" s="1"/>
      <c r="L116" s="134"/>
      <c r="M116" s="136"/>
      <c r="N116" s="137"/>
      <c r="O116" s="137"/>
      <c r="P116" s="137"/>
      <c r="Q116" s="137"/>
      <c r="R116" s="137"/>
      <c r="S116" s="137"/>
      <c r="T116" s="138"/>
      <c r="AT116" s="135" t="s">
        <v>135</v>
      </c>
      <c r="AU116" s="135" t="s">
        <v>133</v>
      </c>
      <c r="AV116" s="13" t="s">
        <v>133</v>
      </c>
      <c r="AW116" s="13" t="s">
        <v>31</v>
      </c>
      <c r="AX116" s="13" t="s">
        <v>78</v>
      </c>
      <c r="AY116" s="135" t="s">
        <v>128</v>
      </c>
    </row>
    <row r="117" spans="1:65" s="2" customFormat="1" ht="16.5" customHeight="1">
      <c r="A117" s="30"/>
      <c r="B117" s="120"/>
      <c r="C117" s="1"/>
      <c r="D117" s="1"/>
      <c r="E117" s="1"/>
      <c r="F117" s="1"/>
      <c r="G117" s="1"/>
      <c r="H117" s="1"/>
      <c r="I117" s="1"/>
      <c r="J117" s="1"/>
      <c r="K117" s="1"/>
      <c r="L117" s="31"/>
      <c r="M117" s="121" t="s">
        <v>3</v>
      </c>
      <c r="N117" s="122" t="s">
        <v>42</v>
      </c>
      <c r="O117" s="123">
        <v>0.248</v>
      </c>
      <c r="P117" s="123" t="e">
        <f>O117*#REF!</f>
        <v>#REF!</v>
      </c>
      <c r="Q117" s="123">
        <v>3.1E-4</v>
      </c>
      <c r="R117" s="123" t="e">
        <f>Q117*#REF!</f>
        <v>#REF!</v>
      </c>
      <c r="S117" s="123">
        <v>0</v>
      </c>
      <c r="T117" s="124" t="e">
        <f>S117*#REF!</f>
        <v>#REF!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25" t="s">
        <v>139</v>
      </c>
      <c r="AT117" s="125" t="s">
        <v>130</v>
      </c>
      <c r="AU117" s="125" t="s">
        <v>133</v>
      </c>
      <c r="AY117" s="18" t="s">
        <v>128</v>
      </c>
      <c r="BE117" s="126">
        <f>IF(N117="základní",#REF!,0)</f>
        <v>0</v>
      </c>
      <c r="BF117" s="126" t="e">
        <f>IF(N117="snížená",#REF!,0)</f>
        <v>#REF!</v>
      </c>
      <c r="BG117" s="126">
        <f>IF(N117="zákl. přenesená",#REF!,0)</f>
        <v>0</v>
      </c>
      <c r="BH117" s="126">
        <f>IF(N117="sníž. přenesená",#REF!,0)</f>
        <v>0</v>
      </c>
      <c r="BI117" s="126">
        <f>IF(N117="nulová",#REF!,0)</f>
        <v>0</v>
      </c>
      <c r="BJ117" s="18" t="s">
        <v>133</v>
      </c>
      <c r="BK117" s="126" t="e">
        <f>ROUND(#REF!*#REF!,2)</f>
        <v>#REF!</v>
      </c>
      <c r="BL117" s="18" t="s">
        <v>139</v>
      </c>
      <c r="BM117" s="125" t="s">
        <v>147</v>
      </c>
    </row>
    <row r="118" spans="1:65" s="2" customFormat="1">
      <c r="A118" s="30"/>
      <c r="B118" s="31"/>
      <c r="C118" s="1"/>
      <c r="D118" s="1"/>
      <c r="E118" s="1"/>
      <c r="F118" s="1"/>
      <c r="G118" s="1"/>
      <c r="H118" s="1"/>
      <c r="I118" s="1"/>
      <c r="J118" s="1"/>
      <c r="K118" s="1"/>
      <c r="L118" s="31"/>
      <c r="M118" s="127"/>
      <c r="N118" s="128"/>
      <c r="O118" s="51"/>
      <c r="P118" s="51"/>
      <c r="Q118" s="51"/>
      <c r="R118" s="51"/>
      <c r="S118" s="51"/>
      <c r="T118" s="52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8" t="s">
        <v>134</v>
      </c>
      <c r="AU118" s="18" t="s">
        <v>133</v>
      </c>
    </row>
    <row r="119" spans="1:65" s="12" customFormat="1">
      <c r="B119" s="129"/>
      <c r="C119" s="1"/>
      <c r="D119" s="1"/>
      <c r="E119" s="1"/>
      <c r="F119" s="1"/>
      <c r="G119" s="1"/>
      <c r="H119" s="1"/>
      <c r="I119" s="1"/>
      <c r="J119" s="1"/>
      <c r="K119" s="1"/>
      <c r="L119" s="129"/>
      <c r="M119" s="131"/>
      <c r="N119" s="132"/>
      <c r="O119" s="132"/>
      <c r="P119" s="132"/>
      <c r="Q119" s="132"/>
      <c r="R119" s="132"/>
      <c r="S119" s="132"/>
      <c r="T119" s="133"/>
      <c r="AT119" s="130" t="s">
        <v>135</v>
      </c>
      <c r="AU119" s="130" t="s">
        <v>133</v>
      </c>
      <c r="AV119" s="12" t="s">
        <v>78</v>
      </c>
      <c r="AW119" s="12" t="s">
        <v>31</v>
      </c>
      <c r="AX119" s="12" t="s">
        <v>70</v>
      </c>
      <c r="AY119" s="130" t="s">
        <v>128</v>
      </c>
    </row>
    <row r="120" spans="1:65" s="13" customFormat="1">
      <c r="B120" s="134"/>
      <c r="C120" s="1"/>
      <c r="D120" s="1"/>
      <c r="E120" s="1"/>
      <c r="F120" s="1"/>
      <c r="G120" s="1"/>
      <c r="H120" s="1"/>
      <c r="I120" s="1"/>
      <c r="J120" s="1"/>
      <c r="K120" s="1"/>
      <c r="L120" s="134"/>
      <c r="M120" s="136"/>
      <c r="N120" s="137"/>
      <c r="O120" s="137"/>
      <c r="P120" s="137"/>
      <c r="Q120" s="137"/>
      <c r="R120" s="137"/>
      <c r="S120" s="137"/>
      <c r="T120" s="138"/>
      <c r="AT120" s="135" t="s">
        <v>135</v>
      </c>
      <c r="AU120" s="135" t="s">
        <v>133</v>
      </c>
      <c r="AV120" s="13" t="s">
        <v>133</v>
      </c>
      <c r="AW120" s="13" t="s">
        <v>31</v>
      </c>
      <c r="AX120" s="13" t="s">
        <v>70</v>
      </c>
      <c r="AY120" s="135" t="s">
        <v>128</v>
      </c>
    </row>
    <row r="121" spans="1:65" s="13" customFormat="1">
      <c r="B121" s="134"/>
      <c r="C121" s="1"/>
      <c r="D121" s="1"/>
      <c r="E121" s="1"/>
      <c r="F121" s="1"/>
      <c r="G121" s="1"/>
      <c r="H121" s="1"/>
      <c r="I121" s="1"/>
      <c r="J121" s="1"/>
      <c r="K121" s="1"/>
      <c r="L121" s="134"/>
      <c r="M121" s="136"/>
      <c r="N121" s="137"/>
      <c r="O121" s="137"/>
      <c r="P121" s="137"/>
      <c r="Q121" s="137"/>
      <c r="R121" s="137"/>
      <c r="S121" s="137"/>
      <c r="T121" s="138"/>
      <c r="AT121" s="135" t="s">
        <v>135</v>
      </c>
      <c r="AU121" s="135" t="s">
        <v>133</v>
      </c>
      <c r="AV121" s="13" t="s">
        <v>133</v>
      </c>
      <c r="AW121" s="13" t="s">
        <v>31</v>
      </c>
      <c r="AX121" s="13" t="s">
        <v>70</v>
      </c>
      <c r="AY121" s="135" t="s">
        <v>128</v>
      </c>
    </row>
    <row r="122" spans="1:65" s="13" customFormat="1">
      <c r="B122" s="134"/>
      <c r="C122" s="1"/>
      <c r="D122" s="1"/>
      <c r="E122" s="1"/>
      <c r="F122" s="1"/>
      <c r="G122" s="1"/>
      <c r="H122" s="1"/>
      <c r="I122" s="1"/>
      <c r="J122" s="1"/>
      <c r="K122" s="1"/>
      <c r="L122" s="134"/>
      <c r="M122" s="136"/>
      <c r="N122" s="137"/>
      <c r="O122" s="137"/>
      <c r="P122" s="137"/>
      <c r="Q122" s="137"/>
      <c r="R122" s="137"/>
      <c r="S122" s="137"/>
      <c r="T122" s="138"/>
      <c r="AT122" s="135" t="s">
        <v>135</v>
      </c>
      <c r="AU122" s="135" t="s">
        <v>133</v>
      </c>
      <c r="AV122" s="13" t="s">
        <v>133</v>
      </c>
      <c r="AW122" s="13" t="s">
        <v>31</v>
      </c>
      <c r="AX122" s="13" t="s">
        <v>70</v>
      </c>
      <c r="AY122" s="135" t="s">
        <v>128</v>
      </c>
    </row>
    <row r="123" spans="1:65" s="14" customFormat="1">
      <c r="B123" s="139"/>
      <c r="C123" s="1"/>
      <c r="D123" s="1"/>
      <c r="E123" s="1"/>
      <c r="F123" s="1"/>
      <c r="G123" s="1"/>
      <c r="H123" s="1"/>
      <c r="I123" s="1"/>
      <c r="J123" s="1"/>
      <c r="K123" s="1"/>
      <c r="L123" s="139"/>
      <c r="M123" s="141"/>
      <c r="N123" s="142"/>
      <c r="O123" s="142"/>
      <c r="P123" s="142"/>
      <c r="Q123" s="142"/>
      <c r="R123" s="142"/>
      <c r="S123" s="142"/>
      <c r="T123" s="143"/>
      <c r="AT123" s="140" t="s">
        <v>135</v>
      </c>
      <c r="AU123" s="140" t="s">
        <v>133</v>
      </c>
      <c r="AV123" s="14" t="s">
        <v>132</v>
      </c>
      <c r="AW123" s="14" t="s">
        <v>31</v>
      </c>
      <c r="AX123" s="14" t="s">
        <v>78</v>
      </c>
      <c r="AY123" s="140" t="s">
        <v>128</v>
      </c>
    </row>
    <row r="124" spans="1:65" s="2" customFormat="1" ht="16.5" customHeight="1">
      <c r="A124" s="30"/>
      <c r="B124" s="120"/>
      <c r="C124" s="1"/>
      <c r="D124" s="1"/>
      <c r="E124" s="1"/>
      <c r="F124" s="1"/>
      <c r="G124" s="1"/>
      <c r="H124" s="1"/>
      <c r="I124" s="1"/>
      <c r="J124" s="1"/>
      <c r="K124" s="1"/>
      <c r="L124" s="31"/>
      <c r="M124" s="121" t="s">
        <v>3</v>
      </c>
      <c r="N124" s="122" t="s">
        <v>42</v>
      </c>
      <c r="O124" s="123">
        <v>0.29199999999999998</v>
      </c>
      <c r="P124" s="123" t="e">
        <f>O124*#REF!</f>
        <v>#REF!</v>
      </c>
      <c r="Q124" s="123">
        <v>3.1E-4</v>
      </c>
      <c r="R124" s="123" t="e">
        <f>Q124*#REF!</f>
        <v>#REF!</v>
      </c>
      <c r="S124" s="123">
        <v>0</v>
      </c>
      <c r="T124" s="124" t="e">
        <f>S124*#REF!</f>
        <v>#REF!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25" t="s">
        <v>139</v>
      </c>
      <c r="AT124" s="125" t="s">
        <v>130</v>
      </c>
      <c r="AU124" s="125" t="s">
        <v>133</v>
      </c>
      <c r="AY124" s="18" t="s">
        <v>128</v>
      </c>
      <c r="BE124" s="126">
        <f>IF(N124="základní",#REF!,0)</f>
        <v>0</v>
      </c>
      <c r="BF124" s="126" t="e">
        <f>IF(N124="snížená",#REF!,0)</f>
        <v>#REF!</v>
      </c>
      <c r="BG124" s="126">
        <f>IF(N124="zákl. přenesená",#REF!,0)</f>
        <v>0</v>
      </c>
      <c r="BH124" s="126">
        <f>IF(N124="sníž. přenesená",#REF!,0)</f>
        <v>0</v>
      </c>
      <c r="BI124" s="126">
        <f>IF(N124="nulová",#REF!,0)</f>
        <v>0</v>
      </c>
      <c r="BJ124" s="18" t="s">
        <v>133</v>
      </c>
      <c r="BK124" s="126" t="e">
        <f>ROUND(#REF!*#REF!,2)</f>
        <v>#REF!</v>
      </c>
      <c r="BL124" s="18" t="s">
        <v>139</v>
      </c>
      <c r="BM124" s="125" t="s">
        <v>148</v>
      </c>
    </row>
    <row r="125" spans="1:65" s="2" customFormat="1">
      <c r="A125" s="30"/>
      <c r="B125" s="31"/>
      <c r="C125" s="1"/>
      <c r="D125" s="1"/>
      <c r="E125" s="1"/>
      <c r="F125" s="1"/>
      <c r="G125" s="1"/>
      <c r="H125" s="1"/>
      <c r="I125" s="1"/>
      <c r="J125" s="1"/>
      <c r="K125" s="1"/>
      <c r="L125" s="31"/>
      <c r="M125" s="127"/>
      <c r="N125" s="128"/>
      <c r="O125" s="51"/>
      <c r="P125" s="51"/>
      <c r="Q125" s="51"/>
      <c r="R125" s="51"/>
      <c r="S125" s="51"/>
      <c r="T125" s="52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8" t="s">
        <v>134</v>
      </c>
      <c r="AU125" s="18" t="s">
        <v>133</v>
      </c>
    </row>
    <row r="126" spans="1:65" s="12" customFormat="1">
      <c r="B126" s="129"/>
      <c r="C126" s="1"/>
      <c r="D126" s="1"/>
      <c r="E126" s="1"/>
      <c r="F126" s="1"/>
      <c r="G126" s="1"/>
      <c r="H126" s="1"/>
      <c r="I126" s="1"/>
      <c r="J126" s="1"/>
      <c r="K126" s="1"/>
      <c r="L126" s="129"/>
      <c r="M126" s="131"/>
      <c r="N126" s="132"/>
      <c r="O126" s="132"/>
      <c r="P126" s="132"/>
      <c r="Q126" s="132"/>
      <c r="R126" s="132"/>
      <c r="S126" s="132"/>
      <c r="T126" s="133"/>
      <c r="AT126" s="130" t="s">
        <v>135</v>
      </c>
      <c r="AU126" s="130" t="s">
        <v>133</v>
      </c>
      <c r="AV126" s="12" t="s">
        <v>78</v>
      </c>
      <c r="AW126" s="12" t="s">
        <v>31</v>
      </c>
      <c r="AX126" s="12" t="s">
        <v>70</v>
      </c>
      <c r="AY126" s="130" t="s">
        <v>128</v>
      </c>
    </row>
    <row r="127" spans="1:65" s="13" customFormat="1">
      <c r="B127" s="134"/>
      <c r="C127" s="1"/>
      <c r="D127" s="1"/>
      <c r="E127" s="1"/>
      <c r="F127" s="1"/>
      <c r="G127" s="1"/>
      <c r="H127" s="1"/>
      <c r="I127" s="1"/>
      <c r="J127" s="1"/>
      <c r="K127" s="1"/>
      <c r="L127" s="134"/>
      <c r="M127" s="136"/>
      <c r="N127" s="137"/>
      <c r="O127" s="137"/>
      <c r="P127" s="137"/>
      <c r="Q127" s="137"/>
      <c r="R127" s="137"/>
      <c r="S127" s="137"/>
      <c r="T127" s="138"/>
      <c r="AT127" s="135" t="s">
        <v>135</v>
      </c>
      <c r="AU127" s="135" t="s">
        <v>133</v>
      </c>
      <c r="AV127" s="13" t="s">
        <v>133</v>
      </c>
      <c r="AW127" s="13" t="s">
        <v>31</v>
      </c>
      <c r="AX127" s="13" t="s">
        <v>70</v>
      </c>
      <c r="AY127" s="135" t="s">
        <v>128</v>
      </c>
    </row>
    <row r="128" spans="1:65" s="13" customFormat="1">
      <c r="B128" s="134"/>
      <c r="C128" s="1"/>
      <c r="D128" s="1"/>
      <c r="E128" s="1"/>
      <c r="F128" s="1"/>
      <c r="G128" s="1"/>
      <c r="H128" s="1"/>
      <c r="I128" s="1"/>
      <c r="J128" s="1"/>
      <c r="K128" s="1"/>
      <c r="L128" s="134"/>
      <c r="M128" s="136"/>
      <c r="N128" s="137"/>
      <c r="O128" s="137"/>
      <c r="P128" s="137"/>
      <c r="Q128" s="137"/>
      <c r="R128" s="137"/>
      <c r="S128" s="137"/>
      <c r="T128" s="138"/>
      <c r="AT128" s="135" t="s">
        <v>135</v>
      </c>
      <c r="AU128" s="135" t="s">
        <v>133</v>
      </c>
      <c r="AV128" s="13" t="s">
        <v>133</v>
      </c>
      <c r="AW128" s="13" t="s">
        <v>31</v>
      </c>
      <c r="AX128" s="13" t="s">
        <v>70</v>
      </c>
      <c r="AY128" s="135" t="s">
        <v>128</v>
      </c>
    </row>
    <row r="129" spans="1:65" s="14" customFormat="1">
      <c r="B129" s="139"/>
      <c r="C129" s="1"/>
      <c r="D129" s="1"/>
      <c r="E129" s="1"/>
      <c r="F129" s="1"/>
      <c r="G129" s="1"/>
      <c r="H129" s="1"/>
      <c r="I129" s="1"/>
      <c r="J129" s="1"/>
      <c r="K129" s="1"/>
      <c r="L129" s="139"/>
      <c r="M129" s="141"/>
      <c r="N129" s="142"/>
      <c r="O129" s="142"/>
      <c r="P129" s="142"/>
      <c r="Q129" s="142"/>
      <c r="R129" s="142"/>
      <c r="S129" s="142"/>
      <c r="T129" s="143"/>
      <c r="AT129" s="140" t="s">
        <v>135</v>
      </c>
      <c r="AU129" s="140" t="s">
        <v>133</v>
      </c>
      <c r="AV129" s="14" t="s">
        <v>132</v>
      </c>
      <c r="AW129" s="14" t="s">
        <v>31</v>
      </c>
      <c r="AX129" s="14" t="s">
        <v>78</v>
      </c>
      <c r="AY129" s="140" t="s">
        <v>128</v>
      </c>
    </row>
    <row r="130" spans="1:65" s="2" customFormat="1" ht="16.5" customHeight="1">
      <c r="A130" s="30"/>
      <c r="B130" s="120"/>
      <c r="C130" s="1"/>
      <c r="D130" s="1"/>
      <c r="E130" s="1"/>
      <c r="F130" s="1"/>
      <c r="G130" s="1"/>
      <c r="H130" s="1"/>
      <c r="I130" s="1"/>
      <c r="J130" s="1"/>
      <c r="K130" s="1"/>
      <c r="L130" s="144"/>
      <c r="M130" s="145" t="s">
        <v>3</v>
      </c>
      <c r="N130" s="146" t="s">
        <v>42</v>
      </c>
      <c r="O130" s="123">
        <v>0</v>
      </c>
      <c r="P130" s="123" t="e">
        <f>O130*#REF!</f>
        <v>#REF!</v>
      </c>
      <c r="Q130" s="123">
        <v>9.7999999999999997E-3</v>
      </c>
      <c r="R130" s="123" t="e">
        <f>Q130*#REF!</f>
        <v>#REF!</v>
      </c>
      <c r="S130" s="123">
        <v>0</v>
      </c>
      <c r="T130" s="124" t="e">
        <f>S130*#REF!</f>
        <v>#REF!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25" t="s">
        <v>140</v>
      </c>
      <c r="AT130" s="125" t="s">
        <v>141</v>
      </c>
      <c r="AU130" s="125" t="s">
        <v>133</v>
      </c>
      <c r="AY130" s="18" t="s">
        <v>128</v>
      </c>
      <c r="BE130" s="126">
        <f>IF(N130="základní",#REF!,0)</f>
        <v>0</v>
      </c>
      <c r="BF130" s="126" t="e">
        <f>IF(N130="snížená",#REF!,0)</f>
        <v>#REF!</v>
      </c>
      <c r="BG130" s="126">
        <f>IF(N130="zákl. přenesená",#REF!,0)</f>
        <v>0</v>
      </c>
      <c r="BH130" s="126">
        <f>IF(N130="sníž. přenesená",#REF!,0)</f>
        <v>0</v>
      </c>
      <c r="BI130" s="126">
        <f>IF(N130="nulová",#REF!,0)</f>
        <v>0</v>
      </c>
      <c r="BJ130" s="18" t="s">
        <v>133</v>
      </c>
      <c r="BK130" s="126" t="e">
        <f>ROUND(#REF!*#REF!,2)</f>
        <v>#REF!</v>
      </c>
      <c r="BL130" s="18" t="s">
        <v>139</v>
      </c>
      <c r="BM130" s="125" t="s">
        <v>149</v>
      </c>
    </row>
    <row r="131" spans="1:65" s="13" customFormat="1">
      <c r="B131" s="134"/>
      <c r="C131" s="1"/>
      <c r="D131" s="1"/>
      <c r="E131" s="1"/>
      <c r="F131" s="1"/>
      <c r="G131" s="1"/>
      <c r="H131" s="1"/>
      <c r="I131" s="1"/>
      <c r="J131" s="1"/>
      <c r="K131" s="1"/>
      <c r="L131" s="134"/>
      <c r="M131" s="136"/>
      <c r="N131" s="137"/>
      <c r="O131" s="137"/>
      <c r="P131" s="137"/>
      <c r="Q131" s="137"/>
      <c r="R131" s="137"/>
      <c r="S131" s="137"/>
      <c r="T131" s="138"/>
      <c r="AT131" s="135" t="s">
        <v>135</v>
      </c>
      <c r="AU131" s="135" t="s">
        <v>133</v>
      </c>
      <c r="AV131" s="13" t="s">
        <v>133</v>
      </c>
      <c r="AW131" s="13" t="s">
        <v>31</v>
      </c>
      <c r="AX131" s="13" t="s">
        <v>78</v>
      </c>
      <c r="AY131" s="135" t="s">
        <v>128</v>
      </c>
    </row>
    <row r="132" spans="1:65" s="13" customFormat="1">
      <c r="B132" s="134"/>
      <c r="C132" s="1"/>
      <c r="D132" s="1"/>
      <c r="E132" s="1"/>
      <c r="F132" s="1"/>
      <c r="G132" s="1"/>
      <c r="H132" s="1"/>
      <c r="I132" s="1"/>
      <c r="J132" s="1"/>
      <c r="K132" s="1"/>
      <c r="L132" s="134"/>
      <c r="M132" s="136"/>
      <c r="N132" s="137"/>
      <c r="O132" s="137"/>
      <c r="P132" s="137"/>
      <c r="Q132" s="137"/>
      <c r="R132" s="137"/>
      <c r="S132" s="137"/>
      <c r="T132" s="138"/>
      <c r="AT132" s="135" t="s">
        <v>135</v>
      </c>
      <c r="AU132" s="135" t="s">
        <v>133</v>
      </c>
      <c r="AV132" s="13" t="s">
        <v>133</v>
      </c>
      <c r="AW132" s="13" t="s">
        <v>4</v>
      </c>
      <c r="AX132" s="13" t="s">
        <v>78</v>
      </c>
      <c r="AY132" s="135" t="s">
        <v>128</v>
      </c>
    </row>
    <row r="133" spans="1:65" s="2" customFormat="1" ht="16.5" customHeight="1">
      <c r="A133" s="30"/>
      <c r="B133" s="120"/>
      <c r="C133" s="1"/>
      <c r="D133" s="1"/>
      <c r="E133" s="1"/>
      <c r="F133" s="1"/>
      <c r="G133" s="1"/>
      <c r="H133" s="1"/>
      <c r="I133" s="1"/>
      <c r="J133" s="1"/>
      <c r="K133" s="1"/>
      <c r="L133" s="31"/>
      <c r="M133" s="121" t="s">
        <v>3</v>
      </c>
      <c r="N133" s="122" t="s">
        <v>42</v>
      </c>
      <c r="O133" s="123">
        <v>1.3859999999999999</v>
      </c>
      <c r="P133" s="123" t="e">
        <f>O133*#REF!</f>
        <v>#REF!</v>
      </c>
      <c r="Q133" s="123">
        <v>0</v>
      </c>
      <c r="R133" s="123" t="e">
        <f>Q133*#REF!</f>
        <v>#REF!</v>
      </c>
      <c r="S133" s="123">
        <v>0</v>
      </c>
      <c r="T133" s="124" t="e">
        <f>S133*#REF!</f>
        <v>#REF!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25" t="s">
        <v>139</v>
      </c>
      <c r="AT133" s="125" t="s">
        <v>130</v>
      </c>
      <c r="AU133" s="125" t="s">
        <v>133</v>
      </c>
      <c r="AY133" s="18" t="s">
        <v>128</v>
      </c>
      <c r="BE133" s="126">
        <f>IF(N133="základní",#REF!,0)</f>
        <v>0</v>
      </c>
      <c r="BF133" s="126" t="e">
        <f>IF(N133="snížená",#REF!,0)</f>
        <v>#REF!</v>
      </c>
      <c r="BG133" s="126">
        <f>IF(N133="zákl. přenesená",#REF!,0)</f>
        <v>0</v>
      </c>
      <c r="BH133" s="126">
        <f>IF(N133="sníž. přenesená",#REF!,0)</f>
        <v>0</v>
      </c>
      <c r="BI133" s="126">
        <f>IF(N133="nulová",#REF!,0)</f>
        <v>0</v>
      </c>
      <c r="BJ133" s="18" t="s">
        <v>133</v>
      </c>
      <c r="BK133" s="126" t="e">
        <f>ROUND(#REF!*#REF!,2)</f>
        <v>#REF!</v>
      </c>
      <c r="BL133" s="18" t="s">
        <v>139</v>
      </c>
      <c r="BM133" s="125" t="s">
        <v>150</v>
      </c>
    </row>
    <row r="134" spans="1:65" s="2" customFormat="1">
      <c r="A134" s="30"/>
      <c r="B134" s="31"/>
      <c r="C134" s="1"/>
      <c r="D134" s="1"/>
      <c r="E134" s="1"/>
      <c r="F134" s="1"/>
      <c r="G134" s="1"/>
      <c r="H134" s="1"/>
      <c r="I134" s="1"/>
      <c r="J134" s="1"/>
      <c r="K134" s="1"/>
      <c r="L134" s="31"/>
      <c r="M134" s="127"/>
      <c r="N134" s="128"/>
      <c r="O134" s="51"/>
      <c r="P134" s="51"/>
      <c r="Q134" s="51"/>
      <c r="R134" s="51"/>
      <c r="S134" s="51"/>
      <c r="T134" s="52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134</v>
      </c>
      <c r="AU134" s="18" t="s">
        <v>133</v>
      </c>
    </row>
    <row r="135" spans="1:65" s="11" customFormat="1" ht="22.9" customHeight="1">
      <c r="B135" s="112"/>
      <c r="C135" s="1"/>
      <c r="D135" s="1"/>
      <c r="E135" s="1"/>
      <c r="F135" s="1"/>
      <c r="G135" s="1"/>
      <c r="H135" s="1"/>
      <c r="I135" s="1"/>
      <c r="J135" s="1"/>
      <c r="K135" s="1"/>
      <c r="L135" s="112"/>
      <c r="M135" s="114"/>
      <c r="N135" s="115"/>
      <c r="O135" s="115"/>
      <c r="P135" s="116" t="e">
        <f>SUM(P136:P193)</f>
        <v>#REF!</v>
      </c>
      <c r="Q135" s="115"/>
      <c r="R135" s="116" t="e">
        <f>SUM(R136:R193)</f>
        <v>#REF!</v>
      </c>
      <c r="S135" s="115"/>
      <c r="T135" s="117" t="e">
        <f>SUM(T136:T193)</f>
        <v>#REF!</v>
      </c>
      <c r="AR135" s="113" t="s">
        <v>133</v>
      </c>
      <c r="AT135" s="118" t="s">
        <v>69</v>
      </c>
      <c r="AU135" s="118" t="s">
        <v>78</v>
      </c>
      <c r="AY135" s="113" t="s">
        <v>128</v>
      </c>
      <c r="BK135" s="119" t="e">
        <f>SUM(BK136:BK193)</f>
        <v>#REF!</v>
      </c>
    </row>
    <row r="136" spans="1:65" s="2" customFormat="1" ht="16.5" customHeight="1">
      <c r="A136" s="30"/>
      <c r="B136" s="120"/>
      <c r="C136" s="1"/>
      <c r="D136" s="1"/>
      <c r="E136" s="1"/>
      <c r="F136" s="1"/>
      <c r="G136" s="1"/>
      <c r="H136" s="1"/>
      <c r="I136" s="1"/>
      <c r="J136" s="1"/>
      <c r="K136" s="1"/>
      <c r="L136" s="31"/>
      <c r="M136" s="121" t="s">
        <v>3</v>
      </c>
      <c r="N136" s="122" t="s">
        <v>42</v>
      </c>
      <c r="O136" s="123">
        <v>0.376</v>
      </c>
      <c r="P136" s="123" t="e">
        <f>O136*#REF!</f>
        <v>#REF!</v>
      </c>
      <c r="Q136" s="123">
        <v>8.8999999999999995E-4</v>
      </c>
      <c r="R136" s="123" t="e">
        <f>Q136*#REF!</f>
        <v>#REF!</v>
      </c>
      <c r="S136" s="123">
        <v>0</v>
      </c>
      <c r="T136" s="124" t="e">
        <f>S136*#REF!</f>
        <v>#REF!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25" t="s">
        <v>139</v>
      </c>
      <c r="AT136" s="125" t="s">
        <v>130</v>
      </c>
      <c r="AU136" s="125" t="s">
        <v>133</v>
      </c>
      <c r="AY136" s="18" t="s">
        <v>128</v>
      </c>
      <c r="BE136" s="126">
        <f>IF(N136="základní",#REF!,0)</f>
        <v>0</v>
      </c>
      <c r="BF136" s="126" t="e">
        <f>IF(N136="snížená",#REF!,0)</f>
        <v>#REF!</v>
      </c>
      <c r="BG136" s="126">
        <f>IF(N136="zákl. přenesená",#REF!,0)</f>
        <v>0</v>
      </c>
      <c r="BH136" s="126">
        <f>IF(N136="sníž. přenesená",#REF!,0)</f>
        <v>0</v>
      </c>
      <c r="BI136" s="126">
        <f>IF(N136="nulová",#REF!,0)</f>
        <v>0</v>
      </c>
      <c r="BJ136" s="18" t="s">
        <v>133</v>
      </c>
      <c r="BK136" s="126" t="e">
        <f>ROUND(#REF!*#REF!,2)</f>
        <v>#REF!</v>
      </c>
      <c r="BL136" s="18" t="s">
        <v>139</v>
      </c>
      <c r="BM136" s="125" t="s">
        <v>151</v>
      </c>
    </row>
    <row r="137" spans="1:65" s="2" customFormat="1">
      <c r="A137" s="30"/>
      <c r="B137" s="31"/>
      <c r="C137" s="1"/>
      <c r="D137" s="1"/>
      <c r="E137" s="1"/>
      <c r="F137" s="1"/>
      <c r="G137" s="1"/>
      <c r="H137" s="1"/>
      <c r="I137" s="1"/>
      <c r="J137" s="1"/>
      <c r="K137" s="1"/>
      <c r="L137" s="31"/>
      <c r="M137" s="127"/>
      <c r="N137" s="128"/>
      <c r="O137" s="51"/>
      <c r="P137" s="51"/>
      <c r="Q137" s="51"/>
      <c r="R137" s="51"/>
      <c r="S137" s="51"/>
      <c r="T137" s="52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134</v>
      </c>
      <c r="AU137" s="18" t="s">
        <v>133</v>
      </c>
    </row>
    <row r="138" spans="1:65" s="12" customFormat="1">
      <c r="B138" s="129"/>
      <c r="C138" s="1"/>
      <c r="D138" s="1"/>
      <c r="E138" s="1"/>
      <c r="F138" s="1"/>
      <c r="G138" s="1"/>
      <c r="H138" s="1"/>
      <c r="I138" s="1"/>
      <c r="J138" s="1"/>
      <c r="K138" s="1"/>
      <c r="L138" s="129"/>
      <c r="M138" s="131"/>
      <c r="N138" s="132"/>
      <c r="O138" s="132"/>
      <c r="P138" s="132"/>
      <c r="Q138" s="132"/>
      <c r="R138" s="132"/>
      <c r="S138" s="132"/>
      <c r="T138" s="133"/>
      <c r="AT138" s="130" t="s">
        <v>135</v>
      </c>
      <c r="AU138" s="130" t="s">
        <v>133</v>
      </c>
      <c r="AV138" s="12" t="s">
        <v>78</v>
      </c>
      <c r="AW138" s="12" t="s">
        <v>31</v>
      </c>
      <c r="AX138" s="12" t="s">
        <v>70</v>
      </c>
      <c r="AY138" s="130" t="s">
        <v>128</v>
      </c>
    </row>
    <row r="139" spans="1:65" s="13" customFormat="1">
      <c r="B139" s="134"/>
      <c r="C139" s="1"/>
      <c r="D139" s="1"/>
      <c r="E139" s="1"/>
      <c r="F139" s="1"/>
      <c r="G139" s="1"/>
      <c r="H139" s="1"/>
      <c r="I139" s="1"/>
      <c r="J139" s="1"/>
      <c r="K139" s="1"/>
      <c r="L139" s="134"/>
      <c r="M139" s="136"/>
      <c r="N139" s="137"/>
      <c r="O139" s="137"/>
      <c r="P139" s="137"/>
      <c r="Q139" s="137"/>
      <c r="R139" s="137"/>
      <c r="S139" s="137"/>
      <c r="T139" s="138"/>
      <c r="AT139" s="135" t="s">
        <v>135</v>
      </c>
      <c r="AU139" s="135" t="s">
        <v>133</v>
      </c>
      <c r="AV139" s="13" t="s">
        <v>133</v>
      </c>
      <c r="AW139" s="13" t="s">
        <v>31</v>
      </c>
      <c r="AX139" s="13" t="s">
        <v>70</v>
      </c>
      <c r="AY139" s="135" t="s">
        <v>128</v>
      </c>
    </row>
    <row r="140" spans="1:65" s="13" customFormat="1">
      <c r="B140" s="134"/>
      <c r="C140" s="1"/>
      <c r="D140" s="1"/>
      <c r="E140" s="1"/>
      <c r="F140" s="1"/>
      <c r="G140" s="1"/>
      <c r="H140" s="1"/>
      <c r="I140" s="1"/>
      <c r="J140" s="1"/>
      <c r="K140" s="1"/>
      <c r="L140" s="134"/>
      <c r="M140" s="136"/>
      <c r="N140" s="137"/>
      <c r="O140" s="137"/>
      <c r="P140" s="137"/>
      <c r="Q140" s="137"/>
      <c r="R140" s="137"/>
      <c r="S140" s="137"/>
      <c r="T140" s="138"/>
      <c r="AT140" s="135" t="s">
        <v>135</v>
      </c>
      <c r="AU140" s="135" t="s">
        <v>133</v>
      </c>
      <c r="AV140" s="13" t="s">
        <v>133</v>
      </c>
      <c r="AW140" s="13" t="s">
        <v>31</v>
      </c>
      <c r="AX140" s="13" t="s">
        <v>70</v>
      </c>
      <c r="AY140" s="135" t="s">
        <v>128</v>
      </c>
    </row>
    <row r="141" spans="1:65" s="14" customFormat="1">
      <c r="B141" s="139"/>
      <c r="C141" s="1"/>
      <c r="D141" s="1"/>
      <c r="E141" s="1"/>
      <c r="F141" s="1"/>
      <c r="G141" s="1"/>
      <c r="H141" s="1"/>
      <c r="I141" s="1"/>
      <c r="J141" s="1"/>
      <c r="K141" s="1"/>
      <c r="L141" s="139"/>
      <c r="M141" s="141"/>
      <c r="N141" s="142"/>
      <c r="O141" s="142"/>
      <c r="P141" s="142"/>
      <c r="Q141" s="142"/>
      <c r="R141" s="142"/>
      <c r="S141" s="142"/>
      <c r="T141" s="143"/>
      <c r="AT141" s="140" t="s">
        <v>135</v>
      </c>
      <c r="AU141" s="140" t="s">
        <v>133</v>
      </c>
      <c r="AV141" s="14" t="s">
        <v>132</v>
      </c>
      <c r="AW141" s="14" t="s">
        <v>31</v>
      </c>
      <c r="AX141" s="14" t="s">
        <v>78</v>
      </c>
      <c r="AY141" s="140" t="s">
        <v>128</v>
      </c>
    </row>
    <row r="142" spans="1:65" s="2" customFormat="1" ht="16.5" customHeight="1">
      <c r="A142" s="30"/>
      <c r="B142" s="120"/>
      <c r="C142" s="1"/>
      <c r="D142" s="1"/>
      <c r="E142" s="1"/>
      <c r="F142" s="1"/>
      <c r="G142" s="1"/>
      <c r="H142" s="1"/>
      <c r="I142" s="1"/>
      <c r="J142" s="1"/>
      <c r="K142" s="1"/>
      <c r="L142" s="31"/>
      <c r="M142" s="121" t="s">
        <v>3</v>
      </c>
      <c r="N142" s="122" t="s">
        <v>42</v>
      </c>
      <c r="O142" s="123">
        <v>0.34699999999999998</v>
      </c>
      <c r="P142" s="123" t="e">
        <f>O142*#REF!</f>
        <v>#REF!</v>
      </c>
      <c r="Q142" s="123">
        <v>2.0000000000000002E-5</v>
      </c>
      <c r="R142" s="123" t="e">
        <f>Q142*#REF!</f>
        <v>#REF!</v>
      </c>
      <c r="S142" s="123">
        <v>0</v>
      </c>
      <c r="T142" s="124" t="e">
        <f>S142*#REF!</f>
        <v>#REF!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25" t="s">
        <v>139</v>
      </c>
      <c r="AT142" s="125" t="s">
        <v>130</v>
      </c>
      <c r="AU142" s="125" t="s">
        <v>133</v>
      </c>
      <c r="AY142" s="18" t="s">
        <v>128</v>
      </c>
      <c r="BE142" s="126">
        <f>IF(N142="základní",#REF!,0)</f>
        <v>0</v>
      </c>
      <c r="BF142" s="126" t="e">
        <f>IF(N142="snížená",#REF!,0)</f>
        <v>#REF!</v>
      </c>
      <c r="BG142" s="126">
        <f>IF(N142="zákl. přenesená",#REF!,0)</f>
        <v>0</v>
      </c>
      <c r="BH142" s="126">
        <f>IF(N142="sníž. přenesená",#REF!,0)</f>
        <v>0</v>
      </c>
      <c r="BI142" s="126">
        <f>IF(N142="nulová",#REF!,0)</f>
        <v>0</v>
      </c>
      <c r="BJ142" s="18" t="s">
        <v>133</v>
      </c>
      <c r="BK142" s="126" t="e">
        <f>ROUND(#REF!*#REF!,2)</f>
        <v>#REF!</v>
      </c>
      <c r="BL142" s="18" t="s">
        <v>139</v>
      </c>
      <c r="BM142" s="125" t="s">
        <v>152</v>
      </c>
    </row>
    <row r="143" spans="1:65" s="2" customFormat="1">
      <c r="A143" s="30"/>
      <c r="B143" s="31"/>
      <c r="C143" s="1"/>
      <c r="D143" s="1"/>
      <c r="E143" s="1"/>
      <c r="F143" s="1"/>
      <c r="G143" s="1"/>
      <c r="H143" s="1"/>
      <c r="I143" s="1"/>
      <c r="J143" s="1"/>
      <c r="K143" s="1"/>
      <c r="L143" s="31"/>
      <c r="M143" s="127"/>
      <c r="N143" s="128"/>
      <c r="O143" s="51"/>
      <c r="P143" s="51"/>
      <c r="Q143" s="51"/>
      <c r="R143" s="51"/>
      <c r="S143" s="51"/>
      <c r="T143" s="52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8" t="s">
        <v>134</v>
      </c>
      <c r="AU143" s="18" t="s">
        <v>133</v>
      </c>
    </row>
    <row r="144" spans="1:65" s="12" customFormat="1">
      <c r="B144" s="129"/>
      <c r="C144" s="1"/>
      <c r="D144" s="1"/>
      <c r="E144" s="1"/>
      <c r="F144" s="1"/>
      <c r="G144" s="1"/>
      <c r="H144" s="1"/>
      <c r="I144" s="1"/>
      <c r="J144" s="1"/>
      <c r="K144" s="1"/>
      <c r="L144" s="129"/>
      <c r="M144" s="131"/>
      <c r="N144" s="132"/>
      <c r="O144" s="132"/>
      <c r="P144" s="132"/>
      <c r="Q144" s="132"/>
      <c r="R144" s="132"/>
      <c r="S144" s="132"/>
      <c r="T144" s="133"/>
      <c r="AT144" s="130" t="s">
        <v>135</v>
      </c>
      <c r="AU144" s="130" t="s">
        <v>133</v>
      </c>
      <c r="AV144" s="12" t="s">
        <v>78</v>
      </c>
      <c r="AW144" s="12" t="s">
        <v>31</v>
      </c>
      <c r="AX144" s="12" t="s">
        <v>70</v>
      </c>
      <c r="AY144" s="130" t="s">
        <v>128</v>
      </c>
    </row>
    <row r="145" spans="1:65" s="13" customFormat="1">
      <c r="B145" s="134"/>
      <c r="C145" s="1"/>
      <c r="D145" s="1"/>
      <c r="E145" s="1"/>
      <c r="F145" s="1"/>
      <c r="G145" s="1"/>
      <c r="H145" s="1"/>
      <c r="I145" s="1"/>
      <c r="J145" s="1"/>
      <c r="K145" s="1"/>
      <c r="L145" s="134"/>
      <c r="M145" s="136"/>
      <c r="N145" s="137"/>
      <c r="O145" s="137"/>
      <c r="P145" s="137"/>
      <c r="Q145" s="137"/>
      <c r="R145" s="137"/>
      <c r="S145" s="137"/>
      <c r="T145" s="138"/>
      <c r="AT145" s="135" t="s">
        <v>135</v>
      </c>
      <c r="AU145" s="135" t="s">
        <v>133</v>
      </c>
      <c r="AV145" s="13" t="s">
        <v>133</v>
      </c>
      <c r="AW145" s="13" t="s">
        <v>31</v>
      </c>
      <c r="AX145" s="13" t="s">
        <v>70</v>
      </c>
      <c r="AY145" s="135" t="s">
        <v>128</v>
      </c>
    </row>
    <row r="146" spans="1:65" s="12" customFormat="1">
      <c r="B146" s="129"/>
      <c r="C146" s="1"/>
      <c r="D146" s="1"/>
      <c r="E146" s="1"/>
      <c r="F146" s="1"/>
      <c r="G146" s="1"/>
      <c r="H146" s="1"/>
      <c r="I146" s="1"/>
      <c r="J146" s="1"/>
      <c r="K146" s="1"/>
      <c r="L146" s="129"/>
      <c r="M146" s="131"/>
      <c r="N146" s="132"/>
      <c r="O146" s="132"/>
      <c r="P146" s="132"/>
      <c r="Q146" s="132"/>
      <c r="R146" s="132"/>
      <c r="S146" s="132"/>
      <c r="T146" s="133"/>
      <c r="AT146" s="130" t="s">
        <v>135</v>
      </c>
      <c r="AU146" s="130" t="s">
        <v>133</v>
      </c>
      <c r="AV146" s="12" t="s">
        <v>78</v>
      </c>
      <c r="AW146" s="12" t="s">
        <v>31</v>
      </c>
      <c r="AX146" s="12" t="s">
        <v>70</v>
      </c>
      <c r="AY146" s="130" t="s">
        <v>128</v>
      </c>
    </row>
    <row r="147" spans="1:65" s="13" customFormat="1">
      <c r="B147" s="134"/>
      <c r="C147" s="1"/>
      <c r="D147" s="1"/>
      <c r="E147" s="1"/>
      <c r="F147" s="1"/>
      <c r="G147" s="1"/>
      <c r="H147" s="1"/>
      <c r="I147" s="1"/>
      <c r="J147" s="1"/>
      <c r="K147" s="1"/>
      <c r="L147" s="134"/>
      <c r="M147" s="136"/>
      <c r="N147" s="137"/>
      <c r="O147" s="137"/>
      <c r="P147" s="137"/>
      <c r="Q147" s="137"/>
      <c r="R147" s="137"/>
      <c r="S147" s="137"/>
      <c r="T147" s="138"/>
      <c r="AT147" s="135" t="s">
        <v>135</v>
      </c>
      <c r="AU147" s="135" t="s">
        <v>133</v>
      </c>
      <c r="AV147" s="13" t="s">
        <v>133</v>
      </c>
      <c r="AW147" s="13" t="s">
        <v>31</v>
      </c>
      <c r="AX147" s="13" t="s">
        <v>70</v>
      </c>
      <c r="AY147" s="135" t="s">
        <v>128</v>
      </c>
    </row>
    <row r="148" spans="1:65" s="13" customFormat="1">
      <c r="B148" s="134"/>
      <c r="C148" s="1"/>
      <c r="D148" s="1"/>
      <c r="E148" s="1"/>
      <c r="F148" s="1"/>
      <c r="G148" s="1"/>
      <c r="H148" s="1"/>
      <c r="I148" s="1"/>
      <c r="J148" s="1"/>
      <c r="K148" s="1"/>
      <c r="L148" s="134"/>
      <c r="M148" s="136"/>
      <c r="N148" s="137"/>
      <c r="O148" s="137"/>
      <c r="P148" s="137"/>
      <c r="Q148" s="137"/>
      <c r="R148" s="137"/>
      <c r="S148" s="137"/>
      <c r="T148" s="138"/>
      <c r="AT148" s="135" t="s">
        <v>135</v>
      </c>
      <c r="AU148" s="135" t="s">
        <v>133</v>
      </c>
      <c r="AV148" s="13" t="s">
        <v>133</v>
      </c>
      <c r="AW148" s="13" t="s">
        <v>31</v>
      </c>
      <c r="AX148" s="13" t="s">
        <v>70</v>
      </c>
      <c r="AY148" s="135" t="s">
        <v>128</v>
      </c>
    </row>
    <row r="149" spans="1:65" s="13" customFormat="1">
      <c r="B149" s="134"/>
      <c r="C149" s="1"/>
      <c r="D149" s="1"/>
      <c r="E149" s="1"/>
      <c r="F149" s="1"/>
      <c r="G149" s="1"/>
      <c r="H149" s="1"/>
      <c r="I149" s="1"/>
      <c r="J149" s="1"/>
      <c r="K149" s="1"/>
      <c r="L149" s="134"/>
      <c r="M149" s="136"/>
      <c r="N149" s="137"/>
      <c r="O149" s="137"/>
      <c r="P149" s="137"/>
      <c r="Q149" s="137"/>
      <c r="R149" s="137"/>
      <c r="S149" s="137"/>
      <c r="T149" s="138"/>
      <c r="AT149" s="135" t="s">
        <v>135</v>
      </c>
      <c r="AU149" s="135" t="s">
        <v>133</v>
      </c>
      <c r="AV149" s="13" t="s">
        <v>133</v>
      </c>
      <c r="AW149" s="13" t="s">
        <v>31</v>
      </c>
      <c r="AX149" s="13" t="s">
        <v>70</v>
      </c>
      <c r="AY149" s="135" t="s">
        <v>128</v>
      </c>
    </row>
    <row r="150" spans="1:65" s="14" customFormat="1">
      <c r="B150" s="139"/>
      <c r="C150" s="1"/>
      <c r="D150" s="1"/>
      <c r="E150" s="1"/>
      <c r="F150" s="1"/>
      <c r="G150" s="1"/>
      <c r="H150" s="1"/>
      <c r="I150" s="1"/>
      <c r="J150" s="1"/>
      <c r="K150" s="1"/>
      <c r="L150" s="139"/>
      <c r="M150" s="141"/>
      <c r="N150" s="142"/>
      <c r="O150" s="142"/>
      <c r="P150" s="142"/>
      <c r="Q150" s="142"/>
      <c r="R150" s="142"/>
      <c r="S150" s="142"/>
      <c r="T150" s="143"/>
      <c r="AT150" s="140" t="s">
        <v>135</v>
      </c>
      <c r="AU150" s="140" t="s">
        <v>133</v>
      </c>
      <c r="AV150" s="14" t="s">
        <v>132</v>
      </c>
      <c r="AW150" s="14" t="s">
        <v>31</v>
      </c>
      <c r="AX150" s="14" t="s">
        <v>78</v>
      </c>
      <c r="AY150" s="140" t="s">
        <v>128</v>
      </c>
    </row>
    <row r="151" spans="1:65" s="2" customFormat="1" ht="16.5" customHeight="1">
      <c r="A151" s="30"/>
      <c r="B151" s="120"/>
      <c r="C151" s="1"/>
      <c r="D151" s="1"/>
      <c r="E151" s="1"/>
      <c r="F151" s="1"/>
      <c r="G151" s="1"/>
      <c r="H151" s="1"/>
      <c r="I151" s="1"/>
      <c r="J151" s="1"/>
      <c r="K151" s="1"/>
      <c r="L151" s="31"/>
      <c r="M151" s="121" t="s">
        <v>3</v>
      </c>
      <c r="N151" s="122" t="s">
        <v>42</v>
      </c>
      <c r="O151" s="123">
        <v>0.184</v>
      </c>
      <c r="P151" s="123" t="e">
        <f>O151*#REF!</f>
        <v>#REF!</v>
      </c>
      <c r="Q151" s="123">
        <v>1.3999999999999999E-4</v>
      </c>
      <c r="R151" s="123" t="e">
        <f>Q151*#REF!</f>
        <v>#REF!</v>
      </c>
      <c r="S151" s="123">
        <v>0</v>
      </c>
      <c r="T151" s="124" t="e">
        <f>S151*#REF!</f>
        <v>#REF!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25" t="s">
        <v>139</v>
      </c>
      <c r="AT151" s="125" t="s">
        <v>130</v>
      </c>
      <c r="AU151" s="125" t="s">
        <v>133</v>
      </c>
      <c r="AY151" s="18" t="s">
        <v>128</v>
      </c>
      <c r="BE151" s="126">
        <f>IF(N151="základní",#REF!,0)</f>
        <v>0</v>
      </c>
      <c r="BF151" s="126" t="e">
        <f>IF(N151="snížená",#REF!,0)</f>
        <v>#REF!</v>
      </c>
      <c r="BG151" s="126">
        <f>IF(N151="zákl. přenesená",#REF!,0)</f>
        <v>0</v>
      </c>
      <c r="BH151" s="126">
        <f>IF(N151="sníž. přenesená",#REF!,0)</f>
        <v>0</v>
      </c>
      <c r="BI151" s="126">
        <f>IF(N151="nulová",#REF!,0)</f>
        <v>0</v>
      </c>
      <c r="BJ151" s="18" t="s">
        <v>133</v>
      </c>
      <c r="BK151" s="126" t="e">
        <f>ROUND(#REF!*#REF!,2)</f>
        <v>#REF!</v>
      </c>
      <c r="BL151" s="18" t="s">
        <v>139</v>
      </c>
      <c r="BM151" s="125" t="s">
        <v>153</v>
      </c>
    </row>
    <row r="152" spans="1:65" s="2" customFormat="1">
      <c r="A152" s="30"/>
      <c r="B152" s="31"/>
      <c r="C152" s="1"/>
      <c r="D152" s="1"/>
      <c r="E152" s="1"/>
      <c r="F152" s="1"/>
      <c r="G152" s="1"/>
      <c r="H152" s="1"/>
      <c r="I152" s="1"/>
      <c r="J152" s="1"/>
      <c r="K152" s="1"/>
      <c r="L152" s="31"/>
      <c r="M152" s="127"/>
      <c r="N152" s="128"/>
      <c r="O152" s="51"/>
      <c r="P152" s="51"/>
      <c r="Q152" s="51"/>
      <c r="R152" s="51"/>
      <c r="S152" s="51"/>
      <c r="T152" s="52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8" t="s">
        <v>134</v>
      </c>
      <c r="AU152" s="18" t="s">
        <v>133</v>
      </c>
    </row>
    <row r="153" spans="1:65" s="2" customFormat="1" ht="16.5" customHeight="1">
      <c r="A153" s="30"/>
      <c r="B153" s="120"/>
      <c r="C153" s="1"/>
      <c r="D153" s="1"/>
      <c r="E153" s="1"/>
      <c r="F153" s="1"/>
      <c r="G153" s="1"/>
      <c r="H153" s="1"/>
      <c r="I153" s="1"/>
      <c r="J153" s="1"/>
      <c r="K153" s="1"/>
      <c r="L153" s="31"/>
      <c r="M153" s="121" t="s">
        <v>3</v>
      </c>
      <c r="N153" s="122" t="s">
        <v>42</v>
      </c>
      <c r="O153" s="123">
        <v>0.16600000000000001</v>
      </c>
      <c r="P153" s="123" t="e">
        <f>O153*#REF!</f>
        <v>#REF!</v>
      </c>
      <c r="Q153" s="123">
        <v>1.2E-4</v>
      </c>
      <c r="R153" s="123" t="e">
        <f>Q153*#REF!</f>
        <v>#REF!</v>
      </c>
      <c r="S153" s="123">
        <v>0</v>
      </c>
      <c r="T153" s="124" t="e">
        <f>S153*#REF!</f>
        <v>#REF!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25" t="s">
        <v>139</v>
      </c>
      <c r="AT153" s="125" t="s">
        <v>130</v>
      </c>
      <c r="AU153" s="125" t="s">
        <v>133</v>
      </c>
      <c r="AY153" s="18" t="s">
        <v>128</v>
      </c>
      <c r="BE153" s="126">
        <f>IF(N153="základní",#REF!,0)</f>
        <v>0</v>
      </c>
      <c r="BF153" s="126" t="e">
        <f>IF(N153="snížená",#REF!,0)</f>
        <v>#REF!</v>
      </c>
      <c r="BG153" s="126">
        <f>IF(N153="zákl. přenesená",#REF!,0)</f>
        <v>0</v>
      </c>
      <c r="BH153" s="126">
        <f>IF(N153="sníž. přenesená",#REF!,0)</f>
        <v>0</v>
      </c>
      <c r="BI153" s="126">
        <f>IF(N153="nulová",#REF!,0)</f>
        <v>0</v>
      </c>
      <c r="BJ153" s="18" t="s">
        <v>133</v>
      </c>
      <c r="BK153" s="126" t="e">
        <f>ROUND(#REF!*#REF!,2)</f>
        <v>#REF!</v>
      </c>
      <c r="BL153" s="18" t="s">
        <v>139</v>
      </c>
      <c r="BM153" s="125" t="s">
        <v>154</v>
      </c>
    </row>
    <row r="154" spans="1:65" s="2" customFormat="1">
      <c r="A154" s="30"/>
      <c r="B154" s="31"/>
      <c r="C154" s="1"/>
      <c r="D154" s="1"/>
      <c r="E154" s="1"/>
      <c r="F154" s="1"/>
      <c r="G154" s="1"/>
      <c r="H154" s="1"/>
      <c r="I154" s="1"/>
      <c r="J154" s="1"/>
      <c r="K154" s="1"/>
      <c r="L154" s="31"/>
      <c r="M154" s="127"/>
      <c r="N154" s="128"/>
      <c r="O154" s="51"/>
      <c r="P154" s="51"/>
      <c r="Q154" s="51"/>
      <c r="R154" s="51"/>
      <c r="S154" s="51"/>
      <c r="T154" s="52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8" t="s">
        <v>134</v>
      </c>
      <c r="AU154" s="18" t="s">
        <v>133</v>
      </c>
    </row>
    <row r="155" spans="1:65" s="12" customFormat="1">
      <c r="B155" s="129"/>
      <c r="C155" s="1"/>
      <c r="D155" s="1"/>
      <c r="E155" s="1"/>
      <c r="F155" s="1"/>
      <c r="G155" s="1"/>
      <c r="H155" s="1"/>
      <c r="I155" s="1"/>
      <c r="J155" s="1"/>
      <c r="K155" s="1"/>
      <c r="L155" s="129"/>
      <c r="M155" s="131"/>
      <c r="N155" s="132"/>
      <c r="O155" s="132"/>
      <c r="P155" s="132"/>
      <c r="Q155" s="132"/>
      <c r="R155" s="132"/>
      <c r="S155" s="132"/>
      <c r="T155" s="133"/>
      <c r="AT155" s="130" t="s">
        <v>135</v>
      </c>
      <c r="AU155" s="130" t="s">
        <v>133</v>
      </c>
      <c r="AV155" s="12" t="s">
        <v>78</v>
      </c>
      <c r="AW155" s="12" t="s">
        <v>31</v>
      </c>
      <c r="AX155" s="12" t="s">
        <v>70</v>
      </c>
      <c r="AY155" s="130" t="s">
        <v>128</v>
      </c>
    </row>
    <row r="156" spans="1:65" s="13" customFormat="1">
      <c r="B156" s="134"/>
      <c r="C156" s="1"/>
      <c r="D156" s="1"/>
      <c r="E156" s="1"/>
      <c r="F156" s="1"/>
      <c r="G156" s="1"/>
      <c r="H156" s="1"/>
      <c r="I156" s="1"/>
      <c r="J156" s="1"/>
      <c r="K156" s="1"/>
      <c r="L156" s="134"/>
      <c r="M156" s="136"/>
      <c r="N156" s="137"/>
      <c r="O156" s="137"/>
      <c r="P156" s="137"/>
      <c r="Q156" s="137"/>
      <c r="R156" s="137"/>
      <c r="S156" s="137"/>
      <c r="T156" s="138"/>
      <c r="AT156" s="135" t="s">
        <v>135</v>
      </c>
      <c r="AU156" s="135" t="s">
        <v>133</v>
      </c>
      <c r="AV156" s="13" t="s">
        <v>133</v>
      </c>
      <c r="AW156" s="13" t="s">
        <v>31</v>
      </c>
      <c r="AX156" s="13" t="s">
        <v>70</v>
      </c>
      <c r="AY156" s="135" t="s">
        <v>128</v>
      </c>
    </row>
    <row r="157" spans="1:65" s="13" customFormat="1">
      <c r="B157" s="134"/>
      <c r="C157" s="1"/>
      <c r="D157" s="1"/>
      <c r="E157" s="1"/>
      <c r="F157" s="1"/>
      <c r="G157" s="1"/>
      <c r="H157" s="1"/>
      <c r="I157" s="1"/>
      <c r="J157" s="1"/>
      <c r="K157" s="1"/>
      <c r="L157" s="134"/>
      <c r="M157" s="136"/>
      <c r="N157" s="137"/>
      <c r="O157" s="137"/>
      <c r="P157" s="137"/>
      <c r="Q157" s="137"/>
      <c r="R157" s="137"/>
      <c r="S157" s="137"/>
      <c r="T157" s="138"/>
      <c r="AT157" s="135" t="s">
        <v>135</v>
      </c>
      <c r="AU157" s="135" t="s">
        <v>133</v>
      </c>
      <c r="AV157" s="13" t="s">
        <v>133</v>
      </c>
      <c r="AW157" s="13" t="s">
        <v>31</v>
      </c>
      <c r="AX157" s="13" t="s">
        <v>70</v>
      </c>
      <c r="AY157" s="135" t="s">
        <v>128</v>
      </c>
    </row>
    <row r="158" spans="1:65" s="12" customFormat="1">
      <c r="B158" s="129"/>
      <c r="C158" s="1"/>
      <c r="D158" s="1"/>
      <c r="E158" s="1"/>
      <c r="F158" s="1"/>
      <c r="G158" s="1"/>
      <c r="H158" s="1"/>
      <c r="I158" s="1"/>
      <c r="J158" s="1"/>
      <c r="K158" s="1"/>
      <c r="L158" s="129"/>
      <c r="M158" s="131"/>
      <c r="N158" s="132"/>
      <c r="O158" s="132"/>
      <c r="P158" s="132"/>
      <c r="Q158" s="132"/>
      <c r="R158" s="132"/>
      <c r="S158" s="132"/>
      <c r="T158" s="133"/>
      <c r="AT158" s="130" t="s">
        <v>135</v>
      </c>
      <c r="AU158" s="130" t="s">
        <v>133</v>
      </c>
      <c r="AV158" s="12" t="s">
        <v>78</v>
      </c>
      <c r="AW158" s="12" t="s">
        <v>31</v>
      </c>
      <c r="AX158" s="12" t="s">
        <v>70</v>
      </c>
      <c r="AY158" s="130" t="s">
        <v>128</v>
      </c>
    </row>
    <row r="159" spans="1:65" s="13" customFormat="1">
      <c r="B159" s="134"/>
      <c r="C159" s="1"/>
      <c r="D159" s="1"/>
      <c r="E159" s="1"/>
      <c r="F159" s="1"/>
      <c r="G159" s="1"/>
      <c r="H159" s="1"/>
      <c r="I159" s="1"/>
      <c r="J159" s="1"/>
      <c r="K159" s="1"/>
      <c r="L159" s="134"/>
      <c r="M159" s="136"/>
      <c r="N159" s="137"/>
      <c r="O159" s="137"/>
      <c r="P159" s="137"/>
      <c r="Q159" s="137"/>
      <c r="R159" s="137"/>
      <c r="S159" s="137"/>
      <c r="T159" s="138"/>
      <c r="AT159" s="135" t="s">
        <v>135</v>
      </c>
      <c r="AU159" s="135" t="s">
        <v>133</v>
      </c>
      <c r="AV159" s="13" t="s">
        <v>133</v>
      </c>
      <c r="AW159" s="13" t="s">
        <v>31</v>
      </c>
      <c r="AX159" s="13" t="s">
        <v>70</v>
      </c>
      <c r="AY159" s="135" t="s">
        <v>128</v>
      </c>
    </row>
    <row r="160" spans="1:65" s="13" customFormat="1">
      <c r="B160" s="134"/>
      <c r="C160" s="1"/>
      <c r="D160" s="1"/>
      <c r="E160" s="1"/>
      <c r="F160" s="1"/>
      <c r="G160" s="1"/>
      <c r="H160" s="1"/>
      <c r="I160" s="1"/>
      <c r="J160" s="1"/>
      <c r="K160" s="1"/>
      <c r="L160" s="134"/>
      <c r="M160" s="136"/>
      <c r="N160" s="137"/>
      <c r="O160" s="137"/>
      <c r="P160" s="137"/>
      <c r="Q160" s="137"/>
      <c r="R160" s="137"/>
      <c r="S160" s="137"/>
      <c r="T160" s="138"/>
      <c r="AT160" s="135" t="s">
        <v>135</v>
      </c>
      <c r="AU160" s="135" t="s">
        <v>133</v>
      </c>
      <c r="AV160" s="13" t="s">
        <v>133</v>
      </c>
      <c r="AW160" s="13" t="s">
        <v>31</v>
      </c>
      <c r="AX160" s="13" t="s">
        <v>70</v>
      </c>
      <c r="AY160" s="135" t="s">
        <v>128</v>
      </c>
    </row>
    <row r="161" spans="1:65" s="13" customFormat="1">
      <c r="B161" s="134"/>
      <c r="C161" s="1"/>
      <c r="D161" s="1"/>
      <c r="E161" s="1"/>
      <c r="F161" s="1"/>
      <c r="G161" s="1"/>
      <c r="H161" s="1"/>
      <c r="I161" s="1"/>
      <c r="J161" s="1"/>
      <c r="K161" s="1"/>
      <c r="L161" s="134"/>
      <c r="M161" s="136"/>
      <c r="N161" s="137"/>
      <c r="O161" s="137"/>
      <c r="P161" s="137"/>
      <c r="Q161" s="137"/>
      <c r="R161" s="137"/>
      <c r="S161" s="137"/>
      <c r="T161" s="138"/>
      <c r="AT161" s="135" t="s">
        <v>135</v>
      </c>
      <c r="AU161" s="135" t="s">
        <v>133</v>
      </c>
      <c r="AV161" s="13" t="s">
        <v>133</v>
      </c>
      <c r="AW161" s="13" t="s">
        <v>31</v>
      </c>
      <c r="AX161" s="13" t="s">
        <v>70</v>
      </c>
      <c r="AY161" s="135" t="s">
        <v>128</v>
      </c>
    </row>
    <row r="162" spans="1:65" s="13" customFormat="1">
      <c r="B162" s="134"/>
      <c r="C162" s="1"/>
      <c r="D162" s="1"/>
      <c r="E162" s="1"/>
      <c r="F162" s="1"/>
      <c r="G162" s="1"/>
      <c r="H162" s="1"/>
      <c r="I162" s="1"/>
      <c r="J162" s="1"/>
      <c r="K162" s="1"/>
      <c r="L162" s="134"/>
      <c r="M162" s="136"/>
      <c r="N162" s="137"/>
      <c r="O162" s="137"/>
      <c r="P162" s="137"/>
      <c r="Q162" s="137"/>
      <c r="R162" s="137"/>
      <c r="S162" s="137"/>
      <c r="T162" s="138"/>
      <c r="AT162" s="135" t="s">
        <v>135</v>
      </c>
      <c r="AU162" s="135" t="s">
        <v>133</v>
      </c>
      <c r="AV162" s="13" t="s">
        <v>133</v>
      </c>
      <c r="AW162" s="13" t="s">
        <v>31</v>
      </c>
      <c r="AX162" s="13" t="s">
        <v>70</v>
      </c>
      <c r="AY162" s="135" t="s">
        <v>128</v>
      </c>
    </row>
    <row r="163" spans="1:65" s="13" customFormat="1">
      <c r="B163" s="134"/>
      <c r="C163" s="1"/>
      <c r="D163" s="1"/>
      <c r="E163" s="1"/>
      <c r="F163" s="1"/>
      <c r="G163" s="1"/>
      <c r="H163" s="1"/>
      <c r="I163" s="1"/>
      <c r="J163" s="1"/>
      <c r="K163" s="1"/>
      <c r="L163" s="134"/>
      <c r="M163" s="136"/>
      <c r="N163" s="137"/>
      <c r="O163" s="137"/>
      <c r="P163" s="137"/>
      <c r="Q163" s="137"/>
      <c r="R163" s="137"/>
      <c r="S163" s="137"/>
      <c r="T163" s="138"/>
      <c r="AT163" s="135" t="s">
        <v>135</v>
      </c>
      <c r="AU163" s="135" t="s">
        <v>133</v>
      </c>
      <c r="AV163" s="13" t="s">
        <v>133</v>
      </c>
      <c r="AW163" s="13" t="s">
        <v>31</v>
      </c>
      <c r="AX163" s="13" t="s">
        <v>70</v>
      </c>
      <c r="AY163" s="135" t="s">
        <v>128</v>
      </c>
    </row>
    <row r="164" spans="1:65" s="13" customFormat="1">
      <c r="B164" s="134"/>
      <c r="C164" s="1"/>
      <c r="D164" s="1"/>
      <c r="E164" s="1"/>
      <c r="F164" s="1"/>
      <c r="G164" s="1"/>
      <c r="H164" s="1"/>
      <c r="I164" s="1"/>
      <c r="J164" s="1"/>
      <c r="K164" s="1"/>
      <c r="L164" s="134"/>
      <c r="M164" s="136"/>
      <c r="N164" s="137"/>
      <c r="O164" s="137"/>
      <c r="P164" s="137"/>
      <c r="Q164" s="137"/>
      <c r="R164" s="137"/>
      <c r="S164" s="137"/>
      <c r="T164" s="138"/>
      <c r="AT164" s="135" t="s">
        <v>135</v>
      </c>
      <c r="AU164" s="135" t="s">
        <v>133</v>
      </c>
      <c r="AV164" s="13" t="s">
        <v>133</v>
      </c>
      <c r="AW164" s="13" t="s">
        <v>31</v>
      </c>
      <c r="AX164" s="13" t="s">
        <v>70</v>
      </c>
      <c r="AY164" s="135" t="s">
        <v>128</v>
      </c>
    </row>
    <row r="165" spans="1:65" s="13" customFormat="1">
      <c r="B165" s="134"/>
      <c r="C165" s="1"/>
      <c r="D165" s="1"/>
      <c r="E165" s="1"/>
      <c r="F165" s="1"/>
      <c r="G165" s="1"/>
      <c r="H165" s="1"/>
      <c r="I165" s="1"/>
      <c r="J165" s="1"/>
      <c r="K165" s="1"/>
      <c r="L165" s="134"/>
      <c r="M165" s="136"/>
      <c r="N165" s="137"/>
      <c r="O165" s="137"/>
      <c r="P165" s="137"/>
      <c r="Q165" s="137"/>
      <c r="R165" s="137"/>
      <c r="S165" s="137"/>
      <c r="T165" s="138"/>
      <c r="AT165" s="135" t="s">
        <v>135</v>
      </c>
      <c r="AU165" s="135" t="s">
        <v>133</v>
      </c>
      <c r="AV165" s="13" t="s">
        <v>133</v>
      </c>
      <c r="AW165" s="13" t="s">
        <v>31</v>
      </c>
      <c r="AX165" s="13" t="s">
        <v>70</v>
      </c>
      <c r="AY165" s="135" t="s">
        <v>128</v>
      </c>
    </row>
    <row r="166" spans="1:65" s="13" customFormat="1">
      <c r="B166" s="134"/>
      <c r="C166" s="1"/>
      <c r="D166" s="1"/>
      <c r="E166" s="1"/>
      <c r="F166" s="1"/>
      <c r="G166" s="1"/>
      <c r="H166" s="1"/>
      <c r="I166" s="1"/>
      <c r="J166" s="1"/>
      <c r="K166" s="1"/>
      <c r="L166" s="134"/>
      <c r="M166" s="136"/>
      <c r="N166" s="137"/>
      <c r="O166" s="137"/>
      <c r="P166" s="137"/>
      <c r="Q166" s="137"/>
      <c r="R166" s="137"/>
      <c r="S166" s="137"/>
      <c r="T166" s="138"/>
      <c r="AT166" s="135" t="s">
        <v>135</v>
      </c>
      <c r="AU166" s="135" t="s">
        <v>133</v>
      </c>
      <c r="AV166" s="13" t="s">
        <v>133</v>
      </c>
      <c r="AW166" s="13" t="s">
        <v>31</v>
      </c>
      <c r="AX166" s="13" t="s">
        <v>70</v>
      </c>
      <c r="AY166" s="135" t="s">
        <v>128</v>
      </c>
    </row>
    <row r="167" spans="1:65" s="13" customFormat="1">
      <c r="B167" s="134"/>
      <c r="C167" s="1"/>
      <c r="D167" s="1"/>
      <c r="E167" s="1"/>
      <c r="F167" s="1"/>
      <c r="G167" s="1"/>
      <c r="H167" s="1"/>
      <c r="I167" s="1"/>
      <c r="J167" s="1"/>
      <c r="K167" s="1"/>
      <c r="L167" s="134"/>
      <c r="M167" s="136"/>
      <c r="N167" s="137"/>
      <c r="O167" s="137"/>
      <c r="P167" s="137"/>
      <c r="Q167" s="137"/>
      <c r="R167" s="137"/>
      <c r="S167" s="137"/>
      <c r="T167" s="138"/>
      <c r="AT167" s="135" t="s">
        <v>135</v>
      </c>
      <c r="AU167" s="135" t="s">
        <v>133</v>
      </c>
      <c r="AV167" s="13" t="s">
        <v>133</v>
      </c>
      <c r="AW167" s="13" t="s">
        <v>31</v>
      </c>
      <c r="AX167" s="13" t="s">
        <v>70</v>
      </c>
      <c r="AY167" s="135" t="s">
        <v>128</v>
      </c>
    </row>
    <row r="168" spans="1:65" s="14" customFormat="1">
      <c r="B168" s="139"/>
      <c r="C168" s="1"/>
      <c r="D168" s="1"/>
      <c r="E168" s="1"/>
      <c r="F168" s="1"/>
      <c r="G168" s="1"/>
      <c r="H168" s="1"/>
      <c r="I168" s="1"/>
      <c r="J168" s="1"/>
      <c r="K168" s="1"/>
      <c r="L168" s="139"/>
      <c r="M168" s="141"/>
      <c r="N168" s="142"/>
      <c r="O168" s="142"/>
      <c r="P168" s="142"/>
      <c r="Q168" s="142"/>
      <c r="R168" s="142"/>
      <c r="S168" s="142"/>
      <c r="T168" s="143"/>
      <c r="AT168" s="140" t="s">
        <v>135</v>
      </c>
      <c r="AU168" s="140" t="s">
        <v>133</v>
      </c>
      <c r="AV168" s="14" t="s">
        <v>132</v>
      </c>
      <c r="AW168" s="14" t="s">
        <v>31</v>
      </c>
      <c r="AX168" s="14" t="s">
        <v>78</v>
      </c>
      <c r="AY168" s="140" t="s">
        <v>128</v>
      </c>
    </row>
    <row r="169" spans="1:65" s="2" customFormat="1" ht="16.5" customHeight="1">
      <c r="A169" s="30"/>
      <c r="B169" s="120"/>
      <c r="C169" s="1"/>
      <c r="D169" s="1"/>
      <c r="E169" s="1"/>
      <c r="F169" s="1"/>
      <c r="G169" s="1"/>
      <c r="H169" s="1"/>
      <c r="I169" s="1"/>
      <c r="J169" s="1"/>
      <c r="K169" s="1"/>
      <c r="L169" s="31"/>
      <c r="M169" s="121" t="s">
        <v>3</v>
      </c>
      <c r="N169" s="122" t="s">
        <v>42</v>
      </c>
      <c r="O169" s="123">
        <v>0.17199999999999999</v>
      </c>
      <c r="P169" s="123" t="e">
        <f>O169*#REF!</f>
        <v>#REF!</v>
      </c>
      <c r="Q169" s="123">
        <v>1.2E-4</v>
      </c>
      <c r="R169" s="123" t="e">
        <f>Q169*#REF!</f>
        <v>#REF!</v>
      </c>
      <c r="S169" s="123">
        <v>0</v>
      </c>
      <c r="T169" s="124" t="e">
        <f>S169*#REF!</f>
        <v>#REF!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25" t="s">
        <v>139</v>
      </c>
      <c r="AT169" s="125" t="s">
        <v>130</v>
      </c>
      <c r="AU169" s="125" t="s">
        <v>133</v>
      </c>
      <c r="AY169" s="18" t="s">
        <v>128</v>
      </c>
      <c r="BE169" s="126">
        <f>IF(N169="základní",#REF!,0)</f>
        <v>0</v>
      </c>
      <c r="BF169" s="126" t="e">
        <f>IF(N169="snížená",#REF!,0)</f>
        <v>#REF!</v>
      </c>
      <c r="BG169" s="126">
        <f>IF(N169="zákl. přenesená",#REF!,0)</f>
        <v>0</v>
      </c>
      <c r="BH169" s="126">
        <f>IF(N169="sníž. přenesená",#REF!,0)</f>
        <v>0</v>
      </c>
      <c r="BI169" s="126">
        <f>IF(N169="nulová",#REF!,0)</f>
        <v>0</v>
      </c>
      <c r="BJ169" s="18" t="s">
        <v>133</v>
      </c>
      <c r="BK169" s="126" t="e">
        <f>ROUND(#REF!*#REF!,2)</f>
        <v>#REF!</v>
      </c>
      <c r="BL169" s="18" t="s">
        <v>139</v>
      </c>
      <c r="BM169" s="125" t="s">
        <v>155</v>
      </c>
    </row>
    <row r="170" spans="1:65" s="2" customFormat="1">
      <c r="A170" s="30"/>
      <c r="B170" s="31"/>
      <c r="C170" s="1"/>
      <c r="D170" s="1"/>
      <c r="E170" s="1"/>
      <c r="F170" s="1"/>
      <c r="G170" s="1"/>
      <c r="H170" s="1"/>
      <c r="I170" s="1"/>
      <c r="J170" s="1"/>
      <c r="K170" s="1"/>
      <c r="L170" s="31"/>
      <c r="M170" s="127"/>
      <c r="N170" s="128"/>
      <c r="O170" s="51"/>
      <c r="P170" s="51"/>
      <c r="Q170" s="51"/>
      <c r="R170" s="51"/>
      <c r="S170" s="51"/>
      <c r="T170" s="52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8" t="s">
        <v>134</v>
      </c>
      <c r="AU170" s="18" t="s">
        <v>133</v>
      </c>
    </row>
    <row r="171" spans="1:65" s="13" customFormat="1">
      <c r="B171" s="134"/>
      <c r="C171" s="1"/>
      <c r="D171" s="1"/>
      <c r="E171" s="1"/>
      <c r="F171" s="1"/>
      <c r="G171" s="1"/>
      <c r="H171" s="1"/>
      <c r="I171" s="1"/>
      <c r="J171" s="1"/>
      <c r="K171" s="1"/>
      <c r="L171" s="134"/>
      <c r="M171" s="136"/>
      <c r="N171" s="137"/>
      <c r="O171" s="137"/>
      <c r="P171" s="137"/>
      <c r="Q171" s="137"/>
      <c r="R171" s="137"/>
      <c r="S171" s="137"/>
      <c r="T171" s="138"/>
      <c r="AT171" s="135" t="s">
        <v>135</v>
      </c>
      <c r="AU171" s="135" t="s">
        <v>133</v>
      </c>
      <c r="AV171" s="13" t="s">
        <v>133</v>
      </c>
      <c r="AW171" s="13" t="s">
        <v>31</v>
      </c>
      <c r="AX171" s="13" t="s">
        <v>78</v>
      </c>
      <c r="AY171" s="135" t="s">
        <v>128</v>
      </c>
    </row>
    <row r="172" spans="1:65" s="2" customFormat="1" ht="16.5" customHeight="1">
      <c r="A172" s="30"/>
      <c r="B172" s="120"/>
      <c r="C172" s="1"/>
      <c r="D172" s="1"/>
      <c r="E172" s="1"/>
      <c r="F172" s="1"/>
      <c r="G172" s="1"/>
      <c r="H172" s="1"/>
      <c r="I172" s="1"/>
      <c r="J172" s="1"/>
      <c r="K172" s="1"/>
      <c r="L172" s="31"/>
      <c r="M172" s="121" t="s">
        <v>3</v>
      </c>
      <c r="N172" s="122" t="s">
        <v>42</v>
      </c>
      <c r="O172" s="123">
        <v>0.184</v>
      </c>
      <c r="P172" s="123" t="e">
        <f>O172*#REF!</f>
        <v>#REF!</v>
      </c>
      <c r="Q172" s="123">
        <v>1.7000000000000001E-4</v>
      </c>
      <c r="R172" s="123" t="e">
        <f>Q172*#REF!</f>
        <v>#REF!</v>
      </c>
      <c r="S172" s="123">
        <v>0</v>
      </c>
      <c r="T172" s="124" t="e">
        <f>S172*#REF!</f>
        <v>#REF!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25" t="s">
        <v>139</v>
      </c>
      <c r="AT172" s="125" t="s">
        <v>130</v>
      </c>
      <c r="AU172" s="125" t="s">
        <v>133</v>
      </c>
      <c r="AY172" s="18" t="s">
        <v>128</v>
      </c>
      <c r="BE172" s="126">
        <f>IF(N172="základní",#REF!,0)</f>
        <v>0</v>
      </c>
      <c r="BF172" s="126" t="e">
        <f>IF(N172="snížená",#REF!,0)</f>
        <v>#REF!</v>
      </c>
      <c r="BG172" s="126">
        <f>IF(N172="zákl. přenesená",#REF!,0)</f>
        <v>0</v>
      </c>
      <c r="BH172" s="126">
        <f>IF(N172="sníž. přenesená",#REF!,0)</f>
        <v>0</v>
      </c>
      <c r="BI172" s="126">
        <f>IF(N172="nulová",#REF!,0)</f>
        <v>0</v>
      </c>
      <c r="BJ172" s="18" t="s">
        <v>133</v>
      </c>
      <c r="BK172" s="126" t="e">
        <f>ROUND(#REF!*#REF!,2)</f>
        <v>#REF!</v>
      </c>
      <c r="BL172" s="18" t="s">
        <v>139</v>
      </c>
      <c r="BM172" s="125" t="s">
        <v>156</v>
      </c>
    </row>
    <row r="173" spans="1:65" s="2" customFormat="1">
      <c r="A173" s="30"/>
      <c r="B173" s="31"/>
      <c r="C173" s="1"/>
      <c r="D173" s="1"/>
      <c r="E173" s="1"/>
      <c r="F173" s="1"/>
      <c r="G173" s="1"/>
      <c r="H173" s="1"/>
      <c r="I173" s="1"/>
      <c r="J173" s="1"/>
      <c r="K173" s="1"/>
      <c r="L173" s="31"/>
      <c r="M173" s="127"/>
      <c r="N173" s="128"/>
      <c r="O173" s="51"/>
      <c r="P173" s="51"/>
      <c r="Q173" s="51"/>
      <c r="R173" s="51"/>
      <c r="S173" s="51"/>
      <c r="T173" s="52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8" t="s">
        <v>134</v>
      </c>
      <c r="AU173" s="18" t="s">
        <v>133</v>
      </c>
    </row>
    <row r="174" spans="1:65" s="13" customFormat="1">
      <c r="B174" s="134"/>
      <c r="C174" s="1"/>
      <c r="D174" s="1"/>
      <c r="E174" s="1"/>
      <c r="F174" s="1"/>
      <c r="G174" s="1"/>
      <c r="H174" s="1"/>
      <c r="I174" s="1"/>
      <c r="J174" s="1"/>
      <c r="K174" s="1"/>
      <c r="L174" s="134"/>
      <c r="M174" s="136"/>
      <c r="N174" s="137"/>
      <c r="O174" s="137"/>
      <c r="P174" s="137"/>
      <c r="Q174" s="137"/>
      <c r="R174" s="137"/>
      <c r="S174" s="137"/>
      <c r="T174" s="138"/>
      <c r="AT174" s="135" t="s">
        <v>135</v>
      </c>
      <c r="AU174" s="135" t="s">
        <v>133</v>
      </c>
      <c r="AV174" s="13" t="s">
        <v>133</v>
      </c>
      <c r="AW174" s="13" t="s">
        <v>31</v>
      </c>
      <c r="AX174" s="13" t="s">
        <v>70</v>
      </c>
      <c r="AY174" s="135" t="s">
        <v>128</v>
      </c>
    </row>
    <row r="175" spans="1:65" s="13" customFormat="1">
      <c r="B175" s="134"/>
      <c r="C175" s="1"/>
      <c r="D175" s="1"/>
      <c r="E175" s="1"/>
      <c r="F175" s="1"/>
      <c r="G175" s="1"/>
      <c r="H175" s="1"/>
      <c r="I175" s="1"/>
      <c r="J175" s="1"/>
      <c r="K175" s="1"/>
      <c r="L175" s="134"/>
      <c r="M175" s="136"/>
      <c r="N175" s="137"/>
      <c r="O175" s="137"/>
      <c r="P175" s="137"/>
      <c r="Q175" s="137"/>
      <c r="R175" s="137"/>
      <c r="S175" s="137"/>
      <c r="T175" s="138"/>
      <c r="AT175" s="135" t="s">
        <v>135</v>
      </c>
      <c r="AU175" s="135" t="s">
        <v>133</v>
      </c>
      <c r="AV175" s="13" t="s">
        <v>133</v>
      </c>
      <c r="AW175" s="13" t="s">
        <v>31</v>
      </c>
      <c r="AX175" s="13" t="s">
        <v>70</v>
      </c>
      <c r="AY175" s="135" t="s">
        <v>128</v>
      </c>
    </row>
    <row r="176" spans="1:65" s="13" customFormat="1">
      <c r="B176" s="134"/>
      <c r="C176" s="1"/>
      <c r="D176" s="1"/>
      <c r="E176" s="1"/>
      <c r="F176" s="1"/>
      <c r="G176" s="1"/>
      <c r="H176" s="1"/>
      <c r="I176" s="1"/>
      <c r="J176" s="1"/>
      <c r="K176" s="1"/>
      <c r="L176" s="134"/>
      <c r="M176" s="136"/>
      <c r="N176" s="137"/>
      <c r="O176" s="137"/>
      <c r="P176" s="137"/>
      <c r="Q176" s="137"/>
      <c r="R176" s="137"/>
      <c r="S176" s="137"/>
      <c r="T176" s="138"/>
      <c r="AT176" s="135" t="s">
        <v>135</v>
      </c>
      <c r="AU176" s="135" t="s">
        <v>133</v>
      </c>
      <c r="AV176" s="13" t="s">
        <v>133</v>
      </c>
      <c r="AW176" s="13" t="s">
        <v>31</v>
      </c>
      <c r="AX176" s="13" t="s">
        <v>70</v>
      </c>
      <c r="AY176" s="135" t="s">
        <v>128</v>
      </c>
    </row>
    <row r="177" spans="1:65" s="13" customFormat="1">
      <c r="B177" s="134"/>
      <c r="C177" s="1"/>
      <c r="D177" s="1"/>
      <c r="E177" s="1"/>
      <c r="F177" s="1"/>
      <c r="G177" s="1"/>
      <c r="H177" s="1"/>
      <c r="I177" s="1"/>
      <c r="J177" s="1"/>
      <c r="K177" s="1"/>
      <c r="L177" s="134"/>
      <c r="M177" s="136"/>
      <c r="N177" s="137"/>
      <c r="O177" s="137"/>
      <c r="P177" s="137"/>
      <c r="Q177" s="137"/>
      <c r="R177" s="137"/>
      <c r="S177" s="137"/>
      <c r="T177" s="138"/>
      <c r="AT177" s="135" t="s">
        <v>135</v>
      </c>
      <c r="AU177" s="135" t="s">
        <v>133</v>
      </c>
      <c r="AV177" s="13" t="s">
        <v>133</v>
      </c>
      <c r="AW177" s="13" t="s">
        <v>31</v>
      </c>
      <c r="AX177" s="13" t="s">
        <v>70</v>
      </c>
      <c r="AY177" s="135" t="s">
        <v>128</v>
      </c>
    </row>
    <row r="178" spans="1:65" s="13" customFormat="1">
      <c r="B178" s="134"/>
      <c r="C178" s="1"/>
      <c r="D178" s="1"/>
      <c r="E178" s="1"/>
      <c r="F178" s="1"/>
      <c r="G178" s="1"/>
      <c r="H178" s="1"/>
      <c r="I178" s="1"/>
      <c r="J178" s="1"/>
      <c r="K178" s="1"/>
      <c r="L178" s="134"/>
      <c r="M178" s="136"/>
      <c r="N178" s="137"/>
      <c r="O178" s="137"/>
      <c r="P178" s="137"/>
      <c r="Q178" s="137"/>
      <c r="R178" s="137"/>
      <c r="S178" s="137"/>
      <c r="T178" s="138"/>
      <c r="AT178" s="135" t="s">
        <v>135</v>
      </c>
      <c r="AU178" s="135" t="s">
        <v>133</v>
      </c>
      <c r="AV178" s="13" t="s">
        <v>133</v>
      </c>
      <c r="AW178" s="13" t="s">
        <v>31</v>
      </c>
      <c r="AX178" s="13" t="s">
        <v>70</v>
      </c>
      <c r="AY178" s="135" t="s">
        <v>128</v>
      </c>
    </row>
    <row r="179" spans="1:65" s="13" customFormat="1">
      <c r="B179" s="134"/>
      <c r="C179" s="1"/>
      <c r="D179" s="1"/>
      <c r="E179" s="1"/>
      <c r="F179" s="1"/>
      <c r="G179" s="1"/>
      <c r="H179" s="1"/>
      <c r="I179" s="1"/>
      <c r="J179" s="1"/>
      <c r="K179" s="1"/>
      <c r="L179" s="134"/>
      <c r="M179" s="136"/>
      <c r="N179" s="137"/>
      <c r="O179" s="137"/>
      <c r="P179" s="137"/>
      <c r="Q179" s="137"/>
      <c r="R179" s="137"/>
      <c r="S179" s="137"/>
      <c r="T179" s="138"/>
      <c r="AT179" s="135" t="s">
        <v>135</v>
      </c>
      <c r="AU179" s="135" t="s">
        <v>133</v>
      </c>
      <c r="AV179" s="13" t="s">
        <v>133</v>
      </c>
      <c r="AW179" s="13" t="s">
        <v>31</v>
      </c>
      <c r="AX179" s="13" t="s">
        <v>70</v>
      </c>
      <c r="AY179" s="135" t="s">
        <v>128</v>
      </c>
    </row>
    <row r="180" spans="1:65" s="13" customFormat="1">
      <c r="B180" s="134"/>
      <c r="C180" s="1"/>
      <c r="D180" s="1"/>
      <c r="E180" s="1"/>
      <c r="F180" s="1"/>
      <c r="G180" s="1"/>
      <c r="H180" s="1"/>
      <c r="I180" s="1"/>
      <c r="J180" s="1"/>
      <c r="K180" s="1"/>
      <c r="L180" s="134"/>
      <c r="M180" s="136"/>
      <c r="N180" s="137"/>
      <c r="O180" s="137"/>
      <c r="P180" s="137"/>
      <c r="Q180" s="137"/>
      <c r="R180" s="137"/>
      <c r="S180" s="137"/>
      <c r="T180" s="138"/>
      <c r="AT180" s="135" t="s">
        <v>135</v>
      </c>
      <c r="AU180" s="135" t="s">
        <v>133</v>
      </c>
      <c r="AV180" s="13" t="s">
        <v>133</v>
      </c>
      <c r="AW180" s="13" t="s">
        <v>31</v>
      </c>
      <c r="AX180" s="13" t="s">
        <v>70</v>
      </c>
      <c r="AY180" s="135" t="s">
        <v>128</v>
      </c>
    </row>
    <row r="181" spans="1:65" s="13" customFormat="1">
      <c r="B181" s="134"/>
      <c r="C181" s="1"/>
      <c r="D181" s="1"/>
      <c r="E181" s="1"/>
      <c r="F181" s="1"/>
      <c r="G181" s="1"/>
      <c r="H181" s="1"/>
      <c r="I181" s="1"/>
      <c r="J181" s="1"/>
      <c r="K181" s="1"/>
      <c r="L181" s="134"/>
      <c r="M181" s="136"/>
      <c r="N181" s="137"/>
      <c r="O181" s="137"/>
      <c r="P181" s="137"/>
      <c r="Q181" s="137"/>
      <c r="R181" s="137"/>
      <c r="S181" s="137"/>
      <c r="T181" s="138"/>
      <c r="AT181" s="135" t="s">
        <v>135</v>
      </c>
      <c r="AU181" s="135" t="s">
        <v>133</v>
      </c>
      <c r="AV181" s="13" t="s">
        <v>133</v>
      </c>
      <c r="AW181" s="13" t="s">
        <v>31</v>
      </c>
      <c r="AX181" s="13" t="s">
        <v>70</v>
      </c>
      <c r="AY181" s="135" t="s">
        <v>128</v>
      </c>
    </row>
    <row r="182" spans="1:65" s="14" customFormat="1">
      <c r="B182" s="139"/>
      <c r="C182" s="1"/>
      <c r="D182" s="1"/>
      <c r="E182" s="1"/>
      <c r="F182" s="1"/>
      <c r="G182" s="1"/>
      <c r="H182" s="1"/>
      <c r="I182" s="1"/>
      <c r="J182" s="1"/>
      <c r="K182" s="1"/>
      <c r="L182" s="139"/>
      <c r="M182" s="141"/>
      <c r="N182" s="142"/>
      <c r="O182" s="142"/>
      <c r="P182" s="142"/>
      <c r="Q182" s="142"/>
      <c r="R182" s="142"/>
      <c r="S182" s="142"/>
      <c r="T182" s="143"/>
      <c r="AT182" s="140" t="s">
        <v>135</v>
      </c>
      <c r="AU182" s="140" t="s">
        <v>133</v>
      </c>
      <c r="AV182" s="14" t="s">
        <v>132</v>
      </c>
      <c r="AW182" s="14" t="s">
        <v>31</v>
      </c>
      <c r="AX182" s="14" t="s">
        <v>78</v>
      </c>
      <c r="AY182" s="140" t="s">
        <v>128</v>
      </c>
    </row>
    <row r="183" spans="1:65" s="2" customFormat="1" ht="16.5" customHeight="1">
      <c r="A183" s="30"/>
      <c r="B183" s="120"/>
      <c r="C183" s="1"/>
      <c r="D183" s="1"/>
      <c r="E183" s="1"/>
      <c r="F183" s="1"/>
      <c r="G183" s="1"/>
      <c r="H183" s="1"/>
      <c r="I183" s="1"/>
      <c r="J183" s="1"/>
      <c r="K183" s="1"/>
      <c r="L183" s="31"/>
      <c r="M183" s="121" t="s">
        <v>3</v>
      </c>
      <c r="N183" s="122" t="s">
        <v>42</v>
      </c>
      <c r="O183" s="123">
        <v>0.17199999999999999</v>
      </c>
      <c r="P183" s="123" t="e">
        <f>O183*#REF!</f>
        <v>#REF!</v>
      </c>
      <c r="Q183" s="123">
        <v>1.2E-4</v>
      </c>
      <c r="R183" s="123" t="e">
        <f>Q183*#REF!</f>
        <v>#REF!</v>
      </c>
      <c r="S183" s="123">
        <v>0</v>
      </c>
      <c r="T183" s="124" t="e">
        <f>S183*#REF!</f>
        <v>#REF!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25" t="s">
        <v>139</v>
      </c>
      <c r="AT183" s="125" t="s">
        <v>130</v>
      </c>
      <c r="AU183" s="125" t="s">
        <v>133</v>
      </c>
      <c r="AY183" s="18" t="s">
        <v>128</v>
      </c>
      <c r="BE183" s="126">
        <f>IF(N183="základní",#REF!,0)</f>
        <v>0</v>
      </c>
      <c r="BF183" s="126" t="e">
        <f>IF(N183="snížená",#REF!,0)</f>
        <v>#REF!</v>
      </c>
      <c r="BG183" s="126">
        <f>IF(N183="zákl. přenesená",#REF!,0)</f>
        <v>0</v>
      </c>
      <c r="BH183" s="126">
        <f>IF(N183="sníž. přenesená",#REF!,0)</f>
        <v>0</v>
      </c>
      <c r="BI183" s="126">
        <f>IF(N183="nulová",#REF!,0)</f>
        <v>0</v>
      </c>
      <c r="BJ183" s="18" t="s">
        <v>133</v>
      </c>
      <c r="BK183" s="126" t="e">
        <f>ROUND(#REF!*#REF!,2)</f>
        <v>#REF!</v>
      </c>
      <c r="BL183" s="18" t="s">
        <v>139</v>
      </c>
      <c r="BM183" s="125" t="s">
        <v>157</v>
      </c>
    </row>
    <row r="184" spans="1:65" s="2" customFormat="1">
      <c r="A184" s="30"/>
      <c r="B184" s="31"/>
      <c r="C184" s="1"/>
      <c r="D184" s="1"/>
      <c r="E184" s="1"/>
      <c r="F184" s="1"/>
      <c r="G184" s="1"/>
      <c r="H184" s="1"/>
      <c r="I184" s="1"/>
      <c r="J184" s="1"/>
      <c r="K184" s="1"/>
      <c r="L184" s="31"/>
      <c r="M184" s="127"/>
      <c r="N184" s="128"/>
      <c r="O184" s="51"/>
      <c r="P184" s="51"/>
      <c r="Q184" s="51"/>
      <c r="R184" s="51"/>
      <c r="S184" s="51"/>
      <c r="T184" s="52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8" t="s">
        <v>134</v>
      </c>
      <c r="AU184" s="18" t="s">
        <v>133</v>
      </c>
    </row>
    <row r="185" spans="1:65" s="13" customFormat="1">
      <c r="B185" s="134"/>
      <c r="C185" s="1"/>
      <c r="D185" s="1"/>
      <c r="E185" s="1"/>
      <c r="F185" s="1"/>
      <c r="G185" s="1"/>
      <c r="H185" s="1"/>
      <c r="I185" s="1"/>
      <c r="J185" s="1"/>
      <c r="K185" s="1"/>
      <c r="L185" s="134"/>
      <c r="M185" s="136"/>
      <c r="N185" s="137"/>
      <c r="O185" s="137"/>
      <c r="P185" s="137"/>
      <c r="Q185" s="137"/>
      <c r="R185" s="137"/>
      <c r="S185" s="137"/>
      <c r="T185" s="138"/>
      <c r="AT185" s="135" t="s">
        <v>135</v>
      </c>
      <c r="AU185" s="135" t="s">
        <v>133</v>
      </c>
      <c r="AV185" s="13" t="s">
        <v>133</v>
      </c>
      <c r="AW185" s="13" t="s">
        <v>31</v>
      </c>
      <c r="AX185" s="13" t="s">
        <v>70</v>
      </c>
      <c r="AY185" s="135" t="s">
        <v>128</v>
      </c>
    </row>
    <row r="186" spans="1:65" s="13" customFormat="1">
      <c r="B186" s="134"/>
      <c r="C186" s="1"/>
      <c r="D186" s="1"/>
      <c r="E186" s="1"/>
      <c r="F186" s="1"/>
      <c r="G186" s="1"/>
      <c r="H186" s="1"/>
      <c r="I186" s="1"/>
      <c r="J186" s="1"/>
      <c r="K186" s="1"/>
      <c r="L186" s="134"/>
      <c r="M186" s="136"/>
      <c r="N186" s="137"/>
      <c r="O186" s="137"/>
      <c r="P186" s="137"/>
      <c r="Q186" s="137"/>
      <c r="R186" s="137"/>
      <c r="S186" s="137"/>
      <c r="T186" s="138"/>
      <c r="AT186" s="135" t="s">
        <v>135</v>
      </c>
      <c r="AU186" s="135" t="s">
        <v>133</v>
      </c>
      <c r="AV186" s="13" t="s">
        <v>133</v>
      </c>
      <c r="AW186" s="13" t="s">
        <v>31</v>
      </c>
      <c r="AX186" s="13" t="s">
        <v>70</v>
      </c>
      <c r="AY186" s="135" t="s">
        <v>128</v>
      </c>
    </row>
    <row r="187" spans="1:65" s="14" customFormat="1">
      <c r="B187" s="139"/>
      <c r="C187" s="1"/>
      <c r="D187" s="1"/>
      <c r="E187" s="1"/>
      <c r="F187" s="1"/>
      <c r="G187" s="1"/>
      <c r="H187" s="1"/>
      <c r="I187" s="1"/>
      <c r="J187" s="1"/>
      <c r="K187" s="1"/>
      <c r="L187" s="139"/>
      <c r="M187" s="141"/>
      <c r="N187" s="142"/>
      <c r="O187" s="142"/>
      <c r="P187" s="142"/>
      <c r="Q187" s="142"/>
      <c r="R187" s="142"/>
      <c r="S187" s="142"/>
      <c r="T187" s="143"/>
      <c r="AT187" s="140" t="s">
        <v>135</v>
      </c>
      <c r="AU187" s="140" t="s">
        <v>133</v>
      </c>
      <c r="AV187" s="14" t="s">
        <v>132</v>
      </c>
      <c r="AW187" s="14" t="s">
        <v>31</v>
      </c>
      <c r="AX187" s="14" t="s">
        <v>78</v>
      </c>
      <c r="AY187" s="140" t="s">
        <v>128</v>
      </c>
    </row>
    <row r="188" spans="1:65" s="2" customFormat="1" ht="16.5" customHeight="1">
      <c r="A188" s="30"/>
      <c r="B188" s="120"/>
      <c r="C188" s="1"/>
      <c r="D188" s="1"/>
      <c r="E188" s="1"/>
      <c r="F188" s="1"/>
      <c r="G188" s="1"/>
      <c r="H188" s="1"/>
      <c r="I188" s="1"/>
      <c r="J188" s="1"/>
      <c r="K188" s="1"/>
      <c r="L188" s="31"/>
      <c r="M188" s="121" t="s">
        <v>3</v>
      </c>
      <c r="N188" s="122" t="s">
        <v>42</v>
      </c>
      <c r="O188" s="123">
        <v>0.41299999999999998</v>
      </c>
      <c r="P188" s="123" t="e">
        <f>O188*#REF!</f>
        <v>#REF!</v>
      </c>
      <c r="Q188" s="123">
        <v>2.5999999999999998E-4</v>
      </c>
      <c r="R188" s="123" t="e">
        <f>Q188*#REF!</f>
        <v>#REF!</v>
      </c>
      <c r="S188" s="123">
        <v>0</v>
      </c>
      <c r="T188" s="124" t="e">
        <f>S188*#REF!</f>
        <v>#REF!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25" t="s">
        <v>139</v>
      </c>
      <c r="AT188" s="125" t="s">
        <v>130</v>
      </c>
      <c r="AU188" s="125" t="s">
        <v>133</v>
      </c>
      <c r="AY188" s="18" t="s">
        <v>128</v>
      </c>
      <c r="BE188" s="126">
        <f>IF(N188="základní",#REF!,0)</f>
        <v>0</v>
      </c>
      <c r="BF188" s="126" t="e">
        <f>IF(N188="snížená",#REF!,0)</f>
        <v>#REF!</v>
      </c>
      <c r="BG188" s="126">
        <f>IF(N188="zákl. přenesená",#REF!,0)</f>
        <v>0</v>
      </c>
      <c r="BH188" s="126">
        <f>IF(N188="sníž. přenesená",#REF!,0)</f>
        <v>0</v>
      </c>
      <c r="BI188" s="126">
        <f>IF(N188="nulová",#REF!,0)</f>
        <v>0</v>
      </c>
      <c r="BJ188" s="18" t="s">
        <v>133</v>
      </c>
      <c r="BK188" s="126" t="e">
        <f>ROUND(#REF!*#REF!,2)</f>
        <v>#REF!</v>
      </c>
      <c r="BL188" s="18" t="s">
        <v>139</v>
      </c>
      <c r="BM188" s="125" t="s">
        <v>158</v>
      </c>
    </row>
    <row r="189" spans="1:65" s="2" customFormat="1">
      <c r="A189" s="30"/>
      <c r="B189" s="31"/>
      <c r="C189" s="1"/>
      <c r="D189" s="1"/>
      <c r="E189" s="1"/>
      <c r="F189" s="1"/>
      <c r="G189" s="1"/>
      <c r="H189" s="1"/>
      <c r="I189" s="1"/>
      <c r="J189" s="1"/>
      <c r="K189" s="1"/>
      <c r="L189" s="31"/>
      <c r="M189" s="127"/>
      <c r="N189" s="128"/>
      <c r="O189" s="51"/>
      <c r="P189" s="51"/>
      <c r="Q189" s="51"/>
      <c r="R189" s="51"/>
      <c r="S189" s="51"/>
      <c r="T189" s="52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8" t="s">
        <v>134</v>
      </c>
      <c r="AU189" s="18" t="s">
        <v>133</v>
      </c>
    </row>
    <row r="190" spans="1:65" s="13" customFormat="1">
      <c r="B190" s="134"/>
      <c r="C190" s="1"/>
      <c r="D190" s="1"/>
      <c r="E190" s="1"/>
      <c r="F190" s="1"/>
      <c r="G190" s="1"/>
      <c r="H190" s="1"/>
      <c r="I190" s="1"/>
      <c r="J190" s="1"/>
      <c r="K190" s="1"/>
      <c r="L190" s="134"/>
      <c r="M190" s="136"/>
      <c r="N190" s="137"/>
      <c r="O190" s="137"/>
      <c r="P190" s="137"/>
      <c r="Q190" s="137"/>
      <c r="R190" s="137"/>
      <c r="S190" s="137"/>
      <c r="T190" s="138"/>
      <c r="AT190" s="135" t="s">
        <v>135</v>
      </c>
      <c r="AU190" s="135" t="s">
        <v>133</v>
      </c>
      <c r="AV190" s="13" t="s">
        <v>133</v>
      </c>
      <c r="AW190" s="13" t="s">
        <v>31</v>
      </c>
      <c r="AX190" s="13" t="s">
        <v>70</v>
      </c>
      <c r="AY190" s="135" t="s">
        <v>128</v>
      </c>
    </row>
    <row r="191" spans="1:65" s="13" customFormat="1">
      <c r="B191" s="134"/>
      <c r="C191" s="1"/>
      <c r="D191" s="1"/>
      <c r="E191" s="1"/>
      <c r="F191" s="1"/>
      <c r="G191" s="1"/>
      <c r="H191" s="1"/>
      <c r="I191" s="1"/>
      <c r="J191" s="1"/>
      <c r="K191" s="1"/>
      <c r="L191" s="134"/>
      <c r="M191" s="136"/>
      <c r="N191" s="137"/>
      <c r="O191" s="137"/>
      <c r="P191" s="137"/>
      <c r="Q191" s="137"/>
      <c r="R191" s="137"/>
      <c r="S191" s="137"/>
      <c r="T191" s="138"/>
      <c r="AT191" s="135" t="s">
        <v>135</v>
      </c>
      <c r="AU191" s="135" t="s">
        <v>133</v>
      </c>
      <c r="AV191" s="13" t="s">
        <v>133</v>
      </c>
      <c r="AW191" s="13" t="s">
        <v>31</v>
      </c>
      <c r="AX191" s="13" t="s">
        <v>70</v>
      </c>
      <c r="AY191" s="135" t="s">
        <v>128</v>
      </c>
    </row>
    <row r="192" spans="1:65" s="13" customFormat="1">
      <c r="B192" s="134"/>
      <c r="C192" s="1"/>
      <c r="D192" s="1"/>
      <c r="E192" s="1"/>
      <c r="F192" s="1"/>
      <c r="G192" s="1"/>
      <c r="H192" s="1"/>
      <c r="I192" s="1"/>
      <c r="J192" s="1"/>
      <c r="K192" s="1"/>
      <c r="L192" s="134"/>
      <c r="M192" s="136"/>
      <c r="N192" s="137"/>
      <c r="O192" s="137"/>
      <c r="P192" s="137"/>
      <c r="Q192" s="137"/>
      <c r="R192" s="137"/>
      <c r="S192" s="137"/>
      <c r="T192" s="138"/>
      <c r="AT192" s="135" t="s">
        <v>135</v>
      </c>
      <c r="AU192" s="135" t="s">
        <v>133</v>
      </c>
      <c r="AV192" s="13" t="s">
        <v>133</v>
      </c>
      <c r="AW192" s="13" t="s">
        <v>31</v>
      </c>
      <c r="AX192" s="13" t="s">
        <v>70</v>
      </c>
      <c r="AY192" s="135" t="s">
        <v>128</v>
      </c>
    </row>
    <row r="193" spans="1:65" s="14" customFormat="1">
      <c r="B193" s="139"/>
      <c r="C193" s="1"/>
      <c r="D193" s="1"/>
      <c r="E193" s="1"/>
      <c r="F193" s="1"/>
      <c r="G193" s="1"/>
      <c r="H193" s="1"/>
      <c r="I193" s="1"/>
      <c r="J193" s="1"/>
      <c r="K193" s="1"/>
      <c r="L193" s="139"/>
      <c r="M193" s="141"/>
      <c r="N193" s="142"/>
      <c r="O193" s="142"/>
      <c r="P193" s="142"/>
      <c r="Q193" s="142"/>
      <c r="R193" s="142"/>
      <c r="S193" s="142"/>
      <c r="T193" s="143"/>
      <c r="AT193" s="140" t="s">
        <v>135</v>
      </c>
      <c r="AU193" s="140" t="s">
        <v>133</v>
      </c>
      <c r="AV193" s="14" t="s">
        <v>132</v>
      </c>
      <c r="AW193" s="14" t="s">
        <v>31</v>
      </c>
      <c r="AX193" s="14" t="s">
        <v>78</v>
      </c>
      <c r="AY193" s="140" t="s">
        <v>128</v>
      </c>
    </row>
    <row r="194" spans="1:65" s="11" customFormat="1" ht="22.9" customHeight="1">
      <c r="B194" s="112"/>
      <c r="C194" s="1"/>
      <c r="D194" s="1"/>
      <c r="E194" s="1"/>
      <c r="F194" s="1"/>
      <c r="G194" s="1"/>
      <c r="H194" s="1"/>
      <c r="I194" s="1"/>
      <c r="J194" s="1"/>
      <c r="K194" s="1"/>
      <c r="L194" s="112"/>
      <c r="M194" s="114"/>
      <c r="N194" s="115"/>
      <c r="O194" s="115"/>
      <c r="P194" s="116" t="e">
        <f>SUM(P195:P347)</f>
        <v>#REF!</v>
      </c>
      <c r="Q194" s="115"/>
      <c r="R194" s="116" t="e">
        <f>SUM(R195:R347)</f>
        <v>#REF!</v>
      </c>
      <c r="S194" s="115"/>
      <c r="T194" s="117" t="e">
        <f>SUM(T195:T347)</f>
        <v>#REF!</v>
      </c>
      <c r="AR194" s="113" t="s">
        <v>133</v>
      </c>
      <c r="AT194" s="118" t="s">
        <v>69</v>
      </c>
      <c r="AU194" s="118" t="s">
        <v>78</v>
      </c>
      <c r="AY194" s="113" t="s">
        <v>128</v>
      </c>
      <c r="BK194" s="119" t="e">
        <f>SUM(BK195:BK347)</f>
        <v>#REF!</v>
      </c>
    </row>
    <row r="195" spans="1:65" s="2" customFormat="1" ht="16.5" customHeight="1">
      <c r="A195" s="30"/>
      <c r="B195" s="120"/>
      <c r="C195" s="1"/>
      <c r="D195" s="1"/>
      <c r="E195" s="1"/>
      <c r="F195" s="1"/>
      <c r="G195" s="1"/>
      <c r="H195" s="1"/>
      <c r="I195" s="1"/>
      <c r="J195" s="1"/>
      <c r="K195" s="1"/>
      <c r="L195" s="31"/>
      <c r="M195" s="121" t="s">
        <v>3</v>
      </c>
      <c r="N195" s="122" t="s">
        <v>42</v>
      </c>
      <c r="O195" s="123">
        <v>7.3999999999999996E-2</v>
      </c>
      <c r="P195" s="123" t="e">
        <f>O195*#REF!</f>
        <v>#REF!</v>
      </c>
      <c r="Q195" s="123">
        <v>1E-3</v>
      </c>
      <c r="R195" s="123" t="e">
        <f>Q195*#REF!</f>
        <v>#REF!</v>
      </c>
      <c r="S195" s="123">
        <v>3.1E-4</v>
      </c>
      <c r="T195" s="124" t="e">
        <f>S195*#REF!</f>
        <v>#REF!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25" t="s">
        <v>139</v>
      </c>
      <c r="AT195" s="125" t="s">
        <v>130</v>
      </c>
      <c r="AU195" s="125" t="s">
        <v>133</v>
      </c>
      <c r="AY195" s="18" t="s">
        <v>128</v>
      </c>
      <c r="BE195" s="126">
        <f>IF(N195="základní",#REF!,0)</f>
        <v>0</v>
      </c>
      <c r="BF195" s="126" t="e">
        <f>IF(N195="snížená",#REF!,0)</f>
        <v>#REF!</v>
      </c>
      <c r="BG195" s="126">
        <f>IF(N195="zákl. přenesená",#REF!,0)</f>
        <v>0</v>
      </c>
      <c r="BH195" s="126">
        <f>IF(N195="sníž. přenesená",#REF!,0)</f>
        <v>0</v>
      </c>
      <c r="BI195" s="126">
        <f>IF(N195="nulová",#REF!,0)</f>
        <v>0</v>
      </c>
      <c r="BJ195" s="18" t="s">
        <v>133</v>
      </c>
      <c r="BK195" s="126" t="e">
        <f>ROUND(#REF!*#REF!,2)</f>
        <v>#REF!</v>
      </c>
      <c r="BL195" s="18" t="s">
        <v>139</v>
      </c>
      <c r="BM195" s="125" t="s">
        <v>159</v>
      </c>
    </row>
    <row r="196" spans="1:65" s="2" customFormat="1">
      <c r="A196" s="30"/>
      <c r="B196" s="31"/>
      <c r="C196" s="1"/>
      <c r="D196" s="1"/>
      <c r="E196" s="1"/>
      <c r="F196" s="1"/>
      <c r="G196" s="1"/>
      <c r="H196" s="1"/>
      <c r="I196" s="1"/>
      <c r="J196" s="1"/>
      <c r="K196" s="1"/>
      <c r="L196" s="31"/>
      <c r="M196" s="127"/>
      <c r="N196" s="128"/>
      <c r="O196" s="51"/>
      <c r="P196" s="51"/>
      <c r="Q196" s="51"/>
      <c r="R196" s="51"/>
      <c r="S196" s="51"/>
      <c r="T196" s="52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8" t="s">
        <v>134</v>
      </c>
      <c r="AU196" s="18" t="s">
        <v>133</v>
      </c>
    </row>
    <row r="197" spans="1:65" s="12" customFormat="1">
      <c r="B197" s="129"/>
      <c r="C197" s="1"/>
      <c r="D197" s="1"/>
      <c r="E197" s="1"/>
      <c r="F197" s="1"/>
      <c r="G197" s="1"/>
      <c r="H197" s="1"/>
      <c r="I197" s="1"/>
      <c r="J197" s="1"/>
      <c r="K197" s="1"/>
      <c r="L197" s="129"/>
      <c r="M197" s="131"/>
      <c r="N197" s="132"/>
      <c r="O197" s="132"/>
      <c r="P197" s="132"/>
      <c r="Q197" s="132"/>
      <c r="R197" s="132"/>
      <c r="S197" s="132"/>
      <c r="T197" s="133"/>
      <c r="AT197" s="130" t="s">
        <v>135</v>
      </c>
      <c r="AU197" s="130" t="s">
        <v>133</v>
      </c>
      <c r="AV197" s="12" t="s">
        <v>78</v>
      </c>
      <c r="AW197" s="12" t="s">
        <v>31</v>
      </c>
      <c r="AX197" s="12" t="s">
        <v>70</v>
      </c>
      <c r="AY197" s="130" t="s">
        <v>128</v>
      </c>
    </row>
    <row r="198" spans="1:65" s="12" customFormat="1">
      <c r="B198" s="129"/>
      <c r="C198" s="1"/>
      <c r="D198" s="1"/>
      <c r="E198" s="1"/>
      <c r="F198" s="1"/>
      <c r="G198" s="1"/>
      <c r="H198" s="1"/>
      <c r="I198" s="1"/>
      <c r="J198" s="1"/>
      <c r="K198" s="1"/>
      <c r="L198" s="129"/>
      <c r="M198" s="131"/>
      <c r="N198" s="132"/>
      <c r="O198" s="132"/>
      <c r="P198" s="132"/>
      <c r="Q198" s="132"/>
      <c r="R198" s="132"/>
      <c r="S198" s="132"/>
      <c r="T198" s="133"/>
      <c r="AT198" s="130" t="s">
        <v>135</v>
      </c>
      <c r="AU198" s="130" t="s">
        <v>133</v>
      </c>
      <c r="AV198" s="12" t="s">
        <v>78</v>
      </c>
      <c r="AW198" s="12" t="s">
        <v>31</v>
      </c>
      <c r="AX198" s="12" t="s">
        <v>70</v>
      </c>
      <c r="AY198" s="130" t="s">
        <v>128</v>
      </c>
    </row>
    <row r="199" spans="1:65" s="13" customFormat="1">
      <c r="B199" s="134"/>
      <c r="C199" s="1"/>
      <c r="D199" s="1"/>
      <c r="E199" s="1"/>
      <c r="F199" s="1"/>
      <c r="G199" s="1"/>
      <c r="H199" s="1"/>
      <c r="I199" s="1"/>
      <c r="J199" s="1"/>
      <c r="K199" s="1"/>
      <c r="L199" s="134"/>
      <c r="M199" s="136"/>
      <c r="N199" s="137"/>
      <c r="O199" s="137"/>
      <c r="P199" s="137"/>
      <c r="Q199" s="137"/>
      <c r="R199" s="137"/>
      <c r="S199" s="137"/>
      <c r="T199" s="138"/>
      <c r="AT199" s="135" t="s">
        <v>135</v>
      </c>
      <c r="AU199" s="135" t="s">
        <v>133</v>
      </c>
      <c r="AV199" s="13" t="s">
        <v>133</v>
      </c>
      <c r="AW199" s="13" t="s">
        <v>31</v>
      </c>
      <c r="AX199" s="13" t="s">
        <v>70</v>
      </c>
      <c r="AY199" s="135" t="s">
        <v>128</v>
      </c>
    </row>
    <row r="200" spans="1:65" s="13" customFormat="1">
      <c r="B200" s="134"/>
      <c r="C200" s="1"/>
      <c r="D200" s="1"/>
      <c r="E200" s="1"/>
      <c r="F200" s="1"/>
      <c r="G200" s="1"/>
      <c r="H200" s="1"/>
      <c r="I200" s="1"/>
      <c r="J200" s="1"/>
      <c r="K200" s="1"/>
      <c r="L200" s="134"/>
      <c r="M200" s="136"/>
      <c r="N200" s="137"/>
      <c r="O200" s="137"/>
      <c r="P200" s="137"/>
      <c r="Q200" s="137"/>
      <c r="R200" s="137"/>
      <c r="S200" s="137"/>
      <c r="T200" s="138"/>
      <c r="AT200" s="135" t="s">
        <v>135</v>
      </c>
      <c r="AU200" s="135" t="s">
        <v>133</v>
      </c>
      <c r="AV200" s="13" t="s">
        <v>133</v>
      </c>
      <c r="AW200" s="13" t="s">
        <v>31</v>
      </c>
      <c r="AX200" s="13" t="s">
        <v>70</v>
      </c>
      <c r="AY200" s="135" t="s">
        <v>128</v>
      </c>
    </row>
    <row r="201" spans="1:65" s="13" customFormat="1">
      <c r="B201" s="134"/>
      <c r="C201" s="1"/>
      <c r="D201" s="1"/>
      <c r="E201" s="1"/>
      <c r="F201" s="1"/>
      <c r="G201" s="1"/>
      <c r="H201" s="1"/>
      <c r="I201" s="1"/>
      <c r="J201" s="1"/>
      <c r="K201" s="1"/>
      <c r="L201" s="134"/>
      <c r="M201" s="136"/>
      <c r="N201" s="137"/>
      <c r="O201" s="137"/>
      <c r="P201" s="137"/>
      <c r="Q201" s="137"/>
      <c r="R201" s="137"/>
      <c r="S201" s="137"/>
      <c r="T201" s="138"/>
      <c r="AT201" s="135" t="s">
        <v>135</v>
      </c>
      <c r="AU201" s="135" t="s">
        <v>133</v>
      </c>
      <c r="AV201" s="13" t="s">
        <v>133</v>
      </c>
      <c r="AW201" s="13" t="s">
        <v>31</v>
      </c>
      <c r="AX201" s="13" t="s">
        <v>70</v>
      </c>
      <c r="AY201" s="135" t="s">
        <v>128</v>
      </c>
    </row>
    <row r="202" spans="1:65" s="13" customFormat="1">
      <c r="B202" s="134"/>
      <c r="C202" s="1"/>
      <c r="D202" s="1"/>
      <c r="E202" s="1"/>
      <c r="F202" s="1"/>
      <c r="G202" s="1"/>
      <c r="H202" s="1"/>
      <c r="I202" s="1"/>
      <c r="J202" s="1"/>
      <c r="K202" s="1"/>
      <c r="L202" s="134"/>
      <c r="M202" s="136"/>
      <c r="N202" s="137"/>
      <c r="O202" s="137"/>
      <c r="P202" s="137"/>
      <c r="Q202" s="137"/>
      <c r="R202" s="137"/>
      <c r="S202" s="137"/>
      <c r="T202" s="138"/>
      <c r="AT202" s="135" t="s">
        <v>135</v>
      </c>
      <c r="AU202" s="135" t="s">
        <v>133</v>
      </c>
      <c r="AV202" s="13" t="s">
        <v>133</v>
      </c>
      <c r="AW202" s="13" t="s">
        <v>31</v>
      </c>
      <c r="AX202" s="13" t="s">
        <v>70</v>
      </c>
      <c r="AY202" s="135" t="s">
        <v>128</v>
      </c>
    </row>
    <row r="203" spans="1:65" s="12" customFormat="1">
      <c r="B203" s="129"/>
      <c r="C203" s="1"/>
      <c r="D203" s="1"/>
      <c r="E203" s="1"/>
      <c r="F203" s="1"/>
      <c r="G203" s="1"/>
      <c r="H203" s="1"/>
      <c r="I203" s="1"/>
      <c r="J203" s="1"/>
      <c r="K203" s="1"/>
      <c r="L203" s="129"/>
      <c r="M203" s="131"/>
      <c r="N203" s="132"/>
      <c r="O203" s="132"/>
      <c r="P203" s="132"/>
      <c r="Q203" s="132"/>
      <c r="R203" s="132"/>
      <c r="S203" s="132"/>
      <c r="T203" s="133"/>
      <c r="AT203" s="130" t="s">
        <v>135</v>
      </c>
      <c r="AU203" s="130" t="s">
        <v>133</v>
      </c>
      <c r="AV203" s="12" t="s">
        <v>78</v>
      </c>
      <c r="AW203" s="12" t="s">
        <v>31</v>
      </c>
      <c r="AX203" s="12" t="s">
        <v>70</v>
      </c>
      <c r="AY203" s="130" t="s">
        <v>128</v>
      </c>
    </row>
    <row r="204" spans="1:65" s="13" customFormat="1">
      <c r="B204" s="134"/>
      <c r="C204" s="1"/>
      <c r="D204" s="1"/>
      <c r="E204" s="1"/>
      <c r="F204" s="1"/>
      <c r="G204" s="1"/>
      <c r="H204" s="1"/>
      <c r="I204" s="1"/>
      <c r="J204" s="1"/>
      <c r="K204" s="1"/>
      <c r="L204" s="134"/>
      <c r="M204" s="136"/>
      <c r="N204" s="137"/>
      <c r="O204" s="137"/>
      <c r="P204" s="137"/>
      <c r="Q204" s="137"/>
      <c r="R204" s="137"/>
      <c r="S204" s="137"/>
      <c r="T204" s="138"/>
      <c r="AT204" s="135" t="s">
        <v>135</v>
      </c>
      <c r="AU204" s="135" t="s">
        <v>133</v>
      </c>
      <c r="AV204" s="13" t="s">
        <v>133</v>
      </c>
      <c r="AW204" s="13" t="s">
        <v>31</v>
      </c>
      <c r="AX204" s="13" t="s">
        <v>70</v>
      </c>
      <c r="AY204" s="135" t="s">
        <v>128</v>
      </c>
    </row>
    <row r="205" spans="1:65" s="12" customFormat="1">
      <c r="B205" s="129"/>
      <c r="C205" s="1"/>
      <c r="D205" s="1"/>
      <c r="E205" s="1"/>
      <c r="F205" s="1"/>
      <c r="G205" s="1"/>
      <c r="H205" s="1"/>
      <c r="I205" s="1"/>
      <c r="J205" s="1"/>
      <c r="K205" s="1"/>
      <c r="L205" s="129"/>
      <c r="M205" s="131"/>
      <c r="N205" s="132"/>
      <c r="O205" s="132"/>
      <c r="P205" s="132"/>
      <c r="Q205" s="132"/>
      <c r="R205" s="132"/>
      <c r="S205" s="132"/>
      <c r="T205" s="133"/>
      <c r="AT205" s="130" t="s">
        <v>135</v>
      </c>
      <c r="AU205" s="130" t="s">
        <v>133</v>
      </c>
      <c r="AV205" s="12" t="s">
        <v>78</v>
      </c>
      <c r="AW205" s="12" t="s">
        <v>31</v>
      </c>
      <c r="AX205" s="12" t="s">
        <v>70</v>
      </c>
      <c r="AY205" s="130" t="s">
        <v>128</v>
      </c>
    </row>
    <row r="206" spans="1:65" s="12" customFormat="1">
      <c r="B206" s="129"/>
      <c r="C206" s="1"/>
      <c r="D206" s="1"/>
      <c r="E206" s="1"/>
      <c r="F206" s="1"/>
      <c r="G206" s="1"/>
      <c r="H206" s="1"/>
      <c r="I206" s="1"/>
      <c r="J206" s="1"/>
      <c r="K206" s="1"/>
      <c r="L206" s="129"/>
      <c r="M206" s="131"/>
      <c r="N206" s="132"/>
      <c r="O206" s="132"/>
      <c r="P206" s="132"/>
      <c r="Q206" s="132"/>
      <c r="R206" s="132"/>
      <c r="S206" s="132"/>
      <c r="T206" s="133"/>
      <c r="AT206" s="130" t="s">
        <v>135</v>
      </c>
      <c r="AU206" s="130" t="s">
        <v>133</v>
      </c>
      <c r="AV206" s="12" t="s">
        <v>78</v>
      </c>
      <c r="AW206" s="12" t="s">
        <v>31</v>
      </c>
      <c r="AX206" s="12" t="s">
        <v>70</v>
      </c>
      <c r="AY206" s="130" t="s">
        <v>128</v>
      </c>
    </row>
    <row r="207" spans="1:65" s="13" customFormat="1">
      <c r="B207" s="134"/>
      <c r="C207" s="1"/>
      <c r="D207" s="1"/>
      <c r="E207" s="1"/>
      <c r="F207" s="1"/>
      <c r="G207" s="1"/>
      <c r="H207" s="1"/>
      <c r="I207" s="1"/>
      <c r="J207" s="1"/>
      <c r="K207" s="1"/>
      <c r="L207" s="134"/>
      <c r="M207" s="136"/>
      <c r="N207" s="137"/>
      <c r="O207" s="137"/>
      <c r="P207" s="137"/>
      <c r="Q207" s="137"/>
      <c r="R207" s="137"/>
      <c r="S207" s="137"/>
      <c r="T207" s="138"/>
      <c r="AT207" s="135" t="s">
        <v>135</v>
      </c>
      <c r="AU207" s="135" t="s">
        <v>133</v>
      </c>
      <c r="AV207" s="13" t="s">
        <v>133</v>
      </c>
      <c r="AW207" s="13" t="s">
        <v>31</v>
      </c>
      <c r="AX207" s="13" t="s">
        <v>70</v>
      </c>
      <c r="AY207" s="135" t="s">
        <v>128</v>
      </c>
    </row>
    <row r="208" spans="1:65" s="13" customFormat="1">
      <c r="B208" s="134"/>
      <c r="C208" s="1"/>
      <c r="D208" s="1"/>
      <c r="E208" s="1"/>
      <c r="F208" s="1"/>
      <c r="G208" s="1"/>
      <c r="H208" s="1"/>
      <c r="I208" s="1"/>
      <c r="J208" s="1"/>
      <c r="K208" s="1"/>
      <c r="L208" s="134"/>
      <c r="M208" s="136"/>
      <c r="N208" s="137"/>
      <c r="O208" s="137"/>
      <c r="P208" s="137"/>
      <c r="Q208" s="137"/>
      <c r="R208" s="137"/>
      <c r="S208" s="137"/>
      <c r="T208" s="138"/>
      <c r="AT208" s="135" t="s">
        <v>135</v>
      </c>
      <c r="AU208" s="135" t="s">
        <v>133</v>
      </c>
      <c r="AV208" s="13" t="s">
        <v>133</v>
      </c>
      <c r="AW208" s="13" t="s">
        <v>31</v>
      </c>
      <c r="AX208" s="13" t="s">
        <v>70</v>
      </c>
      <c r="AY208" s="135" t="s">
        <v>128</v>
      </c>
    </row>
    <row r="209" spans="1:65" s="13" customFormat="1">
      <c r="B209" s="134"/>
      <c r="C209" s="1"/>
      <c r="D209" s="1"/>
      <c r="E209" s="1"/>
      <c r="F209" s="1"/>
      <c r="G209" s="1"/>
      <c r="H209" s="1"/>
      <c r="I209" s="1"/>
      <c r="J209" s="1"/>
      <c r="K209" s="1"/>
      <c r="L209" s="134"/>
      <c r="M209" s="136"/>
      <c r="N209" s="137"/>
      <c r="O209" s="137"/>
      <c r="P209" s="137"/>
      <c r="Q209" s="137"/>
      <c r="R209" s="137"/>
      <c r="S209" s="137"/>
      <c r="T209" s="138"/>
      <c r="AT209" s="135" t="s">
        <v>135</v>
      </c>
      <c r="AU209" s="135" t="s">
        <v>133</v>
      </c>
      <c r="AV209" s="13" t="s">
        <v>133</v>
      </c>
      <c r="AW209" s="13" t="s">
        <v>31</v>
      </c>
      <c r="AX209" s="13" t="s">
        <v>70</v>
      </c>
      <c r="AY209" s="135" t="s">
        <v>128</v>
      </c>
    </row>
    <row r="210" spans="1:65" s="13" customFormat="1">
      <c r="B210" s="134"/>
      <c r="C210" s="1"/>
      <c r="D210" s="1"/>
      <c r="E210" s="1"/>
      <c r="F210" s="1"/>
      <c r="G210" s="1"/>
      <c r="H210" s="1"/>
      <c r="I210" s="1"/>
      <c r="J210" s="1"/>
      <c r="K210" s="1"/>
      <c r="L210" s="134"/>
      <c r="M210" s="136"/>
      <c r="N210" s="137"/>
      <c r="O210" s="137"/>
      <c r="P210" s="137"/>
      <c r="Q210" s="137"/>
      <c r="R210" s="137"/>
      <c r="S210" s="137"/>
      <c r="T210" s="138"/>
      <c r="AT210" s="135" t="s">
        <v>135</v>
      </c>
      <c r="AU210" s="135" t="s">
        <v>133</v>
      </c>
      <c r="AV210" s="13" t="s">
        <v>133</v>
      </c>
      <c r="AW210" s="13" t="s">
        <v>31</v>
      </c>
      <c r="AX210" s="13" t="s">
        <v>70</v>
      </c>
      <c r="AY210" s="135" t="s">
        <v>128</v>
      </c>
    </row>
    <row r="211" spans="1:65" s="13" customFormat="1">
      <c r="B211" s="134"/>
      <c r="C211" s="1"/>
      <c r="D211" s="1"/>
      <c r="E211" s="1"/>
      <c r="F211" s="1"/>
      <c r="G211" s="1"/>
      <c r="H211" s="1"/>
      <c r="I211" s="1"/>
      <c r="J211" s="1"/>
      <c r="K211" s="1"/>
      <c r="L211" s="134"/>
      <c r="M211" s="136"/>
      <c r="N211" s="137"/>
      <c r="O211" s="137"/>
      <c r="P211" s="137"/>
      <c r="Q211" s="137"/>
      <c r="R211" s="137"/>
      <c r="S211" s="137"/>
      <c r="T211" s="138"/>
      <c r="AT211" s="135" t="s">
        <v>135</v>
      </c>
      <c r="AU211" s="135" t="s">
        <v>133</v>
      </c>
      <c r="AV211" s="13" t="s">
        <v>133</v>
      </c>
      <c r="AW211" s="13" t="s">
        <v>31</v>
      </c>
      <c r="AX211" s="13" t="s">
        <v>70</v>
      </c>
      <c r="AY211" s="135" t="s">
        <v>128</v>
      </c>
    </row>
    <row r="212" spans="1:65" s="13" customFormat="1">
      <c r="B212" s="134"/>
      <c r="C212" s="1"/>
      <c r="D212" s="1"/>
      <c r="E212" s="1"/>
      <c r="F212" s="1"/>
      <c r="G212" s="1"/>
      <c r="H212" s="1"/>
      <c r="I212" s="1"/>
      <c r="J212" s="1"/>
      <c r="K212" s="1"/>
      <c r="L212" s="134"/>
      <c r="M212" s="136"/>
      <c r="N212" s="137"/>
      <c r="O212" s="137"/>
      <c r="P212" s="137"/>
      <c r="Q212" s="137"/>
      <c r="R212" s="137"/>
      <c r="S212" s="137"/>
      <c r="T212" s="138"/>
      <c r="AT212" s="135" t="s">
        <v>135</v>
      </c>
      <c r="AU212" s="135" t="s">
        <v>133</v>
      </c>
      <c r="AV212" s="13" t="s">
        <v>133</v>
      </c>
      <c r="AW212" s="13" t="s">
        <v>31</v>
      </c>
      <c r="AX212" s="13" t="s">
        <v>70</v>
      </c>
      <c r="AY212" s="135" t="s">
        <v>128</v>
      </c>
    </row>
    <row r="213" spans="1:65" s="13" customFormat="1">
      <c r="B213" s="134"/>
      <c r="C213" s="1"/>
      <c r="D213" s="1"/>
      <c r="E213" s="1"/>
      <c r="F213" s="1"/>
      <c r="G213" s="1"/>
      <c r="H213" s="1"/>
      <c r="I213" s="1"/>
      <c r="J213" s="1"/>
      <c r="K213" s="1"/>
      <c r="L213" s="134"/>
      <c r="M213" s="136"/>
      <c r="N213" s="137"/>
      <c r="O213" s="137"/>
      <c r="P213" s="137"/>
      <c r="Q213" s="137"/>
      <c r="R213" s="137"/>
      <c r="S213" s="137"/>
      <c r="T213" s="138"/>
      <c r="AT213" s="135" t="s">
        <v>135</v>
      </c>
      <c r="AU213" s="135" t="s">
        <v>133</v>
      </c>
      <c r="AV213" s="13" t="s">
        <v>133</v>
      </c>
      <c r="AW213" s="13" t="s">
        <v>31</v>
      </c>
      <c r="AX213" s="13" t="s">
        <v>70</v>
      </c>
      <c r="AY213" s="135" t="s">
        <v>128</v>
      </c>
    </row>
    <row r="214" spans="1:65" s="14" customFormat="1">
      <c r="B214" s="139"/>
      <c r="C214" s="1"/>
      <c r="D214" s="1"/>
      <c r="E214" s="1"/>
      <c r="F214" s="1"/>
      <c r="G214" s="1"/>
      <c r="H214" s="1"/>
      <c r="I214" s="1"/>
      <c r="J214" s="1"/>
      <c r="K214" s="1"/>
      <c r="L214" s="139"/>
      <c r="M214" s="141"/>
      <c r="N214" s="142"/>
      <c r="O214" s="142"/>
      <c r="P214" s="142"/>
      <c r="Q214" s="142"/>
      <c r="R214" s="142"/>
      <c r="S214" s="142"/>
      <c r="T214" s="143"/>
      <c r="AT214" s="140" t="s">
        <v>135</v>
      </c>
      <c r="AU214" s="140" t="s">
        <v>133</v>
      </c>
      <c r="AV214" s="14" t="s">
        <v>132</v>
      </c>
      <c r="AW214" s="14" t="s">
        <v>31</v>
      </c>
      <c r="AX214" s="14" t="s">
        <v>78</v>
      </c>
      <c r="AY214" s="140" t="s">
        <v>128</v>
      </c>
    </row>
    <row r="215" spans="1:65" s="2" customFormat="1" ht="16.5" customHeight="1">
      <c r="A215" s="30"/>
      <c r="B215" s="120"/>
      <c r="C215" s="1"/>
      <c r="D215" s="1"/>
      <c r="E215" s="1"/>
      <c r="F215" s="1"/>
      <c r="G215" s="1"/>
      <c r="H215" s="1"/>
      <c r="I215" s="1"/>
      <c r="J215" s="1"/>
      <c r="K215" s="1"/>
      <c r="L215" s="31"/>
      <c r="M215" s="121" t="s">
        <v>3</v>
      </c>
      <c r="N215" s="122" t="s">
        <v>42</v>
      </c>
      <c r="O215" s="123">
        <v>0.08</v>
      </c>
      <c r="P215" s="123" t="e">
        <f>O215*#REF!</f>
        <v>#REF!</v>
      </c>
      <c r="Q215" s="123">
        <v>1E-3</v>
      </c>
      <c r="R215" s="123" t="e">
        <f>Q215*#REF!</f>
        <v>#REF!</v>
      </c>
      <c r="S215" s="123">
        <v>3.1E-4</v>
      </c>
      <c r="T215" s="124" t="e">
        <f>S215*#REF!</f>
        <v>#REF!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25" t="s">
        <v>139</v>
      </c>
      <c r="AT215" s="125" t="s">
        <v>130</v>
      </c>
      <c r="AU215" s="125" t="s">
        <v>133</v>
      </c>
      <c r="AY215" s="18" t="s">
        <v>128</v>
      </c>
      <c r="BE215" s="126">
        <f>IF(N215="základní",#REF!,0)</f>
        <v>0</v>
      </c>
      <c r="BF215" s="126" t="e">
        <f>IF(N215="snížená",#REF!,0)</f>
        <v>#REF!</v>
      </c>
      <c r="BG215" s="126">
        <f>IF(N215="zákl. přenesená",#REF!,0)</f>
        <v>0</v>
      </c>
      <c r="BH215" s="126">
        <f>IF(N215="sníž. přenesená",#REF!,0)</f>
        <v>0</v>
      </c>
      <c r="BI215" s="126">
        <f>IF(N215="nulová",#REF!,0)</f>
        <v>0</v>
      </c>
      <c r="BJ215" s="18" t="s">
        <v>133</v>
      </c>
      <c r="BK215" s="126" t="e">
        <f>ROUND(#REF!*#REF!,2)</f>
        <v>#REF!</v>
      </c>
      <c r="BL215" s="18" t="s">
        <v>139</v>
      </c>
      <c r="BM215" s="125" t="s">
        <v>160</v>
      </c>
    </row>
    <row r="216" spans="1:65" s="2" customFormat="1">
      <c r="A216" s="30"/>
      <c r="B216" s="31"/>
      <c r="C216" s="1"/>
      <c r="D216" s="1"/>
      <c r="E216" s="1"/>
      <c r="F216" s="1"/>
      <c r="G216" s="1"/>
      <c r="H216" s="1"/>
      <c r="I216" s="1"/>
      <c r="J216" s="1"/>
      <c r="K216" s="1"/>
      <c r="L216" s="31"/>
      <c r="M216" s="127"/>
      <c r="N216" s="128"/>
      <c r="O216" s="51"/>
      <c r="P216" s="51"/>
      <c r="Q216" s="51"/>
      <c r="R216" s="51"/>
      <c r="S216" s="51"/>
      <c r="T216" s="52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8" t="s">
        <v>134</v>
      </c>
      <c r="AU216" s="18" t="s">
        <v>133</v>
      </c>
    </row>
    <row r="217" spans="1:65" s="12" customFormat="1">
      <c r="B217" s="129"/>
      <c r="C217" s="1"/>
      <c r="D217" s="1"/>
      <c r="E217" s="1"/>
      <c r="F217" s="1"/>
      <c r="G217" s="1"/>
      <c r="H217" s="1"/>
      <c r="I217" s="1"/>
      <c r="J217" s="1"/>
      <c r="K217" s="1"/>
      <c r="L217" s="129"/>
      <c r="M217" s="131"/>
      <c r="N217" s="132"/>
      <c r="O217" s="132"/>
      <c r="P217" s="132"/>
      <c r="Q217" s="132"/>
      <c r="R217" s="132"/>
      <c r="S217" s="132"/>
      <c r="T217" s="133"/>
      <c r="AT217" s="130" t="s">
        <v>135</v>
      </c>
      <c r="AU217" s="130" t="s">
        <v>133</v>
      </c>
      <c r="AV217" s="12" t="s">
        <v>78</v>
      </c>
      <c r="AW217" s="12" t="s">
        <v>31</v>
      </c>
      <c r="AX217" s="12" t="s">
        <v>70</v>
      </c>
      <c r="AY217" s="130" t="s">
        <v>128</v>
      </c>
    </row>
    <row r="218" spans="1:65" s="12" customFormat="1">
      <c r="B218" s="129"/>
      <c r="C218" s="1"/>
      <c r="D218" s="1"/>
      <c r="E218" s="1"/>
      <c r="F218" s="1"/>
      <c r="G218" s="1"/>
      <c r="H218" s="1"/>
      <c r="I218" s="1"/>
      <c r="J218" s="1"/>
      <c r="K218" s="1"/>
      <c r="L218" s="129"/>
      <c r="M218" s="131"/>
      <c r="N218" s="132"/>
      <c r="O218" s="132"/>
      <c r="P218" s="132"/>
      <c r="Q218" s="132"/>
      <c r="R218" s="132"/>
      <c r="S218" s="132"/>
      <c r="T218" s="133"/>
      <c r="AT218" s="130" t="s">
        <v>135</v>
      </c>
      <c r="AU218" s="130" t="s">
        <v>133</v>
      </c>
      <c r="AV218" s="12" t="s">
        <v>78</v>
      </c>
      <c r="AW218" s="12" t="s">
        <v>31</v>
      </c>
      <c r="AX218" s="12" t="s">
        <v>70</v>
      </c>
      <c r="AY218" s="130" t="s">
        <v>128</v>
      </c>
    </row>
    <row r="219" spans="1:65" s="13" customFormat="1">
      <c r="B219" s="134"/>
      <c r="C219" s="1"/>
      <c r="D219" s="1"/>
      <c r="E219" s="1"/>
      <c r="F219" s="1"/>
      <c r="G219" s="1"/>
      <c r="H219" s="1"/>
      <c r="I219" s="1"/>
      <c r="J219" s="1"/>
      <c r="K219" s="1"/>
      <c r="L219" s="134"/>
      <c r="M219" s="136"/>
      <c r="N219" s="137"/>
      <c r="O219" s="137"/>
      <c r="P219" s="137"/>
      <c r="Q219" s="137"/>
      <c r="R219" s="137"/>
      <c r="S219" s="137"/>
      <c r="T219" s="138"/>
      <c r="AT219" s="135" t="s">
        <v>135</v>
      </c>
      <c r="AU219" s="135" t="s">
        <v>133</v>
      </c>
      <c r="AV219" s="13" t="s">
        <v>133</v>
      </c>
      <c r="AW219" s="13" t="s">
        <v>31</v>
      </c>
      <c r="AX219" s="13" t="s">
        <v>70</v>
      </c>
      <c r="AY219" s="135" t="s">
        <v>128</v>
      </c>
    </row>
    <row r="220" spans="1:65" s="12" customFormat="1">
      <c r="B220" s="129"/>
      <c r="C220" s="1"/>
      <c r="D220" s="1"/>
      <c r="E220" s="1"/>
      <c r="F220" s="1"/>
      <c r="G220" s="1"/>
      <c r="H220" s="1"/>
      <c r="I220" s="1"/>
      <c r="J220" s="1"/>
      <c r="K220" s="1"/>
      <c r="L220" s="129"/>
      <c r="M220" s="131"/>
      <c r="N220" s="132"/>
      <c r="O220" s="132"/>
      <c r="P220" s="132"/>
      <c r="Q220" s="132"/>
      <c r="R220" s="132"/>
      <c r="S220" s="132"/>
      <c r="T220" s="133"/>
      <c r="AT220" s="130" t="s">
        <v>135</v>
      </c>
      <c r="AU220" s="130" t="s">
        <v>133</v>
      </c>
      <c r="AV220" s="12" t="s">
        <v>78</v>
      </c>
      <c r="AW220" s="12" t="s">
        <v>31</v>
      </c>
      <c r="AX220" s="12" t="s">
        <v>70</v>
      </c>
      <c r="AY220" s="130" t="s">
        <v>128</v>
      </c>
    </row>
    <row r="221" spans="1:65" s="12" customFormat="1">
      <c r="B221" s="129"/>
      <c r="C221" s="1"/>
      <c r="D221" s="1"/>
      <c r="E221" s="1"/>
      <c r="F221" s="1"/>
      <c r="G221" s="1"/>
      <c r="H221" s="1"/>
      <c r="I221" s="1"/>
      <c r="J221" s="1"/>
      <c r="K221" s="1"/>
      <c r="L221" s="129"/>
      <c r="M221" s="131"/>
      <c r="N221" s="132"/>
      <c r="O221" s="132"/>
      <c r="P221" s="132"/>
      <c r="Q221" s="132"/>
      <c r="R221" s="132"/>
      <c r="S221" s="132"/>
      <c r="T221" s="133"/>
      <c r="AT221" s="130" t="s">
        <v>135</v>
      </c>
      <c r="AU221" s="130" t="s">
        <v>133</v>
      </c>
      <c r="AV221" s="12" t="s">
        <v>78</v>
      </c>
      <c r="AW221" s="12" t="s">
        <v>31</v>
      </c>
      <c r="AX221" s="12" t="s">
        <v>70</v>
      </c>
      <c r="AY221" s="130" t="s">
        <v>128</v>
      </c>
    </row>
    <row r="222" spans="1:65" s="13" customFormat="1">
      <c r="B222" s="134"/>
      <c r="C222" s="1"/>
      <c r="D222" s="1"/>
      <c r="E222" s="1"/>
      <c r="F222" s="1"/>
      <c r="G222" s="1"/>
      <c r="H222" s="1"/>
      <c r="I222" s="1"/>
      <c r="J222" s="1"/>
      <c r="K222" s="1"/>
      <c r="L222" s="134"/>
      <c r="M222" s="136"/>
      <c r="N222" s="137"/>
      <c r="O222" s="137"/>
      <c r="P222" s="137"/>
      <c r="Q222" s="137"/>
      <c r="R222" s="137"/>
      <c r="S222" s="137"/>
      <c r="T222" s="138"/>
      <c r="AT222" s="135" t="s">
        <v>135</v>
      </c>
      <c r="AU222" s="135" t="s">
        <v>133</v>
      </c>
      <c r="AV222" s="13" t="s">
        <v>133</v>
      </c>
      <c r="AW222" s="13" t="s">
        <v>31</v>
      </c>
      <c r="AX222" s="13" t="s">
        <v>70</v>
      </c>
      <c r="AY222" s="135" t="s">
        <v>128</v>
      </c>
    </row>
    <row r="223" spans="1:65" s="14" customFormat="1">
      <c r="B223" s="139"/>
      <c r="C223" s="1"/>
      <c r="D223" s="1"/>
      <c r="E223" s="1"/>
      <c r="F223" s="1"/>
      <c r="G223" s="1"/>
      <c r="H223" s="1"/>
      <c r="I223" s="1"/>
      <c r="J223" s="1"/>
      <c r="K223" s="1"/>
      <c r="L223" s="139"/>
      <c r="M223" s="141"/>
      <c r="N223" s="142"/>
      <c r="O223" s="142"/>
      <c r="P223" s="142"/>
      <c r="Q223" s="142"/>
      <c r="R223" s="142"/>
      <c r="S223" s="142"/>
      <c r="T223" s="143"/>
      <c r="AT223" s="140" t="s">
        <v>135</v>
      </c>
      <c r="AU223" s="140" t="s">
        <v>133</v>
      </c>
      <c r="AV223" s="14" t="s">
        <v>132</v>
      </c>
      <c r="AW223" s="14" t="s">
        <v>31</v>
      </c>
      <c r="AX223" s="14" t="s">
        <v>78</v>
      </c>
      <c r="AY223" s="140" t="s">
        <v>128</v>
      </c>
    </row>
    <row r="224" spans="1:65" s="2" customFormat="1" ht="16.5" customHeight="1">
      <c r="A224" s="30"/>
      <c r="B224" s="120"/>
      <c r="C224" s="1"/>
      <c r="D224" s="1"/>
      <c r="E224" s="1"/>
      <c r="F224" s="1"/>
      <c r="G224" s="1"/>
      <c r="H224" s="1"/>
      <c r="I224" s="1"/>
      <c r="J224" s="1"/>
      <c r="K224" s="1"/>
      <c r="L224" s="31"/>
      <c r="M224" s="121" t="s">
        <v>3</v>
      </c>
      <c r="N224" s="122" t="s">
        <v>42</v>
      </c>
      <c r="O224" s="123">
        <v>4.2999999999999997E-2</v>
      </c>
      <c r="P224" s="123" t="e">
        <f>O224*#REF!</f>
        <v>#REF!</v>
      </c>
      <c r="Q224" s="123">
        <v>1.0000000000000001E-5</v>
      </c>
      <c r="R224" s="123" t="e">
        <f>Q224*#REF!</f>
        <v>#REF!</v>
      </c>
      <c r="S224" s="123">
        <v>0</v>
      </c>
      <c r="T224" s="124" t="e">
        <f>S224*#REF!</f>
        <v>#REF!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25" t="s">
        <v>139</v>
      </c>
      <c r="AT224" s="125" t="s">
        <v>130</v>
      </c>
      <c r="AU224" s="125" t="s">
        <v>133</v>
      </c>
      <c r="AY224" s="18" t="s">
        <v>128</v>
      </c>
      <c r="BE224" s="126">
        <f>IF(N224="základní",#REF!,0)</f>
        <v>0</v>
      </c>
      <c r="BF224" s="126" t="e">
        <f>IF(N224="snížená",#REF!,0)</f>
        <v>#REF!</v>
      </c>
      <c r="BG224" s="126">
        <f>IF(N224="zákl. přenesená",#REF!,0)</f>
        <v>0</v>
      </c>
      <c r="BH224" s="126">
        <f>IF(N224="sníž. přenesená",#REF!,0)</f>
        <v>0</v>
      </c>
      <c r="BI224" s="126">
        <f>IF(N224="nulová",#REF!,0)</f>
        <v>0</v>
      </c>
      <c r="BJ224" s="18" t="s">
        <v>133</v>
      </c>
      <c r="BK224" s="126" t="e">
        <f>ROUND(#REF!*#REF!,2)</f>
        <v>#REF!</v>
      </c>
      <c r="BL224" s="18" t="s">
        <v>139</v>
      </c>
      <c r="BM224" s="125" t="s">
        <v>161</v>
      </c>
    </row>
    <row r="225" spans="1:65" s="2" customFormat="1">
      <c r="A225" s="30"/>
      <c r="B225" s="31"/>
      <c r="C225" s="1"/>
      <c r="D225" s="1"/>
      <c r="E225" s="1"/>
      <c r="F225" s="1"/>
      <c r="G225" s="1"/>
      <c r="H225" s="1"/>
      <c r="I225" s="1"/>
      <c r="J225" s="1"/>
      <c r="K225" s="1"/>
      <c r="L225" s="31"/>
      <c r="M225" s="127"/>
      <c r="N225" s="128"/>
      <c r="O225" s="51"/>
      <c r="P225" s="51"/>
      <c r="Q225" s="51"/>
      <c r="R225" s="51"/>
      <c r="S225" s="51"/>
      <c r="T225" s="52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8" t="s">
        <v>134</v>
      </c>
      <c r="AU225" s="18" t="s">
        <v>133</v>
      </c>
    </row>
    <row r="226" spans="1:65" s="12" customFormat="1">
      <c r="B226" s="129"/>
      <c r="C226" s="1"/>
      <c r="D226" s="1"/>
      <c r="E226" s="1"/>
      <c r="F226" s="1"/>
      <c r="G226" s="1"/>
      <c r="H226" s="1"/>
      <c r="I226" s="1"/>
      <c r="J226" s="1"/>
      <c r="K226" s="1"/>
      <c r="L226" s="129"/>
      <c r="M226" s="131"/>
      <c r="N226" s="132"/>
      <c r="O226" s="132"/>
      <c r="P226" s="132"/>
      <c r="Q226" s="132"/>
      <c r="R226" s="132"/>
      <c r="S226" s="132"/>
      <c r="T226" s="133"/>
      <c r="AT226" s="130" t="s">
        <v>135</v>
      </c>
      <c r="AU226" s="130" t="s">
        <v>133</v>
      </c>
      <c r="AV226" s="12" t="s">
        <v>78</v>
      </c>
      <c r="AW226" s="12" t="s">
        <v>31</v>
      </c>
      <c r="AX226" s="12" t="s">
        <v>70</v>
      </c>
      <c r="AY226" s="130" t="s">
        <v>128</v>
      </c>
    </row>
    <row r="227" spans="1:65" s="12" customFormat="1">
      <c r="B227" s="129"/>
      <c r="C227" s="1"/>
      <c r="D227" s="1"/>
      <c r="E227" s="1"/>
      <c r="F227" s="1"/>
      <c r="G227" s="1"/>
      <c r="H227" s="1"/>
      <c r="I227" s="1"/>
      <c r="J227" s="1"/>
      <c r="K227" s="1"/>
      <c r="L227" s="129"/>
      <c r="M227" s="131"/>
      <c r="N227" s="132"/>
      <c r="O227" s="132"/>
      <c r="P227" s="132"/>
      <c r="Q227" s="132"/>
      <c r="R227" s="132"/>
      <c r="S227" s="132"/>
      <c r="T227" s="133"/>
      <c r="AT227" s="130" t="s">
        <v>135</v>
      </c>
      <c r="AU227" s="130" t="s">
        <v>133</v>
      </c>
      <c r="AV227" s="12" t="s">
        <v>78</v>
      </c>
      <c r="AW227" s="12" t="s">
        <v>31</v>
      </c>
      <c r="AX227" s="12" t="s">
        <v>70</v>
      </c>
      <c r="AY227" s="130" t="s">
        <v>128</v>
      </c>
    </row>
    <row r="228" spans="1:65" s="12" customFormat="1">
      <c r="B228" s="129"/>
      <c r="C228" s="1"/>
      <c r="D228" s="1"/>
      <c r="E228" s="1"/>
      <c r="F228" s="1"/>
      <c r="G228" s="1"/>
      <c r="H228" s="1"/>
      <c r="I228" s="1"/>
      <c r="J228" s="1"/>
      <c r="K228" s="1"/>
      <c r="L228" s="129"/>
      <c r="M228" s="131"/>
      <c r="N228" s="132"/>
      <c r="O228" s="132"/>
      <c r="P228" s="132"/>
      <c r="Q228" s="132"/>
      <c r="R228" s="132"/>
      <c r="S228" s="132"/>
      <c r="T228" s="133"/>
      <c r="AT228" s="130" t="s">
        <v>135</v>
      </c>
      <c r="AU228" s="130" t="s">
        <v>133</v>
      </c>
      <c r="AV228" s="12" t="s">
        <v>78</v>
      </c>
      <c r="AW228" s="12" t="s">
        <v>31</v>
      </c>
      <c r="AX228" s="12" t="s">
        <v>70</v>
      </c>
      <c r="AY228" s="130" t="s">
        <v>128</v>
      </c>
    </row>
    <row r="229" spans="1:65" s="13" customFormat="1">
      <c r="B229" s="134"/>
      <c r="C229" s="1"/>
      <c r="D229" s="1"/>
      <c r="E229" s="1"/>
      <c r="F229" s="1"/>
      <c r="G229" s="1"/>
      <c r="H229" s="1"/>
      <c r="I229" s="1"/>
      <c r="J229" s="1"/>
      <c r="K229" s="1"/>
      <c r="L229" s="134"/>
      <c r="M229" s="136"/>
      <c r="N229" s="137"/>
      <c r="O229" s="137"/>
      <c r="P229" s="137"/>
      <c r="Q229" s="137"/>
      <c r="R229" s="137"/>
      <c r="S229" s="137"/>
      <c r="T229" s="138"/>
      <c r="AT229" s="135" t="s">
        <v>135</v>
      </c>
      <c r="AU229" s="135" t="s">
        <v>133</v>
      </c>
      <c r="AV229" s="13" t="s">
        <v>133</v>
      </c>
      <c r="AW229" s="13" t="s">
        <v>31</v>
      </c>
      <c r="AX229" s="13" t="s">
        <v>70</v>
      </c>
      <c r="AY229" s="135" t="s">
        <v>128</v>
      </c>
    </row>
    <row r="230" spans="1:65" s="12" customFormat="1">
      <c r="B230" s="129"/>
      <c r="C230" s="1"/>
      <c r="D230" s="1"/>
      <c r="E230" s="1"/>
      <c r="F230" s="1"/>
      <c r="G230" s="1"/>
      <c r="H230" s="1"/>
      <c r="I230" s="1"/>
      <c r="J230" s="1"/>
      <c r="K230" s="1"/>
      <c r="L230" s="129"/>
      <c r="M230" s="131"/>
      <c r="N230" s="132"/>
      <c r="O230" s="132"/>
      <c r="P230" s="132"/>
      <c r="Q230" s="132"/>
      <c r="R230" s="132"/>
      <c r="S230" s="132"/>
      <c r="T230" s="133"/>
      <c r="AT230" s="130" t="s">
        <v>135</v>
      </c>
      <c r="AU230" s="130" t="s">
        <v>133</v>
      </c>
      <c r="AV230" s="12" t="s">
        <v>78</v>
      </c>
      <c r="AW230" s="12" t="s">
        <v>31</v>
      </c>
      <c r="AX230" s="12" t="s">
        <v>70</v>
      </c>
      <c r="AY230" s="130" t="s">
        <v>128</v>
      </c>
    </row>
    <row r="231" spans="1:65" s="13" customFormat="1">
      <c r="B231" s="134"/>
      <c r="C231" s="1"/>
      <c r="D231" s="1"/>
      <c r="E231" s="1"/>
      <c r="F231" s="1"/>
      <c r="G231" s="1"/>
      <c r="H231" s="1"/>
      <c r="I231" s="1"/>
      <c r="J231" s="1"/>
      <c r="K231" s="1"/>
      <c r="L231" s="134"/>
      <c r="M231" s="136"/>
      <c r="N231" s="137"/>
      <c r="O231" s="137"/>
      <c r="P231" s="137"/>
      <c r="Q231" s="137"/>
      <c r="R231" s="137"/>
      <c r="S231" s="137"/>
      <c r="T231" s="138"/>
      <c r="AT231" s="135" t="s">
        <v>135</v>
      </c>
      <c r="AU231" s="135" t="s">
        <v>133</v>
      </c>
      <c r="AV231" s="13" t="s">
        <v>133</v>
      </c>
      <c r="AW231" s="13" t="s">
        <v>31</v>
      </c>
      <c r="AX231" s="13" t="s">
        <v>70</v>
      </c>
      <c r="AY231" s="135" t="s">
        <v>128</v>
      </c>
    </row>
    <row r="232" spans="1:65" s="14" customFormat="1">
      <c r="B232" s="139"/>
      <c r="C232" s="1"/>
      <c r="D232" s="1"/>
      <c r="E232" s="1"/>
      <c r="F232" s="1"/>
      <c r="G232" s="1"/>
      <c r="H232" s="1"/>
      <c r="I232" s="1"/>
      <c r="J232" s="1"/>
      <c r="K232" s="1"/>
      <c r="L232" s="139"/>
      <c r="M232" s="141"/>
      <c r="N232" s="142"/>
      <c r="O232" s="142"/>
      <c r="P232" s="142"/>
      <c r="Q232" s="142"/>
      <c r="R232" s="142"/>
      <c r="S232" s="142"/>
      <c r="T232" s="143"/>
      <c r="AT232" s="140" t="s">
        <v>135</v>
      </c>
      <c r="AU232" s="140" t="s">
        <v>133</v>
      </c>
      <c r="AV232" s="14" t="s">
        <v>132</v>
      </c>
      <c r="AW232" s="14" t="s">
        <v>31</v>
      </c>
      <c r="AX232" s="14" t="s">
        <v>78</v>
      </c>
      <c r="AY232" s="140" t="s">
        <v>128</v>
      </c>
    </row>
    <row r="233" spans="1:65" s="2" customFormat="1" ht="16.5" customHeight="1">
      <c r="A233" s="30"/>
      <c r="B233" s="120"/>
      <c r="C233" s="1"/>
      <c r="D233" s="1"/>
      <c r="E233" s="1"/>
      <c r="F233" s="1"/>
      <c r="G233" s="1"/>
      <c r="H233" s="1"/>
      <c r="I233" s="1"/>
      <c r="J233" s="1"/>
      <c r="K233" s="1"/>
      <c r="L233" s="31"/>
      <c r="M233" s="121" t="s">
        <v>3</v>
      </c>
      <c r="N233" s="122" t="s">
        <v>42</v>
      </c>
      <c r="O233" s="123">
        <v>4.7E-2</v>
      </c>
      <c r="P233" s="123" t="e">
        <f>O233*#REF!</f>
        <v>#REF!</v>
      </c>
      <c r="Q233" s="123">
        <v>1.0000000000000001E-5</v>
      </c>
      <c r="R233" s="123" t="e">
        <f>Q233*#REF!</f>
        <v>#REF!</v>
      </c>
      <c r="S233" s="123">
        <v>0</v>
      </c>
      <c r="T233" s="124" t="e">
        <f>S233*#REF!</f>
        <v>#REF!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25" t="s">
        <v>139</v>
      </c>
      <c r="AT233" s="125" t="s">
        <v>130</v>
      </c>
      <c r="AU233" s="125" t="s">
        <v>133</v>
      </c>
      <c r="AY233" s="18" t="s">
        <v>128</v>
      </c>
      <c r="BE233" s="126">
        <f>IF(N233="základní",#REF!,0)</f>
        <v>0</v>
      </c>
      <c r="BF233" s="126" t="e">
        <f>IF(N233="snížená",#REF!,0)</f>
        <v>#REF!</v>
      </c>
      <c r="BG233" s="126">
        <f>IF(N233="zákl. přenesená",#REF!,0)</f>
        <v>0</v>
      </c>
      <c r="BH233" s="126">
        <f>IF(N233="sníž. přenesená",#REF!,0)</f>
        <v>0</v>
      </c>
      <c r="BI233" s="126">
        <f>IF(N233="nulová",#REF!,0)</f>
        <v>0</v>
      </c>
      <c r="BJ233" s="18" t="s">
        <v>133</v>
      </c>
      <c r="BK233" s="126" t="e">
        <f>ROUND(#REF!*#REF!,2)</f>
        <v>#REF!</v>
      </c>
      <c r="BL233" s="18" t="s">
        <v>139</v>
      </c>
      <c r="BM233" s="125" t="s">
        <v>162</v>
      </c>
    </row>
    <row r="234" spans="1:65" s="2" customFormat="1">
      <c r="A234" s="30"/>
      <c r="B234" s="31"/>
      <c r="C234" s="1"/>
      <c r="D234" s="1"/>
      <c r="E234" s="1"/>
      <c r="F234" s="1"/>
      <c r="G234" s="1"/>
      <c r="H234" s="1"/>
      <c r="I234" s="1"/>
      <c r="J234" s="1"/>
      <c r="K234" s="1"/>
      <c r="L234" s="31"/>
      <c r="M234" s="127"/>
      <c r="N234" s="128"/>
      <c r="O234" s="51"/>
      <c r="P234" s="51"/>
      <c r="Q234" s="51"/>
      <c r="R234" s="51"/>
      <c r="S234" s="51"/>
      <c r="T234" s="52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8" t="s">
        <v>134</v>
      </c>
      <c r="AU234" s="18" t="s">
        <v>133</v>
      </c>
    </row>
    <row r="235" spans="1:65" s="12" customFormat="1">
      <c r="B235" s="129"/>
      <c r="C235" s="1"/>
      <c r="D235" s="1"/>
      <c r="E235" s="1"/>
      <c r="F235" s="1"/>
      <c r="G235" s="1"/>
      <c r="H235" s="1"/>
      <c r="I235" s="1"/>
      <c r="J235" s="1"/>
      <c r="K235" s="1"/>
      <c r="L235" s="129"/>
      <c r="M235" s="131"/>
      <c r="N235" s="132"/>
      <c r="O235" s="132"/>
      <c r="P235" s="132"/>
      <c r="Q235" s="132"/>
      <c r="R235" s="132"/>
      <c r="S235" s="132"/>
      <c r="T235" s="133"/>
      <c r="AT235" s="130" t="s">
        <v>135</v>
      </c>
      <c r="AU235" s="130" t="s">
        <v>133</v>
      </c>
      <c r="AV235" s="12" t="s">
        <v>78</v>
      </c>
      <c r="AW235" s="12" t="s">
        <v>31</v>
      </c>
      <c r="AX235" s="12" t="s">
        <v>70</v>
      </c>
      <c r="AY235" s="130" t="s">
        <v>128</v>
      </c>
    </row>
    <row r="236" spans="1:65" s="12" customFormat="1">
      <c r="B236" s="129"/>
      <c r="C236" s="1"/>
      <c r="D236" s="1"/>
      <c r="E236" s="1"/>
      <c r="F236" s="1"/>
      <c r="G236" s="1"/>
      <c r="H236" s="1"/>
      <c r="I236" s="1"/>
      <c r="J236" s="1"/>
      <c r="K236" s="1"/>
      <c r="L236" s="129"/>
      <c r="M236" s="131"/>
      <c r="N236" s="132"/>
      <c r="O236" s="132"/>
      <c r="P236" s="132"/>
      <c r="Q236" s="132"/>
      <c r="R236" s="132"/>
      <c r="S236" s="132"/>
      <c r="T236" s="133"/>
      <c r="AT236" s="130" t="s">
        <v>135</v>
      </c>
      <c r="AU236" s="130" t="s">
        <v>133</v>
      </c>
      <c r="AV236" s="12" t="s">
        <v>78</v>
      </c>
      <c r="AW236" s="12" t="s">
        <v>31</v>
      </c>
      <c r="AX236" s="12" t="s">
        <v>70</v>
      </c>
      <c r="AY236" s="130" t="s">
        <v>128</v>
      </c>
    </row>
    <row r="237" spans="1:65" s="12" customFormat="1">
      <c r="B237" s="129"/>
      <c r="C237" s="1"/>
      <c r="D237" s="1"/>
      <c r="E237" s="1"/>
      <c r="F237" s="1"/>
      <c r="G237" s="1"/>
      <c r="H237" s="1"/>
      <c r="I237" s="1"/>
      <c r="J237" s="1"/>
      <c r="K237" s="1"/>
      <c r="L237" s="129"/>
      <c r="M237" s="131"/>
      <c r="N237" s="132"/>
      <c r="O237" s="132"/>
      <c r="P237" s="132"/>
      <c r="Q237" s="132"/>
      <c r="R237" s="132"/>
      <c r="S237" s="132"/>
      <c r="T237" s="133"/>
      <c r="AT237" s="130" t="s">
        <v>135</v>
      </c>
      <c r="AU237" s="130" t="s">
        <v>133</v>
      </c>
      <c r="AV237" s="12" t="s">
        <v>78</v>
      </c>
      <c r="AW237" s="12" t="s">
        <v>31</v>
      </c>
      <c r="AX237" s="12" t="s">
        <v>70</v>
      </c>
      <c r="AY237" s="130" t="s">
        <v>128</v>
      </c>
    </row>
    <row r="238" spans="1:65" s="13" customFormat="1">
      <c r="B238" s="134"/>
      <c r="C238" s="1"/>
      <c r="D238" s="1"/>
      <c r="E238" s="1"/>
      <c r="F238" s="1"/>
      <c r="G238" s="1"/>
      <c r="H238" s="1"/>
      <c r="I238" s="1"/>
      <c r="J238" s="1"/>
      <c r="K238" s="1"/>
      <c r="L238" s="134"/>
      <c r="M238" s="136"/>
      <c r="N238" s="137"/>
      <c r="O238" s="137"/>
      <c r="P238" s="137"/>
      <c r="Q238" s="137"/>
      <c r="R238" s="137"/>
      <c r="S238" s="137"/>
      <c r="T238" s="138"/>
      <c r="AT238" s="135" t="s">
        <v>135</v>
      </c>
      <c r="AU238" s="135" t="s">
        <v>133</v>
      </c>
      <c r="AV238" s="13" t="s">
        <v>133</v>
      </c>
      <c r="AW238" s="13" t="s">
        <v>31</v>
      </c>
      <c r="AX238" s="13" t="s">
        <v>70</v>
      </c>
      <c r="AY238" s="135" t="s">
        <v>128</v>
      </c>
    </row>
    <row r="239" spans="1:65" s="12" customFormat="1">
      <c r="B239" s="129"/>
      <c r="C239" s="1"/>
      <c r="D239" s="1"/>
      <c r="E239" s="1"/>
      <c r="F239" s="1"/>
      <c r="G239" s="1"/>
      <c r="H239" s="1"/>
      <c r="I239" s="1"/>
      <c r="J239" s="1"/>
      <c r="K239" s="1"/>
      <c r="L239" s="129"/>
      <c r="M239" s="131"/>
      <c r="N239" s="132"/>
      <c r="O239" s="132"/>
      <c r="P239" s="132"/>
      <c r="Q239" s="132"/>
      <c r="R239" s="132"/>
      <c r="S239" s="132"/>
      <c r="T239" s="133"/>
      <c r="AT239" s="130" t="s">
        <v>135</v>
      </c>
      <c r="AU239" s="130" t="s">
        <v>133</v>
      </c>
      <c r="AV239" s="12" t="s">
        <v>78</v>
      </c>
      <c r="AW239" s="12" t="s">
        <v>31</v>
      </c>
      <c r="AX239" s="12" t="s">
        <v>70</v>
      </c>
      <c r="AY239" s="130" t="s">
        <v>128</v>
      </c>
    </row>
    <row r="240" spans="1:65" s="13" customFormat="1">
      <c r="B240" s="134"/>
      <c r="C240" s="1"/>
      <c r="D240" s="1"/>
      <c r="E240" s="1"/>
      <c r="F240" s="1"/>
      <c r="G240" s="1"/>
      <c r="H240" s="1"/>
      <c r="I240" s="1"/>
      <c r="J240" s="1"/>
      <c r="K240" s="1"/>
      <c r="L240" s="134"/>
      <c r="M240" s="136"/>
      <c r="N240" s="137"/>
      <c r="O240" s="137"/>
      <c r="P240" s="137"/>
      <c r="Q240" s="137"/>
      <c r="R240" s="137"/>
      <c r="S240" s="137"/>
      <c r="T240" s="138"/>
      <c r="AT240" s="135" t="s">
        <v>135</v>
      </c>
      <c r="AU240" s="135" t="s">
        <v>133</v>
      </c>
      <c r="AV240" s="13" t="s">
        <v>133</v>
      </c>
      <c r="AW240" s="13" t="s">
        <v>31</v>
      </c>
      <c r="AX240" s="13" t="s">
        <v>70</v>
      </c>
      <c r="AY240" s="135" t="s">
        <v>128</v>
      </c>
    </row>
    <row r="241" spans="1:65" s="14" customFormat="1">
      <c r="B241" s="139"/>
      <c r="C241" s="1"/>
      <c r="D241" s="1"/>
      <c r="E241" s="1"/>
      <c r="F241" s="1"/>
      <c r="G241" s="1"/>
      <c r="H241" s="1"/>
      <c r="I241" s="1"/>
      <c r="J241" s="1"/>
      <c r="K241" s="1"/>
      <c r="L241" s="139"/>
      <c r="M241" s="141"/>
      <c r="N241" s="142"/>
      <c r="O241" s="142"/>
      <c r="P241" s="142"/>
      <c r="Q241" s="142"/>
      <c r="R241" s="142"/>
      <c r="S241" s="142"/>
      <c r="T241" s="143"/>
      <c r="AT241" s="140" t="s">
        <v>135</v>
      </c>
      <c r="AU241" s="140" t="s">
        <v>133</v>
      </c>
      <c r="AV241" s="14" t="s">
        <v>132</v>
      </c>
      <c r="AW241" s="14" t="s">
        <v>31</v>
      </c>
      <c r="AX241" s="14" t="s">
        <v>78</v>
      </c>
      <c r="AY241" s="140" t="s">
        <v>128</v>
      </c>
    </row>
    <row r="242" spans="1:65" s="2" customFormat="1" ht="16.5" customHeight="1">
      <c r="A242" s="30"/>
      <c r="B242" s="120"/>
      <c r="C242" s="1"/>
      <c r="D242" s="1"/>
      <c r="E242" s="1"/>
      <c r="F242" s="1"/>
      <c r="G242" s="1"/>
      <c r="H242" s="1"/>
      <c r="I242" s="1"/>
      <c r="J242" s="1"/>
      <c r="K242" s="1"/>
      <c r="L242" s="31"/>
      <c r="M242" s="121" t="s">
        <v>3</v>
      </c>
      <c r="N242" s="122" t="s">
        <v>42</v>
      </c>
      <c r="O242" s="123">
        <v>0.104</v>
      </c>
      <c r="P242" s="123" t="e">
        <f>O242*#REF!</f>
        <v>#REF!</v>
      </c>
      <c r="Q242" s="123">
        <v>2.5999999999999998E-4</v>
      </c>
      <c r="R242" s="123" t="e">
        <f>Q242*#REF!</f>
        <v>#REF!</v>
      </c>
      <c r="S242" s="123">
        <v>0</v>
      </c>
      <c r="T242" s="124" t="e">
        <f>S242*#REF!</f>
        <v>#REF!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25" t="s">
        <v>139</v>
      </c>
      <c r="AT242" s="125" t="s">
        <v>130</v>
      </c>
      <c r="AU242" s="125" t="s">
        <v>133</v>
      </c>
      <c r="AY242" s="18" t="s">
        <v>128</v>
      </c>
      <c r="BE242" s="126">
        <f>IF(N242="základní",#REF!,0)</f>
        <v>0</v>
      </c>
      <c r="BF242" s="126" t="e">
        <f>IF(N242="snížená",#REF!,0)</f>
        <v>#REF!</v>
      </c>
      <c r="BG242" s="126">
        <f>IF(N242="zákl. přenesená",#REF!,0)</f>
        <v>0</v>
      </c>
      <c r="BH242" s="126">
        <f>IF(N242="sníž. přenesená",#REF!,0)</f>
        <v>0</v>
      </c>
      <c r="BI242" s="126">
        <f>IF(N242="nulová",#REF!,0)</f>
        <v>0</v>
      </c>
      <c r="BJ242" s="18" t="s">
        <v>133</v>
      </c>
      <c r="BK242" s="126" t="e">
        <f>ROUND(#REF!*#REF!,2)</f>
        <v>#REF!</v>
      </c>
      <c r="BL242" s="18" t="s">
        <v>139</v>
      </c>
      <c r="BM242" s="125" t="s">
        <v>163</v>
      </c>
    </row>
    <row r="243" spans="1:65" s="2" customFormat="1">
      <c r="A243" s="30"/>
      <c r="B243" s="31"/>
      <c r="C243" s="1"/>
      <c r="D243" s="1"/>
      <c r="E243" s="1"/>
      <c r="F243" s="1"/>
      <c r="G243" s="1"/>
      <c r="H243" s="1"/>
      <c r="I243" s="1"/>
      <c r="J243" s="1"/>
      <c r="K243" s="1"/>
      <c r="L243" s="31"/>
      <c r="M243" s="127"/>
      <c r="N243" s="128"/>
      <c r="O243" s="51"/>
      <c r="P243" s="51"/>
      <c r="Q243" s="51"/>
      <c r="R243" s="51"/>
      <c r="S243" s="51"/>
      <c r="T243" s="52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8" t="s">
        <v>134</v>
      </c>
      <c r="AU243" s="18" t="s">
        <v>133</v>
      </c>
    </row>
    <row r="244" spans="1:65" s="12" customFormat="1">
      <c r="B244" s="129"/>
      <c r="C244" s="1"/>
      <c r="D244" s="1"/>
      <c r="E244" s="1"/>
      <c r="F244" s="1"/>
      <c r="G244" s="1"/>
      <c r="H244" s="1"/>
      <c r="I244" s="1"/>
      <c r="J244" s="1"/>
      <c r="K244" s="1"/>
      <c r="L244" s="129"/>
      <c r="M244" s="131"/>
      <c r="N244" s="132"/>
      <c r="O244" s="132"/>
      <c r="P244" s="132"/>
      <c r="Q244" s="132"/>
      <c r="R244" s="132"/>
      <c r="S244" s="132"/>
      <c r="T244" s="133"/>
      <c r="AT244" s="130" t="s">
        <v>135</v>
      </c>
      <c r="AU244" s="130" t="s">
        <v>133</v>
      </c>
      <c r="AV244" s="12" t="s">
        <v>78</v>
      </c>
      <c r="AW244" s="12" t="s">
        <v>31</v>
      </c>
      <c r="AX244" s="12" t="s">
        <v>70</v>
      </c>
      <c r="AY244" s="130" t="s">
        <v>128</v>
      </c>
    </row>
    <row r="245" spans="1:65" s="13" customFormat="1">
      <c r="B245" s="134"/>
      <c r="C245" s="1"/>
      <c r="D245" s="1"/>
      <c r="E245" s="1"/>
      <c r="F245" s="1"/>
      <c r="G245" s="1"/>
      <c r="H245" s="1"/>
      <c r="I245" s="1"/>
      <c r="J245" s="1"/>
      <c r="K245" s="1"/>
      <c r="L245" s="134"/>
      <c r="M245" s="136"/>
      <c r="N245" s="137"/>
      <c r="O245" s="137"/>
      <c r="P245" s="137"/>
      <c r="Q245" s="137"/>
      <c r="R245" s="137"/>
      <c r="S245" s="137"/>
      <c r="T245" s="138"/>
      <c r="AT245" s="135" t="s">
        <v>135</v>
      </c>
      <c r="AU245" s="135" t="s">
        <v>133</v>
      </c>
      <c r="AV245" s="13" t="s">
        <v>133</v>
      </c>
      <c r="AW245" s="13" t="s">
        <v>31</v>
      </c>
      <c r="AX245" s="13" t="s">
        <v>70</v>
      </c>
      <c r="AY245" s="135" t="s">
        <v>128</v>
      </c>
    </row>
    <row r="246" spans="1:65" s="13" customFormat="1">
      <c r="B246" s="134"/>
      <c r="C246" s="1"/>
      <c r="D246" s="1"/>
      <c r="E246" s="1"/>
      <c r="F246" s="1"/>
      <c r="G246" s="1"/>
      <c r="H246" s="1"/>
      <c r="I246" s="1"/>
      <c r="J246" s="1"/>
      <c r="K246" s="1"/>
      <c r="L246" s="134"/>
      <c r="M246" s="136"/>
      <c r="N246" s="137"/>
      <c r="O246" s="137"/>
      <c r="P246" s="137"/>
      <c r="Q246" s="137"/>
      <c r="R246" s="137"/>
      <c r="S246" s="137"/>
      <c r="T246" s="138"/>
      <c r="AT246" s="135" t="s">
        <v>135</v>
      </c>
      <c r="AU246" s="135" t="s">
        <v>133</v>
      </c>
      <c r="AV246" s="13" t="s">
        <v>133</v>
      </c>
      <c r="AW246" s="13" t="s">
        <v>31</v>
      </c>
      <c r="AX246" s="13" t="s">
        <v>70</v>
      </c>
      <c r="AY246" s="135" t="s">
        <v>128</v>
      </c>
    </row>
    <row r="247" spans="1:65" s="13" customFormat="1">
      <c r="B247" s="134"/>
      <c r="C247" s="1"/>
      <c r="D247" s="1"/>
      <c r="E247" s="1"/>
      <c r="F247" s="1"/>
      <c r="G247" s="1"/>
      <c r="H247" s="1"/>
      <c r="I247" s="1"/>
      <c r="J247" s="1"/>
      <c r="K247" s="1"/>
      <c r="L247" s="134"/>
      <c r="M247" s="136"/>
      <c r="N247" s="137"/>
      <c r="O247" s="137"/>
      <c r="P247" s="137"/>
      <c r="Q247" s="137"/>
      <c r="R247" s="137"/>
      <c r="S247" s="137"/>
      <c r="T247" s="138"/>
      <c r="AT247" s="135" t="s">
        <v>135</v>
      </c>
      <c r="AU247" s="135" t="s">
        <v>133</v>
      </c>
      <c r="AV247" s="13" t="s">
        <v>133</v>
      </c>
      <c r="AW247" s="13" t="s">
        <v>31</v>
      </c>
      <c r="AX247" s="13" t="s">
        <v>70</v>
      </c>
      <c r="AY247" s="135" t="s">
        <v>128</v>
      </c>
    </row>
    <row r="248" spans="1:65" s="13" customFormat="1">
      <c r="B248" s="134"/>
      <c r="C248" s="1"/>
      <c r="D248" s="1"/>
      <c r="E248" s="1"/>
      <c r="F248" s="1"/>
      <c r="G248" s="1"/>
      <c r="H248" s="1"/>
      <c r="I248" s="1"/>
      <c r="J248" s="1"/>
      <c r="K248" s="1"/>
      <c r="L248" s="134"/>
      <c r="M248" s="136"/>
      <c r="N248" s="137"/>
      <c r="O248" s="137"/>
      <c r="P248" s="137"/>
      <c r="Q248" s="137"/>
      <c r="R248" s="137"/>
      <c r="S248" s="137"/>
      <c r="T248" s="138"/>
      <c r="AT248" s="135" t="s">
        <v>135</v>
      </c>
      <c r="AU248" s="135" t="s">
        <v>133</v>
      </c>
      <c r="AV248" s="13" t="s">
        <v>133</v>
      </c>
      <c r="AW248" s="13" t="s">
        <v>31</v>
      </c>
      <c r="AX248" s="13" t="s">
        <v>70</v>
      </c>
      <c r="AY248" s="135" t="s">
        <v>128</v>
      </c>
    </row>
    <row r="249" spans="1:65" s="13" customFormat="1">
      <c r="B249" s="134"/>
      <c r="C249" s="1"/>
      <c r="D249" s="1"/>
      <c r="E249" s="1"/>
      <c r="F249" s="1"/>
      <c r="G249" s="1"/>
      <c r="H249" s="1"/>
      <c r="I249" s="1"/>
      <c r="J249" s="1"/>
      <c r="K249" s="1"/>
      <c r="L249" s="134"/>
      <c r="M249" s="136"/>
      <c r="N249" s="137"/>
      <c r="O249" s="137"/>
      <c r="P249" s="137"/>
      <c r="Q249" s="137"/>
      <c r="R249" s="137"/>
      <c r="S249" s="137"/>
      <c r="T249" s="138"/>
      <c r="AT249" s="135" t="s">
        <v>135</v>
      </c>
      <c r="AU249" s="135" t="s">
        <v>133</v>
      </c>
      <c r="AV249" s="13" t="s">
        <v>133</v>
      </c>
      <c r="AW249" s="13" t="s">
        <v>31</v>
      </c>
      <c r="AX249" s="13" t="s">
        <v>70</v>
      </c>
      <c r="AY249" s="135" t="s">
        <v>128</v>
      </c>
    </row>
    <row r="250" spans="1:65" s="13" customFormat="1">
      <c r="B250" s="134"/>
      <c r="C250" s="1"/>
      <c r="D250" s="1"/>
      <c r="E250" s="1"/>
      <c r="F250" s="1"/>
      <c r="G250" s="1"/>
      <c r="H250" s="1"/>
      <c r="I250" s="1"/>
      <c r="J250" s="1"/>
      <c r="K250" s="1"/>
      <c r="L250" s="134"/>
      <c r="M250" s="136"/>
      <c r="N250" s="137"/>
      <c r="O250" s="137"/>
      <c r="P250" s="137"/>
      <c r="Q250" s="137"/>
      <c r="R250" s="137"/>
      <c r="S250" s="137"/>
      <c r="T250" s="138"/>
      <c r="AT250" s="135" t="s">
        <v>135</v>
      </c>
      <c r="AU250" s="135" t="s">
        <v>133</v>
      </c>
      <c r="AV250" s="13" t="s">
        <v>133</v>
      </c>
      <c r="AW250" s="13" t="s">
        <v>31</v>
      </c>
      <c r="AX250" s="13" t="s">
        <v>70</v>
      </c>
      <c r="AY250" s="135" t="s">
        <v>128</v>
      </c>
    </row>
    <row r="251" spans="1:65" s="13" customFormat="1">
      <c r="B251" s="134"/>
      <c r="C251" s="1"/>
      <c r="D251" s="1"/>
      <c r="E251" s="1"/>
      <c r="F251" s="1"/>
      <c r="G251" s="1"/>
      <c r="H251" s="1"/>
      <c r="I251" s="1"/>
      <c r="J251" s="1"/>
      <c r="K251" s="1"/>
      <c r="L251" s="134"/>
      <c r="M251" s="136"/>
      <c r="N251" s="137"/>
      <c r="O251" s="137"/>
      <c r="P251" s="137"/>
      <c r="Q251" s="137"/>
      <c r="R251" s="137"/>
      <c r="S251" s="137"/>
      <c r="T251" s="138"/>
      <c r="AT251" s="135" t="s">
        <v>135</v>
      </c>
      <c r="AU251" s="135" t="s">
        <v>133</v>
      </c>
      <c r="AV251" s="13" t="s">
        <v>133</v>
      </c>
      <c r="AW251" s="13" t="s">
        <v>31</v>
      </c>
      <c r="AX251" s="13" t="s">
        <v>70</v>
      </c>
      <c r="AY251" s="135" t="s">
        <v>128</v>
      </c>
    </row>
    <row r="252" spans="1:65" s="14" customFormat="1">
      <c r="B252" s="139"/>
      <c r="C252" s="1"/>
      <c r="D252" s="1"/>
      <c r="E252" s="1"/>
      <c r="F252" s="1"/>
      <c r="G252" s="1"/>
      <c r="H252" s="1"/>
      <c r="I252" s="1"/>
      <c r="J252" s="1"/>
      <c r="K252" s="1"/>
      <c r="L252" s="139"/>
      <c r="M252" s="141"/>
      <c r="N252" s="142"/>
      <c r="O252" s="142"/>
      <c r="P252" s="142"/>
      <c r="Q252" s="142"/>
      <c r="R252" s="142"/>
      <c r="S252" s="142"/>
      <c r="T252" s="143"/>
      <c r="AT252" s="140" t="s">
        <v>135</v>
      </c>
      <c r="AU252" s="140" t="s">
        <v>133</v>
      </c>
      <c r="AV252" s="14" t="s">
        <v>132</v>
      </c>
      <c r="AW252" s="14" t="s">
        <v>31</v>
      </c>
      <c r="AX252" s="14" t="s">
        <v>78</v>
      </c>
      <c r="AY252" s="140" t="s">
        <v>128</v>
      </c>
    </row>
    <row r="253" spans="1:65" s="2" customFormat="1" ht="16.5" customHeight="1">
      <c r="A253" s="30"/>
      <c r="B253" s="120"/>
      <c r="C253" s="1"/>
      <c r="D253" s="1"/>
      <c r="E253" s="1"/>
      <c r="F253" s="1"/>
      <c r="G253" s="1"/>
      <c r="H253" s="1"/>
      <c r="I253" s="1"/>
      <c r="J253" s="1"/>
      <c r="K253" s="1"/>
      <c r="L253" s="31"/>
      <c r="M253" s="121" t="s">
        <v>3</v>
      </c>
      <c r="N253" s="122" t="s">
        <v>42</v>
      </c>
      <c r="O253" s="123">
        <v>9.9000000000000005E-2</v>
      </c>
      <c r="P253" s="123" t="e">
        <f>O253*#REF!</f>
        <v>#REF!</v>
      </c>
      <c r="Q253" s="123">
        <v>2.7999999999999998E-4</v>
      </c>
      <c r="R253" s="123" t="e">
        <f>Q253*#REF!</f>
        <v>#REF!</v>
      </c>
      <c r="S253" s="123">
        <v>0</v>
      </c>
      <c r="T253" s="124" t="e">
        <f>S253*#REF!</f>
        <v>#REF!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25" t="s">
        <v>139</v>
      </c>
      <c r="AT253" s="125" t="s">
        <v>130</v>
      </c>
      <c r="AU253" s="125" t="s">
        <v>133</v>
      </c>
      <c r="AY253" s="18" t="s">
        <v>128</v>
      </c>
      <c r="BE253" s="126">
        <f>IF(N253="základní",#REF!,0)</f>
        <v>0</v>
      </c>
      <c r="BF253" s="126" t="e">
        <f>IF(N253="snížená",#REF!,0)</f>
        <v>#REF!</v>
      </c>
      <c r="BG253" s="126">
        <f>IF(N253="zákl. přenesená",#REF!,0)</f>
        <v>0</v>
      </c>
      <c r="BH253" s="126">
        <f>IF(N253="sníž. přenesená",#REF!,0)</f>
        <v>0</v>
      </c>
      <c r="BI253" s="126">
        <f>IF(N253="nulová",#REF!,0)</f>
        <v>0</v>
      </c>
      <c r="BJ253" s="18" t="s">
        <v>133</v>
      </c>
      <c r="BK253" s="126" t="e">
        <f>ROUND(#REF!*#REF!,2)</f>
        <v>#REF!</v>
      </c>
      <c r="BL253" s="18" t="s">
        <v>139</v>
      </c>
      <c r="BM253" s="125" t="s">
        <v>164</v>
      </c>
    </row>
    <row r="254" spans="1:65" s="2" customFormat="1">
      <c r="A254" s="30"/>
      <c r="B254" s="31"/>
      <c r="C254" s="1"/>
      <c r="D254" s="1"/>
      <c r="E254" s="1"/>
      <c r="F254" s="1"/>
      <c r="G254" s="1"/>
      <c r="H254" s="1"/>
      <c r="I254" s="1"/>
      <c r="J254" s="1"/>
      <c r="K254" s="1"/>
      <c r="L254" s="31"/>
      <c r="M254" s="127"/>
      <c r="N254" s="128"/>
      <c r="O254" s="51"/>
      <c r="P254" s="51"/>
      <c r="Q254" s="51"/>
      <c r="R254" s="51"/>
      <c r="S254" s="51"/>
      <c r="T254" s="52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8" t="s">
        <v>134</v>
      </c>
      <c r="AU254" s="18" t="s">
        <v>133</v>
      </c>
    </row>
    <row r="255" spans="1:65" s="12" customFormat="1">
      <c r="B255" s="129"/>
      <c r="C255" s="1"/>
      <c r="D255" s="1"/>
      <c r="E255" s="1"/>
      <c r="F255" s="1"/>
      <c r="G255" s="1"/>
      <c r="H255" s="1"/>
      <c r="I255" s="1"/>
      <c r="J255" s="1"/>
      <c r="K255" s="1"/>
      <c r="L255" s="129"/>
      <c r="M255" s="131"/>
      <c r="N255" s="132"/>
      <c r="O255" s="132"/>
      <c r="P255" s="132"/>
      <c r="Q255" s="132"/>
      <c r="R255" s="132"/>
      <c r="S255" s="132"/>
      <c r="T255" s="133"/>
      <c r="AT255" s="130" t="s">
        <v>135</v>
      </c>
      <c r="AU255" s="130" t="s">
        <v>133</v>
      </c>
      <c r="AV255" s="12" t="s">
        <v>78</v>
      </c>
      <c r="AW255" s="12" t="s">
        <v>31</v>
      </c>
      <c r="AX255" s="12" t="s">
        <v>70</v>
      </c>
      <c r="AY255" s="130" t="s">
        <v>128</v>
      </c>
    </row>
    <row r="256" spans="1:65" s="13" customFormat="1">
      <c r="B256" s="134"/>
      <c r="C256" s="1"/>
      <c r="D256" s="1"/>
      <c r="E256" s="1"/>
      <c r="F256" s="1"/>
      <c r="G256" s="1"/>
      <c r="H256" s="1"/>
      <c r="I256" s="1"/>
      <c r="J256" s="1"/>
      <c r="K256" s="1"/>
      <c r="L256" s="134"/>
      <c r="M256" s="136"/>
      <c r="N256" s="137"/>
      <c r="O256" s="137"/>
      <c r="P256" s="137"/>
      <c r="Q256" s="137"/>
      <c r="R256" s="137"/>
      <c r="S256" s="137"/>
      <c r="T256" s="138"/>
      <c r="AT256" s="135" t="s">
        <v>135</v>
      </c>
      <c r="AU256" s="135" t="s">
        <v>133</v>
      </c>
      <c r="AV256" s="13" t="s">
        <v>133</v>
      </c>
      <c r="AW256" s="13" t="s">
        <v>31</v>
      </c>
      <c r="AX256" s="13" t="s">
        <v>70</v>
      </c>
      <c r="AY256" s="135" t="s">
        <v>128</v>
      </c>
    </row>
    <row r="257" spans="1:65" s="13" customFormat="1">
      <c r="B257" s="134"/>
      <c r="C257" s="1"/>
      <c r="D257" s="1"/>
      <c r="E257" s="1"/>
      <c r="F257" s="1"/>
      <c r="G257" s="1"/>
      <c r="H257" s="1"/>
      <c r="I257" s="1"/>
      <c r="J257" s="1"/>
      <c r="K257" s="1"/>
      <c r="L257" s="134"/>
      <c r="M257" s="136"/>
      <c r="N257" s="137"/>
      <c r="O257" s="137"/>
      <c r="P257" s="137"/>
      <c r="Q257" s="137"/>
      <c r="R257" s="137"/>
      <c r="S257" s="137"/>
      <c r="T257" s="138"/>
      <c r="AT257" s="135" t="s">
        <v>135</v>
      </c>
      <c r="AU257" s="135" t="s">
        <v>133</v>
      </c>
      <c r="AV257" s="13" t="s">
        <v>133</v>
      </c>
      <c r="AW257" s="13" t="s">
        <v>31</v>
      </c>
      <c r="AX257" s="13" t="s">
        <v>70</v>
      </c>
      <c r="AY257" s="135" t="s">
        <v>128</v>
      </c>
    </row>
    <row r="258" spans="1:65" s="14" customFormat="1">
      <c r="B258" s="139"/>
      <c r="C258" s="1"/>
      <c r="D258" s="1"/>
      <c r="E258" s="1"/>
      <c r="F258" s="1"/>
      <c r="G258" s="1"/>
      <c r="H258" s="1"/>
      <c r="I258" s="1"/>
      <c r="J258" s="1"/>
      <c r="K258" s="1"/>
      <c r="L258" s="139"/>
      <c r="M258" s="141"/>
      <c r="N258" s="142"/>
      <c r="O258" s="142"/>
      <c r="P258" s="142"/>
      <c r="Q258" s="142"/>
      <c r="R258" s="142"/>
      <c r="S258" s="142"/>
      <c r="T258" s="143"/>
      <c r="AT258" s="140" t="s">
        <v>135</v>
      </c>
      <c r="AU258" s="140" t="s">
        <v>133</v>
      </c>
      <c r="AV258" s="14" t="s">
        <v>132</v>
      </c>
      <c r="AW258" s="14" t="s">
        <v>31</v>
      </c>
      <c r="AX258" s="14" t="s">
        <v>78</v>
      </c>
      <c r="AY258" s="140" t="s">
        <v>128</v>
      </c>
    </row>
    <row r="259" spans="1:65" s="2" customFormat="1" ht="16.5" customHeight="1">
      <c r="A259" s="30"/>
      <c r="B259" s="120"/>
      <c r="C259" s="1"/>
      <c r="D259" s="1"/>
      <c r="E259" s="1"/>
      <c r="F259" s="1"/>
      <c r="G259" s="1"/>
      <c r="H259" s="1"/>
      <c r="I259" s="1"/>
      <c r="J259" s="1"/>
      <c r="K259" s="1"/>
      <c r="L259" s="31"/>
      <c r="M259" s="121" t="s">
        <v>3</v>
      </c>
      <c r="N259" s="122" t="s">
        <v>42</v>
      </c>
      <c r="O259" s="123">
        <v>0.108</v>
      </c>
      <c r="P259" s="123" t="e">
        <f>O259*#REF!</f>
        <v>#REF!</v>
      </c>
      <c r="Q259" s="123">
        <v>2.7999999999999998E-4</v>
      </c>
      <c r="R259" s="123" t="e">
        <f>Q259*#REF!</f>
        <v>#REF!</v>
      </c>
      <c r="S259" s="123">
        <v>0</v>
      </c>
      <c r="T259" s="124" t="e">
        <f>S259*#REF!</f>
        <v>#REF!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25" t="s">
        <v>139</v>
      </c>
      <c r="AT259" s="125" t="s">
        <v>130</v>
      </c>
      <c r="AU259" s="125" t="s">
        <v>133</v>
      </c>
      <c r="AY259" s="18" t="s">
        <v>128</v>
      </c>
      <c r="BE259" s="126">
        <f>IF(N259="základní",#REF!,0)</f>
        <v>0</v>
      </c>
      <c r="BF259" s="126" t="e">
        <f>IF(N259="snížená",#REF!,0)</f>
        <v>#REF!</v>
      </c>
      <c r="BG259" s="126">
        <f>IF(N259="zákl. přenesená",#REF!,0)</f>
        <v>0</v>
      </c>
      <c r="BH259" s="126">
        <f>IF(N259="sníž. přenesená",#REF!,0)</f>
        <v>0</v>
      </c>
      <c r="BI259" s="126">
        <f>IF(N259="nulová",#REF!,0)</f>
        <v>0</v>
      </c>
      <c r="BJ259" s="18" t="s">
        <v>133</v>
      </c>
      <c r="BK259" s="126" t="e">
        <f>ROUND(#REF!*#REF!,2)</f>
        <v>#REF!</v>
      </c>
      <c r="BL259" s="18" t="s">
        <v>139</v>
      </c>
      <c r="BM259" s="125" t="s">
        <v>165</v>
      </c>
    </row>
    <row r="260" spans="1:65" s="2" customFormat="1">
      <c r="A260" s="30"/>
      <c r="B260" s="31"/>
      <c r="C260" s="1"/>
      <c r="D260" s="1"/>
      <c r="E260" s="1"/>
      <c r="F260" s="1"/>
      <c r="G260" s="1"/>
      <c r="H260" s="1"/>
      <c r="I260" s="1"/>
      <c r="J260" s="1"/>
      <c r="K260" s="1"/>
      <c r="L260" s="31"/>
      <c r="M260" s="127"/>
      <c r="N260" s="128"/>
      <c r="O260" s="51"/>
      <c r="P260" s="51"/>
      <c r="Q260" s="51"/>
      <c r="R260" s="51"/>
      <c r="S260" s="51"/>
      <c r="T260" s="52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8" t="s">
        <v>134</v>
      </c>
      <c r="AU260" s="18" t="s">
        <v>133</v>
      </c>
    </row>
    <row r="261" spans="1:65" s="12" customFormat="1">
      <c r="B261" s="129"/>
      <c r="C261" s="1"/>
      <c r="D261" s="1"/>
      <c r="E261" s="1"/>
      <c r="F261" s="1"/>
      <c r="G261" s="1"/>
      <c r="H261" s="1"/>
      <c r="I261" s="1"/>
      <c r="J261" s="1"/>
      <c r="K261" s="1"/>
      <c r="L261" s="129"/>
      <c r="M261" s="131"/>
      <c r="N261" s="132"/>
      <c r="O261" s="132"/>
      <c r="P261" s="132"/>
      <c r="Q261" s="132"/>
      <c r="R261" s="132"/>
      <c r="S261" s="132"/>
      <c r="T261" s="133"/>
      <c r="AT261" s="130" t="s">
        <v>135</v>
      </c>
      <c r="AU261" s="130" t="s">
        <v>133</v>
      </c>
      <c r="AV261" s="12" t="s">
        <v>78</v>
      </c>
      <c r="AW261" s="12" t="s">
        <v>31</v>
      </c>
      <c r="AX261" s="12" t="s">
        <v>70</v>
      </c>
      <c r="AY261" s="130" t="s">
        <v>128</v>
      </c>
    </row>
    <row r="262" spans="1:65" s="12" customFormat="1">
      <c r="B262" s="129"/>
      <c r="C262" s="1"/>
      <c r="D262" s="1"/>
      <c r="E262" s="1"/>
      <c r="F262" s="1"/>
      <c r="G262" s="1"/>
      <c r="H262" s="1"/>
      <c r="I262" s="1"/>
      <c r="J262" s="1"/>
      <c r="K262" s="1"/>
      <c r="L262" s="129"/>
      <c r="M262" s="131"/>
      <c r="N262" s="132"/>
      <c r="O262" s="132"/>
      <c r="P262" s="132"/>
      <c r="Q262" s="132"/>
      <c r="R262" s="132"/>
      <c r="S262" s="132"/>
      <c r="T262" s="133"/>
      <c r="AT262" s="130" t="s">
        <v>135</v>
      </c>
      <c r="AU262" s="130" t="s">
        <v>133</v>
      </c>
      <c r="AV262" s="12" t="s">
        <v>78</v>
      </c>
      <c r="AW262" s="12" t="s">
        <v>31</v>
      </c>
      <c r="AX262" s="12" t="s">
        <v>70</v>
      </c>
      <c r="AY262" s="130" t="s">
        <v>128</v>
      </c>
    </row>
    <row r="263" spans="1:65" s="13" customFormat="1">
      <c r="B263" s="134"/>
      <c r="C263" s="1"/>
      <c r="D263" s="1"/>
      <c r="E263" s="1"/>
      <c r="F263" s="1"/>
      <c r="G263" s="1"/>
      <c r="H263" s="1"/>
      <c r="I263" s="1"/>
      <c r="J263" s="1"/>
      <c r="K263" s="1"/>
      <c r="L263" s="134"/>
      <c r="M263" s="136"/>
      <c r="N263" s="137"/>
      <c r="O263" s="137"/>
      <c r="P263" s="137"/>
      <c r="Q263" s="137"/>
      <c r="R263" s="137"/>
      <c r="S263" s="137"/>
      <c r="T263" s="138"/>
      <c r="AT263" s="135" t="s">
        <v>135</v>
      </c>
      <c r="AU263" s="135" t="s">
        <v>133</v>
      </c>
      <c r="AV263" s="13" t="s">
        <v>133</v>
      </c>
      <c r="AW263" s="13" t="s">
        <v>31</v>
      </c>
      <c r="AX263" s="13" t="s">
        <v>70</v>
      </c>
      <c r="AY263" s="135" t="s">
        <v>128</v>
      </c>
    </row>
    <row r="264" spans="1:65" s="12" customFormat="1">
      <c r="B264" s="129"/>
      <c r="C264" s="1"/>
      <c r="D264" s="1"/>
      <c r="E264" s="1"/>
      <c r="F264" s="1"/>
      <c r="G264" s="1"/>
      <c r="H264" s="1"/>
      <c r="I264" s="1"/>
      <c r="J264" s="1"/>
      <c r="K264" s="1"/>
      <c r="L264" s="129"/>
      <c r="M264" s="131"/>
      <c r="N264" s="132"/>
      <c r="O264" s="132"/>
      <c r="P264" s="132"/>
      <c r="Q264" s="132"/>
      <c r="R264" s="132"/>
      <c r="S264" s="132"/>
      <c r="T264" s="133"/>
      <c r="AT264" s="130" t="s">
        <v>135</v>
      </c>
      <c r="AU264" s="130" t="s">
        <v>133</v>
      </c>
      <c r="AV264" s="12" t="s">
        <v>78</v>
      </c>
      <c r="AW264" s="12" t="s">
        <v>31</v>
      </c>
      <c r="AX264" s="12" t="s">
        <v>70</v>
      </c>
      <c r="AY264" s="130" t="s">
        <v>128</v>
      </c>
    </row>
    <row r="265" spans="1:65" s="12" customFormat="1">
      <c r="B265" s="129"/>
      <c r="C265" s="1"/>
      <c r="D265" s="1"/>
      <c r="E265" s="1"/>
      <c r="F265" s="1"/>
      <c r="G265" s="1"/>
      <c r="H265" s="1"/>
      <c r="I265" s="1"/>
      <c r="J265" s="1"/>
      <c r="K265" s="1"/>
      <c r="L265" s="129"/>
      <c r="M265" s="131"/>
      <c r="N265" s="132"/>
      <c r="O265" s="132"/>
      <c r="P265" s="132"/>
      <c r="Q265" s="132"/>
      <c r="R265" s="132"/>
      <c r="S265" s="132"/>
      <c r="T265" s="133"/>
      <c r="AT265" s="130" t="s">
        <v>135</v>
      </c>
      <c r="AU265" s="130" t="s">
        <v>133</v>
      </c>
      <c r="AV265" s="12" t="s">
        <v>78</v>
      </c>
      <c r="AW265" s="12" t="s">
        <v>31</v>
      </c>
      <c r="AX265" s="12" t="s">
        <v>70</v>
      </c>
      <c r="AY265" s="130" t="s">
        <v>128</v>
      </c>
    </row>
    <row r="266" spans="1:65" s="13" customFormat="1">
      <c r="B266" s="134"/>
      <c r="C266" s="1"/>
      <c r="D266" s="1"/>
      <c r="E266" s="1"/>
      <c r="F266" s="1"/>
      <c r="G266" s="1"/>
      <c r="H266" s="1"/>
      <c r="I266" s="1"/>
      <c r="J266" s="1"/>
      <c r="K266" s="1"/>
      <c r="L266" s="134"/>
      <c r="M266" s="136"/>
      <c r="N266" s="137"/>
      <c r="O266" s="137"/>
      <c r="P266" s="137"/>
      <c r="Q266" s="137"/>
      <c r="R266" s="137"/>
      <c r="S266" s="137"/>
      <c r="T266" s="138"/>
      <c r="AT266" s="135" t="s">
        <v>135</v>
      </c>
      <c r="AU266" s="135" t="s">
        <v>133</v>
      </c>
      <c r="AV266" s="13" t="s">
        <v>133</v>
      </c>
      <c r="AW266" s="13" t="s">
        <v>31</v>
      </c>
      <c r="AX266" s="13" t="s">
        <v>70</v>
      </c>
      <c r="AY266" s="135" t="s">
        <v>128</v>
      </c>
    </row>
    <row r="267" spans="1:65" s="13" customFormat="1">
      <c r="B267" s="134"/>
      <c r="C267" s="1"/>
      <c r="D267" s="1"/>
      <c r="E267" s="1"/>
      <c r="F267" s="1"/>
      <c r="G267" s="1"/>
      <c r="H267" s="1"/>
      <c r="I267" s="1"/>
      <c r="J267" s="1"/>
      <c r="K267" s="1"/>
      <c r="L267" s="134"/>
      <c r="M267" s="136"/>
      <c r="N267" s="137"/>
      <c r="O267" s="137"/>
      <c r="P267" s="137"/>
      <c r="Q267" s="137"/>
      <c r="R267" s="137"/>
      <c r="S267" s="137"/>
      <c r="T267" s="138"/>
      <c r="AT267" s="135" t="s">
        <v>135</v>
      </c>
      <c r="AU267" s="135" t="s">
        <v>133</v>
      </c>
      <c r="AV267" s="13" t="s">
        <v>133</v>
      </c>
      <c r="AW267" s="13" t="s">
        <v>31</v>
      </c>
      <c r="AX267" s="13" t="s">
        <v>70</v>
      </c>
      <c r="AY267" s="135" t="s">
        <v>128</v>
      </c>
    </row>
    <row r="268" spans="1:65" s="12" customFormat="1">
      <c r="B268" s="129"/>
      <c r="C268" s="1"/>
      <c r="D268" s="1"/>
      <c r="E268" s="1"/>
      <c r="F268" s="1"/>
      <c r="G268" s="1"/>
      <c r="H268" s="1"/>
      <c r="I268" s="1"/>
      <c r="J268" s="1"/>
      <c r="K268" s="1"/>
      <c r="L268" s="129"/>
      <c r="M268" s="131"/>
      <c r="N268" s="132"/>
      <c r="O268" s="132"/>
      <c r="P268" s="132"/>
      <c r="Q268" s="132"/>
      <c r="R268" s="132"/>
      <c r="S268" s="132"/>
      <c r="T268" s="133"/>
      <c r="AT268" s="130" t="s">
        <v>135</v>
      </c>
      <c r="AU268" s="130" t="s">
        <v>133</v>
      </c>
      <c r="AV268" s="12" t="s">
        <v>78</v>
      </c>
      <c r="AW268" s="12" t="s">
        <v>31</v>
      </c>
      <c r="AX268" s="12" t="s">
        <v>70</v>
      </c>
      <c r="AY268" s="130" t="s">
        <v>128</v>
      </c>
    </row>
    <row r="269" spans="1:65" s="13" customFormat="1">
      <c r="B269" s="134"/>
      <c r="C269" s="1"/>
      <c r="D269" s="1"/>
      <c r="E269" s="1"/>
      <c r="F269" s="1"/>
      <c r="G269" s="1"/>
      <c r="H269" s="1"/>
      <c r="I269" s="1"/>
      <c r="J269" s="1"/>
      <c r="K269" s="1"/>
      <c r="L269" s="134"/>
      <c r="M269" s="136"/>
      <c r="N269" s="137"/>
      <c r="O269" s="137"/>
      <c r="P269" s="137"/>
      <c r="Q269" s="137"/>
      <c r="R269" s="137"/>
      <c r="S269" s="137"/>
      <c r="T269" s="138"/>
      <c r="AT269" s="135" t="s">
        <v>135</v>
      </c>
      <c r="AU269" s="135" t="s">
        <v>133</v>
      </c>
      <c r="AV269" s="13" t="s">
        <v>133</v>
      </c>
      <c r="AW269" s="13" t="s">
        <v>31</v>
      </c>
      <c r="AX269" s="13" t="s">
        <v>70</v>
      </c>
      <c r="AY269" s="135" t="s">
        <v>128</v>
      </c>
    </row>
    <row r="270" spans="1:65" s="13" customFormat="1">
      <c r="B270" s="134"/>
      <c r="C270" s="1"/>
      <c r="D270" s="1"/>
      <c r="E270" s="1"/>
      <c r="F270" s="1"/>
      <c r="G270" s="1"/>
      <c r="H270" s="1"/>
      <c r="I270" s="1"/>
      <c r="J270" s="1"/>
      <c r="K270" s="1"/>
      <c r="L270" s="134"/>
      <c r="M270" s="136"/>
      <c r="N270" s="137"/>
      <c r="O270" s="137"/>
      <c r="P270" s="137"/>
      <c r="Q270" s="137"/>
      <c r="R270" s="137"/>
      <c r="S270" s="137"/>
      <c r="T270" s="138"/>
      <c r="AT270" s="135" t="s">
        <v>135</v>
      </c>
      <c r="AU270" s="135" t="s">
        <v>133</v>
      </c>
      <c r="AV270" s="13" t="s">
        <v>133</v>
      </c>
      <c r="AW270" s="13" t="s">
        <v>31</v>
      </c>
      <c r="AX270" s="13" t="s">
        <v>70</v>
      </c>
      <c r="AY270" s="135" t="s">
        <v>128</v>
      </c>
    </row>
    <row r="271" spans="1:65" s="14" customFormat="1">
      <c r="B271" s="139"/>
      <c r="C271" s="1"/>
      <c r="D271" s="1"/>
      <c r="E271" s="1"/>
      <c r="F271" s="1"/>
      <c r="G271" s="1"/>
      <c r="H271" s="1"/>
      <c r="I271" s="1"/>
      <c r="J271" s="1"/>
      <c r="K271" s="1"/>
      <c r="L271" s="139"/>
      <c r="M271" s="141"/>
      <c r="N271" s="142"/>
      <c r="O271" s="142"/>
      <c r="P271" s="142"/>
      <c r="Q271" s="142"/>
      <c r="R271" s="142"/>
      <c r="S271" s="142"/>
      <c r="T271" s="143"/>
      <c r="AT271" s="140" t="s">
        <v>135</v>
      </c>
      <c r="AU271" s="140" t="s">
        <v>133</v>
      </c>
      <c r="AV271" s="14" t="s">
        <v>132</v>
      </c>
      <c r="AW271" s="14" t="s">
        <v>31</v>
      </c>
      <c r="AX271" s="14" t="s">
        <v>78</v>
      </c>
      <c r="AY271" s="140" t="s">
        <v>128</v>
      </c>
    </row>
    <row r="272" spans="1:65" s="2" customFormat="1" ht="16.5" customHeight="1">
      <c r="A272" s="30"/>
      <c r="B272" s="120"/>
      <c r="C272" s="1"/>
      <c r="D272" s="1"/>
      <c r="E272" s="1"/>
      <c r="F272" s="1"/>
      <c r="G272" s="1"/>
      <c r="H272" s="1"/>
      <c r="I272" s="1"/>
      <c r="J272" s="1"/>
      <c r="K272" s="1"/>
      <c r="L272" s="31"/>
      <c r="M272" s="121" t="s">
        <v>3</v>
      </c>
      <c r="N272" s="122" t="s">
        <v>42</v>
      </c>
      <c r="O272" s="123">
        <v>6.4000000000000001E-2</v>
      </c>
      <c r="P272" s="123" t="e">
        <f>O272*#REF!</f>
        <v>#REF!</v>
      </c>
      <c r="Q272" s="123">
        <v>2.9E-4</v>
      </c>
      <c r="R272" s="123" t="e">
        <f>Q272*#REF!</f>
        <v>#REF!</v>
      </c>
      <c r="S272" s="123">
        <v>0</v>
      </c>
      <c r="T272" s="124" t="e">
        <f>S272*#REF!</f>
        <v>#REF!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25" t="s">
        <v>139</v>
      </c>
      <c r="AT272" s="125" t="s">
        <v>130</v>
      </c>
      <c r="AU272" s="125" t="s">
        <v>133</v>
      </c>
      <c r="AY272" s="18" t="s">
        <v>128</v>
      </c>
      <c r="BE272" s="126">
        <f>IF(N272="základní",#REF!,0)</f>
        <v>0</v>
      </c>
      <c r="BF272" s="126" t="e">
        <f>IF(N272="snížená",#REF!,0)</f>
        <v>#REF!</v>
      </c>
      <c r="BG272" s="126">
        <f>IF(N272="zákl. přenesená",#REF!,0)</f>
        <v>0</v>
      </c>
      <c r="BH272" s="126">
        <f>IF(N272="sníž. přenesená",#REF!,0)</f>
        <v>0</v>
      </c>
      <c r="BI272" s="126">
        <f>IF(N272="nulová",#REF!,0)</f>
        <v>0</v>
      </c>
      <c r="BJ272" s="18" t="s">
        <v>133</v>
      </c>
      <c r="BK272" s="126" t="e">
        <f>ROUND(#REF!*#REF!,2)</f>
        <v>#REF!</v>
      </c>
      <c r="BL272" s="18" t="s">
        <v>139</v>
      </c>
      <c r="BM272" s="125" t="s">
        <v>166</v>
      </c>
    </row>
    <row r="273" spans="1:51" s="2" customFormat="1">
      <c r="A273" s="30"/>
      <c r="B273" s="31"/>
      <c r="C273" s="1"/>
      <c r="D273" s="1"/>
      <c r="E273" s="1"/>
      <c r="F273" s="1"/>
      <c r="G273" s="1"/>
      <c r="H273" s="1"/>
      <c r="I273" s="1"/>
      <c r="J273" s="1"/>
      <c r="K273" s="1"/>
      <c r="L273" s="31"/>
      <c r="M273" s="127"/>
      <c r="N273" s="128"/>
      <c r="O273" s="51"/>
      <c r="P273" s="51"/>
      <c r="Q273" s="51"/>
      <c r="R273" s="51"/>
      <c r="S273" s="51"/>
      <c r="T273" s="52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8" t="s">
        <v>134</v>
      </c>
      <c r="AU273" s="18" t="s">
        <v>133</v>
      </c>
    </row>
    <row r="274" spans="1:51" s="12" customFormat="1">
      <c r="B274" s="129"/>
      <c r="C274" s="1"/>
      <c r="D274" s="1"/>
      <c r="E274" s="1"/>
      <c r="F274" s="1"/>
      <c r="G274" s="1"/>
      <c r="H274" s="1"/>
      <c r="I274" s="1"/>
      <c r="J274" s="1"/>
      <c r="K274" s="1"/>
      <c r="L274" s="129"/>
      <c r="M274" s="131"/>
      <c r="N274" s="132"/>
      <c r="O274" s="132"/>
      <c r="P274" s="132"/>
      <c r="Q274" s="132"/>
      <c r="R274" s="132"/>
      <c r="S274" s="132"/>
      <c r="T274" s="133"/>
      <c r="AT274" s="130" t="s">
        <v>135</v>
      </c>
      <c r="AU274" s="130" t="s">
        <v>133</v>
      </c>
      <c r="AV274" s="12" t="s">
        <v>78</v>
      </c>
      <c r="AW274" s="12" t="s">
        <v>31</v>
      </c>
      <c r="AX274" s="12" t="s">
        <v>70</v>
      </c>
      <c r="AY274" s="130" t="s">
        <v>128</v>
      </c>
    </row>
    <row r="275" spans="1:51" s="12" customFormat="1">
      <c r="B275" s="129"/>
      <c r="C275" s="1"/>
      <c r="D275" s="1"/>
      <c r="E275" s="1"/>
      <c r="F275" s="1"/>
      <c r="G275" s="1"/>
      <c r="H275" s="1"/>
      <c r="I275" s="1"/>
      <c r="J275" s="1"/>
      <c r="K275" s="1"/>
      <c r="L275" s="129"/>
      <c r="M275" s="131"/>
      <c r="N275" s="132"/>
      <c r="O275" s="132"/>
      <c r="P275" s="132"/>
      <c r="Q275" s="132"/>
      <c r="R275" s="132"/>
      <c r="S275" s="132"/>
      <c r="T275" s="133"/>
      <c r="AT275" s="130" t="s">
        <v>135</v>
      </c>
      <c r="AU275" s="130" t="s">
        <v>133</v>
      </c>
      <c r="AV275" s="12" t="s">
        <v>78</v>
      </c>
      <c r="AW275" s="12" t="s">
        <v>31</v>
      </c>
      <c r="AX275" s="12" t="s">
        <v>70</v>
      </c>
      <c r="AY275" s="130" t="s">
        <v>128</v>
      </c>
    </row>
    <row r="276" spans="1:51" s="13" customFormat="1">
      <c r="B276" s="134"/>
      <c r="C276" s="1"/>
      <c r="D276" s="1"/>
      <c r="E276" s="1"/>
      <c r="F276" s="1"/>
      <c r="G276" s="1"/>
      <c r="H276" s="1"/>
      <c r="I276" s="1"/>
      <c r="J276" s="1"/>
      <c r="K276" s="1"/>
      <c r="L276" s="134"/>
      <c r="M276" s="136"/>
      <c r="N276" s="137"/>
      <c r="O276" s="137"/>
      <c r="P276" s="137"/>
      <c r="Q276" s="137"/>
      <c r="R276" s="137"/>
      <c r="S276" s="137"/>
      <c r="T276" s="138"/>
      <c r="AT276" s="135" t="s">
        <v>135</v>
      </c>
      <c r="AU276" s="135" t="s">
        <v>133</v>
      </c>
      <c r="AV276" s="13" t="s">
        <v>133</v>
      </c>
      <c r="AW276" s="13" t="s">
        <v>31</v>
      </c>
      <c r="AX276" s="13" t="s">
        <v>70</v>
      </c>
      <c r="AY276" s="135" t="s">
        <v>128</v>
      </c>
    </row>
    <row r="277" spans="1:51" s="13" customFormat="1">
      <c r="B277" s="134"/>
      <c r="C277" s="1"/>
      <c r="D277" s="1"/>
      <c r="E277" s="1"/>
      <c r="F277" s="1"/>
      <c r="G277" s="1"/>
      <c r="H277" s="1"/>
      <c r="I277" s="1"/>
      <c r="J277" s="1"/>
      <c r="K277" s="1"/>
      <c r="L277" s="134"/>
      <c r="M277" s="136"/>
      <c r="N277" s="137"/>
      <c r="O277" s="137"/>
      <c r="P277" s="137"/>
      <c r="Q277" s="137"/>
      <c r="R277" s="137"/>
      <c r="S277" s="137"/>
      <c r="T277" s="138"/>
      <c r="AT277" s="135" t="s">
        <v>135</v>
      </c>
      <c r="AU277" s="135" t="s">
        <v>133</v>
      </c>
      <c r="AV277" s="13" t="s">
        <v>133</v>
      </c>
      <c r="AW277" s="13" t="s">
        <v>31</v>
      </c>
      <c r="AX277" s="13" t="s">
        <v>70</v>
      </c>
      <c r="AY277" s="135" t="s">
        <v>128</v>
      </c>
    </row>
    <row r="278" spans="1:51" s="13" customFormat="1">
      <c r="B278" s="134"/>
      <c r="C278" s="1"/>
      <c r="D278" s="1"/>
      <c r="E278" s="1"/>
      <c r="F278" s="1"/>
      <c r="G278" s="1"/>
      <c r="H278" s="1"/>
      <c r="I278" s="1"/>
      <c r="J278" s="1"/>
      <c r="K278" s="1"/>
      <c r="L278" s="134"/>
      <c r="M278" s="136"/>
      <c r="N278" s="137"/>
      <c r="O278" s="137"/>
      <c r="P278" s="137"/>
      <c r="Q278" s="137"/>
      <c r="R278" s="137"/>
      <c r="S278" s="137"/>
      <c r="T278" s="138"/>
      <c r="AT278" s="135" t="s">
        <v>135</v>
      </c>
      <c r="AU278" s="135" t="s">
        <v>133</v>
      </c>
      <c r="AV278" s="13" t="s">
        <v>133</v>
      </c>
      <c r="AW278" s="13" t="s">
        <v>31</v>
      </c>
      <c r="AX278" s="13" t="s">
        <v>70</v>
      </c>
      <c r="AY278" s="135" t="s">
        <v>128</v>
      </c>
    </row>
    <row r="279" spans="1:51" s="13" customFormat="1">
      <c r="B279" s="134"/>
      <c r="C279" s="1"/>
      <c r="D279" s="1"/>
      <c r="E279" s="1"/>
      <c r="F279" s="1"/>
      <c r="G279" s="1"/>
      <c r="H279" s="1"/>
      <c r="I279" s="1"/>
      <c r="J279" s="1"/>
      <c r="K279" s="1"/>
      <c r="L279" s="134"/>
      <c r="M279" s="136"/>
      <c r="N279" s="137"/>
      <c r="O279" s="137"/>
      <c r="P279" s="137"/>
      <c r="Q279" s="137"/>
      <c r="R279" s="137"/>
      <c r="S279" s="137"/>
      <c r="T279" s="138"/>
      <c r="AT279" s="135" t="s">
        <v>135</v>
      </c>
      <c r="AU279" s="135" t="s">
        <v>133</v>
      </c>
      <c r="AV279" s="13" t="s">
        <v>133</v>
      </c>
      <c r="AW279" s="13" t="s">
        <v>31</v>
      </c>
      <c r="AX279" s="13" t="s">
        <v>70</v>
      </c>
      <c r="AY279" s="135" t="s">
        <v>128</v>
      </c>
    </row>
    <row r="280" spans="1:51" s="12" customFormat="1">
      <c r="B280" s="129"/>
      <c r="C280" s="1"/>
      <c r="D280" s="1"/>
      <c r="E280" s="1"/>
      <c r="F280" s="1"/>
      <c r="G280" s="1"/>
      <c r="H280" s="1"/>
      <c r="I280" s="1"/>
      <c r="J280" s="1"/>
      <c r="K280" s="1"/>
      <c r="L280" s="129"/>
      <c r="M280" s="131"/>
      <c r="N280" s="132"/>
      <c r="O280" s="132"/>
      <c r="P280" s="132"/>
      <c r="Q280" s="132"/>
      <c r="R280" s="132"/>
      <c r="S280" s="132"/>
      <c r="T280" s="133"/>
      <c r="AT280" s="130" t="s">
        <v>135</v>
      </c>
      <c r="AU280" s="130" t="s">
        <v>133</v>
      </c>
      <c r="AV280" s="12" t="s">
        <v>78</v>
      </c>
      <c r="AW280" s="12" t="s">
        <v>31</v>
      </c>
      <c r="AX280" s="12" t="s">
        <v>70</v>
      </c>
      <c r="AY280" s="130" t="s">
        <v>128</v>
      </c>
    </row>
    <row r="281" spans="1:51" s="12" customFormat="1">
      <c r="B281" s="129"/>
      <c r="C281" s="1"/>
      <c r="D281" s="1"/>
      <c r="E281" s="1"/>
      <c r="F281" s="1"/>
      <c r="G281" s="1"/>
      <c r="H281" s="1"/>
      <c r="I281" s="1"/>
      <c r="J281" s="1"/>
      <c r="K281" s="1"/>
      <c r="L281" s="129"/>
      <c r="M281" s="131"/>
      <c r="N281" s="132"/>
      <c r="O281" s="132"/>
      <c r="P281" s="132"/>
      <c r="Q281" s="132"/>
      <c r="R281" s="132"/>
      <c r="S281" s="132"/>
      <c r="T281" s="133"/>
      <c r="AT281" s="130" t="s">
        <v>135</v>
      </c>
      <c r="AU281" s="130" t="s">
        <v>133</v>
      </c>
      <c r="AV281" s="12" t="s">
        <v>78</v>
      </c>
      <c r="AW281" s="12" t="s">
        <v>31</v>
      </c>
      <c r="AX281" s="12" t="s">
        <v>70</v>
      </c>
      <c r="AY281" s="130" t="s">
        <v>128</v>
      </c>
    </row>
    <row r="282" spans="1:51" s="12" customFormat="1">
      <c r="B282" s="129"/>
      <c r="C282" s="1"/>
      <c r="D282" s="1"/>
      <c r="E282" s="1"/>
      <c r="F282" s="1"/>
      <c r="G282" s="1"/>
      <c r="H282" s="1"/>
      <c r="I282" s="1"/>
      <c r="J282" s="1"/>
      <c r="K282" s="1"/>
      <c r="L282" s="129"/>
      <c r="M282" s="131"/>
      <c r="N282" s="132"/>
      <c r="O282" s="132"/>
      <c r="P282" s="132"/>
      <c r="Q282" s="132"/>
      <c r="R282" s="132"/>
      <c r="S282" s="132"/>
      <c r="T282" s="133"/>
      <c r="AT282" s="130" t="s">
        <v>135</v>
      </c>
      <c r="AU282" s="130" t="s">
        <v>133</v>
      </c>
      <c r="AV282" s="12" t="s">
        <v>78</v>
      </c>
      <c r="AW282" s="12" t="s">
        <v>31</v>
      </c>
      <c r="AX282" s="12" t="s">
        <v>70</v>
      </c>
      <c r="AY282" s="130" t="s">
        <v>128</v>
      </c>
    </row>
    <row r="283" spans="1:51" s="13" customFormat="1">
      <c r="B283" s="134"/>
      <c r="C283" s="1"/>
      <c r="D283" s="1"/>
      <c r="E283" s="1"/>
      <c r="F283" s="1"/>
      <c r="G283" s="1"/>
      <c r="H283" s="1"/>
      <c r="I283" s="1"/>
      <c r="J283" s="1"/>
      <c r="K283" s="1"/>
      <c r="L283" s="134"/>
      <c r="M283" s="136"/>
      <c r="N283" s="137"/>
      <c r="O283" s="137"/>
      <c r="P283" s="137"/>
      <c r="Q283" s="137"/>
      <c r="R283" s="137"/>
      <c r="S283" s="137"/>
      <c r="T283" s="138"/>
      <c r="AT283" s="135" t="s">
        <v>135</v>
      </c>
      <c r="AU283" s="135" t="s">
        <v>133</v>
      </c>
      <c r="AV283" s="13" t="s">
        <v>133</v>
      </c>
      <c r="AW283" s="13" t="s">
        <v>31</v>
      </c>
      <c r="AX283" s="13" t="s">
        <v>70</v>
      </c>
      <c r="AY283" s="135" t="s">
        <v>128</v>
      </c>
    </row>
    <row r="284" spans="1:51" s="13" customFormat="1">
      <c r="B284" s="134"/>
      <c r="C284" s="1"/>
      <c r="D284" s="1"/>
      <c r="E284" s="1"/>
      <c r="F284" s="1"/>
      <c r="G284" s="1"/>
      <c r="H284" s="1"/>
      <c r="I284" s="1"/>
      <c r="J284" s="1"/>
      <c r="K284" s="1"/>
      <c r="L284" s="134"/>
      <c r="M284" s="136"/>
      <c r="N284" s="137"/>
      <c r="O284" s="137"/>
      <c r="P284" s="137"/>
      <c r="Q284" s="137"/>
      <c r="R284" s="137"/>
      <c r="S284" s="137"/>
      <c r="T284" s="138"/>
      <c r="AT284" s="135" t="s">
        <v>135</v>
      </c>
      <c r="AU284" s="135" t="s">
        <v>133</v>
      </c>
      <c r="AV284" s="13" t="s">
        <v>133</v>
      </c>
      <c r="AW284" s="13" t="s">
        <v>31</v>
      </c>
      <c r="AX284" s="13" t="s">
        <v>70</v>
      </c>
      <c r="AY284" s="135" t="s">
        <v>128</v>
      </c>
    </row>
    <row r="285" spans="1:51" s="13" customFormat="1">
      <c r="B285" s="134"/>
      <c r="C285" s="1"/>
      <c r="D285" s="1"/>
      <c r="E285" s="1"/>
      <c r="F285" s="1"/>
      <c r="G285" s="1"/>
      <c r="H285" s="1"/>
      <c r="I285" s="1"/>
      <c r="J285" s="1"/>
      <c r="K285" s="1"/>
      <c r="L285" s="134"/>
      <c r="M285" s="136"/>
      <c r="N285" s="137"/>
      <c r="O285" s="137"/>
      <c r="P285" s="137"/>
      <c r="Q285" s="137"/>
      <c r="R285" s="137"/>
      <c r="S285" s="137"/>
      <c r="T285" s="138"/>
      <c r="AT285" s="135" t="s">
        <v>135</v>
      </c>
      <c r="AU285" s="135" t="s">
        <v>133</v>
      </c>
      <c r="AV285" s="13" t="s">
        <v>133</v>
      </c>
      <c r="AW285" s="13" t="s">
        <v>31</v>
      </c>
      <c r="AX285" s="13" t="s">
        <v>70</v>
      </c>
      <c r="AY285" s="135" t="s">
        <v>128</v>
      </c>
    </row>
    <row r="286" spans="1:51" s="12" customFormat="1">
      <c r="B286" s="129"/>
      <c r="C286" s="1"/>
      <c r="D286" s="1"/>
      <c r="E286" s="1"/>
      <c r="F286" s="1"/>
      <c r="G286" s="1"/>
      <c r="H286" s="1"/>
      <c r="I286" s="1"/>
      <c r="J286" s="1"/>
      <c r="K286" s="1"/>
      <c r="L286" s="129"/>
      <c r="M286" s="131"/>
      <c r="N286" s="132"/>
      <c r="O286" s="132"/>
      <c r="P286" s="132"/>
      <c r="Q286" s="132"/>
      <c r="R286" s="132"/>
      <c r="S286" s="132"/>
      <c r="T286" s="133"/>
      <c r="AT286" s="130" t="s">
        <v>135</v>
      </c>
      <c r="AU286" s="130" t="s">
        <v>133</v>
      </c>
      <c r="AV286" s="12" t="s">
        <v>78</v>
      </c>
      <c r="AW286" s="12" t="s">
        <v>31</v>
      </c>
      <c r="AX286" s="12" t="s">
        <v>70</v>
      </c>
      <c r="AY286" s="130" t="s">
        <v>128</v>
      </c>
    </row>
    <row r="287" spans="1:51" s="12" customFormat="1">
      <c r="B287" s="129"/>
      <c r="C287" s="1"/>
      <c r="D287" s="1"/>
      <c r="E287" s="1"/>
      <c r="F287" s="1"/>
      <c r="G287" s="1"/>
      <c r="H287" s="1"/>
      <c r="I287" s="1"/>
      <c r="J287" s="1"/>
      <c r="K287" s="1"/>
      <c r="L287" s="129"/>
      <c r="M287" s="131"/>
      <c r="N287" s="132"/>
      <c r="O287" s="132"/>
      <c r="P287" s="132"/>
      <c r="Q287" s="132"/>
      <c r="R287" s="132"/>
      <c r="S287" s="132"/>
      <c r="T287" s="133"/>
      <c r="AT287" s="130" t="s">
        <v>135</v>
      </c>
      <c r="AU287" s="130" t="s">
        <v>133</v>
      </c>
      <c r="AV287" s="12" t="s">
        <v>78</v>
      </c>
      <c r="AW287" s="12" t="s">
        <v>31</v>
      </c>
      <c r="AX287" s="12" t="s">
        <v>70</v>
      </c>
      <c r="AY287" s="130" t="s">
        <v>128</v>
      </c>
    </row>
    <row r="288" spans="1:51" s="13" customFormat="1">
      <c r="B288" s="134"/>
      <c r="C288" s="1"/>
      <c r="D288" s="1"/>
      <c r="E288" s="1"/>
      <c r="F288" s="1"/>
      <c r="G288" s="1"/>
      <c r="H288" s="1"/>
      <c r="I288" s="1"/>
      <c r="J288" s="1"/>
      <c r="K288" s="1"/>
      <c r="L288" s="134"/>
      <c r="M288" s="136"/>
      <c r="N288" s="137"/>
      <c r="O288" s="137"/>
      <c r="P288" s="137"/>
      <c r="Q288" s="137"/>
      <c r="R288" s="137"/>
      <c r="S288" s="137"/>
      <c r="T288" s="138"/>
      <c r="AT288" s="135" t="s">
        <v>135</v>
      </c>
      <c r="AU288" s="135" t="s">
        <v>133</v>
      </c>
      <c r="AV288" s="13" t="s">
        <v>133</v>
      </c>
      <c r="AW288" s="13" t="s">
        <v>31</v>
      </c>
      <c r="AX288" s="13" t="s">
        <v>70</v>
      </c>
      <c r="AY288" s="135" t="s">
        <v>128</v>
      </c>
    </row>
    <row r="289" spans="2:51" s="12" customFormat="1">
      <c r="B289" s="129"/>
      <c r="C289" s="1"/>
      <c r="D289" s="1"/>
      <c r="E289" s="1"/>
      <c r="F289" s="1"/>
      <c r="G289" s="1"/>
      <c r="H289" s="1"/>
      <c r="I289" s="1"/>
      <c r="J289" s="1"/>
      <c r="K289" s="1"/>
      <c r="L289" s="129"/>
      <c r="M289" s="131"/>
      <c r="N289" s="132"/>
      <c r="O289" s="132"/>
      <c r="P289" s="132"/>
      <c r="Q289" s="132"/>
      <c r="R289" s="132"/>
      <c r="S289" s="132"/>
      <c r="T289" s="133"/>
      <c r="AT289" s="130" t="s">
        <v>135</v>
      </c>
      <c r="AU289" s="130" t="s">
        <v>133</v>
      </c>
      <c r="AV289" s="12" t="s">
        <v>78</v>
      </c>
      <c r="AW289" s="12" t="s">
        <v>31</v>
      </c>
      <c r="AX289" s="12" t="s">
        <v>70</v>
      </c>
      <c r="AY289" s="130" t="s">
        <v>128</v>
      </c>
    </row>
    <row r="290" spans="2:51" s="13" customFormat="1">
      <c r="B290" s="134"/>
      <c r="C290" s="1"/>
      <c r="D290" s="1"/>
      <c r="E290" s="1"/>
      <c r="F290" s="1"/>
      <c r="G290" s="1"/>
      <c r="H290" s="1"/>
      <c r="I290" s="1"/>
      <c r="J290" s="1"/>
      <c r="K290" s="1"/>
      <c r="L290" s="134"/>
      <c r="M290" s="136"/>
      <c r="N290" s="137"/>
      <c r="O290" s="137"/>
      <c r="P290" s="137"/>
      <c r="Q290" s="137"/>
      <c r="R290" s="137"/>
      <c r="S290" s="137"/>
      <c r="T290" s="138"/>
      <c r="AT290" s="135" t="s">
        <v>135</v>
      </c>
      <c r="AU290" s="135" t="s">
        <v>133</v>
      </c>
      <c r="AV290" s="13" t="s">
        <v>133</v>
      </c>
      <c r="AW290" s="13" t="s">
        <v>31</v>
      </c>
      <c r="AX290" s="13" t="s">
        <v>70</v>
      </c>
      <c r="AY290" s="135" t="s">
        <v>128</v>
      </c>
    </row>
    <row r="291" spans="2:51" s="12" customFormat="1">
      <c r="B291" s="129"/>
      <c r="C291" s="1"/>
      <c r="D291" s="1"/>
      <c r="E291" s="1"/>
      <c r="F291" s="1"/>
      <c r="G291" s="1"/>
      <c r="H291" s="1"/>
      <c r="I291" s="1"/>
      <c r="J291" s="1"/>
      <c r="K291" s="1"/>
      <c r="L291" s="129"/>
      <c r="M291" s="131"/>
      <c r="N291" s="132"/>
      <c r="O291" s="132"/>
      <c r="P291" s="132"/>
      <c r="Q291" s="132"/>
      <c r="R291" s="132"/>
      <c r="S291" s="132"/>
      <c r="T291" s="133"/>
      <c r="AT291" s="130" t="s">
        <v>135</v>
      </c>
      <c r="AU291" s="130" t="s">
        <v>133</v>
      </c>
      <c r="AV291" s="12" t="s">
        <v>78</v>
      </c>
      <c r="AW291" s="12" t="s">
        <v>31</v>
      </c>
      <c r="AX291" s="12" t="s">
        <v>70</v>
      </c>
      <c r="AY291" s="130" t="s">
        <v>128</v>
      </c>
    </row>
    <row r="292" spans="2:51" s="13" customFormat="1">
      <c r="B292" s="134"/>
      <c r="C292" s="1"/>
      <c r="D292" s="1"/>
      <c r="E292" s="1"/>
      <c r="F292" s="1"/>
      <c r="G292" s="1"/>
      <c r="H292" s="1"/>
      <c r="I292" s="1"/>
      <c r="J292" s="1"/>
      <c r="K292" s="1"/>
      <c r="L292" s="134"/>
      <c r="M292" s="136"/>
      <c r="N292" s="137"/>
      <c r="O292" s="137"/>
      <c r="P292" s="137"/>
      <c r="Q292" s="137"/>
      <c r="R292" s="137"/>
      <c r="S292" s="137"/>
      <c r="T292" s="138"/>
      <c r="AT292" s="135" t="s">
        <v>135</v>
      </c>
      <c r="AU292" s="135" t="s">
        <v>133</v>
      </c>
      <c r="AV292" s="13" t="s">
        <v>133</v>
      </c>
      <c r="AW292" s="13" t="s">
        <v>31</v>
      </c>
      <c r="AX292" s="13" t="s">
        <v>70</v>
      </c>
      <c r="AY292" s="135" t="s">
        <v>128</v>
      </c>
    </row>
    <row r="293" spans="2:51" s="12" customFormat="1">
      <c r="B293" s="129"/>
      <c r="C293" s="1"/>
      <c r="D293" s="1"/>
      <c r="E293" s="1"/>
      <c r="F293" s="1"/>
      <c r="G293" s="1"/>
      <c r="H293" s="1"/>
      <c r="I293" s="1"/>
      <c r="J293" s="1"/>
      <c r="K293" s="1"/>
      <c r="L293" s="129"/>
      <c r="M293" s="131"/>
      <c r="N293" s="132"/>
      <c r="O293" s="132"/>
      <c r="P293" s="132"/>
      <c r="Q293" s="132"/>
      <c r="R293" s="132"/>
      <c r="S293" s="132"/>
      <c r="T293" s="133"/>
      <c r="AT293" s="130" t="s">
        <v>135</v>
      </c>
      <c r="AU293" s="130" t="s">
        <v>133</v>
      </c>
      <c r="AV293" s="12" t="s">
        <v>78</v>
      </c>
      <c r="AW293" s="12" t="s">
        <v>31</v>
      </c>
      <c r="AX293" s="12" t="s">
        <v>70</v>
      </c>
      <c r="AY293" s="130" t="s">
        <v>128</v>
      </c>
    </row>
    <row r="294" spans="2:51" s="13" customFormat="1">
      <c r="B294" s="134"/>
      <c r="C294" s="1"/>
      <c r="D294" s="1"/>
      <c r="E294" s="1"/>
      <c r="F294" s="1"/>
      <c r="G294" s="1"/>
      <c r="H294" s="1"/>
      <c r="I294" s="1"/>
      <c r="J294" s="1"/>
      <c r="K294" s="1"/>
      <c r="L294" s="134"/>
      <c r="M294" s="136"/>
      <c r="N294" s="137"/>
      <c r="O294" s="137"/>
      <c r="P294" s="137"/>
      <c r="Q294" s="137"/>
      <c r="R294" s="137"/>
      <c r="S294" s="137"/>
      <c r="T294" s="138"/>
      <c r="AT294" s="135" t="s">
        <v>135</v>
      </c>
      <c r="AU294" s="135" t="s">
        <v>133</v>
      </c>
      <c r="AV294" s="13" t="s">
        <v>133</v>
      </c>
      <c r="AW294" s="13" t="s">
        <v>31</v>
      </c>
      <c r="AX294" s="13" t="s">
        <v>70</v>
      </c>
      <c r="AY294" s="135" t="s">
        <v>128</v>
      </c>
    </row>
    <row r="295" spans="2:51" s="13" customFormat="1">
      <c r="B295" s="134"/>
      <c r="C295" s="1"/>
      <c r="D295" s="1"/>
      <c r="E295" s="1"/>
      <c r="F295" s="1"/>
      <c r="G295" s="1"/>
      <c r="H295" s="1"/>
      <c r="I295" s="1"/>
      <c r="J295" s="1"/>
      <c r="K295" s="1"/>
      <c r="L295" s="134"/>
      <c r="M295" s="136"/>
      <c r="N295" s="137"/>
      <c r="O295" s="137"/>
      <c r="P295" s="137"/>
      <c r="Q295" s="137"/>
      <c r="R295" s="137"/>
      <c r="S295" s="137"/>
      <c r="T295" s="138"/>
      <c r="AT295" s="135" t="s">
        <v>135</v>
      </c>
      <c r="AU295" s="135" t="s">
        <v>133</v>
      </c>
      <c r="AV295" s="13" t="s">
        <v>133</v>
      </c>
      <c r="AW295" s="13" t="s">
        <v>31</v>
      </c>
      <c r="AX295" s="13" t="s">
        <v>70</v>
      </c>
      <c r="AY295" s="135" t="s">
        <v>128</v>
      </c>
    </row>
    <row r="296" spans="2:51" s="13" customFormat="1">
      <c r="B296" s="134"/>
      <c r="C296" s="1"/>
      <c r="D296" s="1"/>
      <c r="E296" s="1"/>
      <c r="F296" s="1"/>
      <c r="G296" s="1"/>
      <c r="H296" s="1"/>
      <c r="I296" s="1"/>
      <c r="J296" s="1"/>
      <c r="K296" s="1"/>
      <c r="L296" s="134"/>
      <c r="M296" s="136"/>
      <c r="N296" s="137"/>
      <c r="O296" s="137"/>
      <c r="P296" s="137"/>
      <c r="Q296" s="137"/>
      <c r="R296" s="137"/>
      <c r="S296" s="137"/>
      <c r="T296" s="138"/>
      <c r="AT296" s="135" t="s">
        <v>135</v>
      </c>
      <c r="AU296" s="135" t="s">
        <v>133</v>
      </c>
      <c r="AV296" s="13" t="s">
        <v>133</v>
      </c>
      <c r="AW296" s="13" t="s">
        <v>31</v>
      </c>
      <c r="AX296" s="13" t="s">
        <v>70</v>
      </c>
      <c r="AY296" s="135" t="s">
        <v>128</v>
      </c>
    </row>
    <row r="297" spans="2:51" s="13" customFormat="1">
      <c r="B297" s="134"/>
      <c r="C297" s="1"/>
      <c r="D297" s="1"/>
      <c r="E297" s="1"/>
      <c r="F297" s="1"/>
      <c r="G297" s="1"/>
      <c r="H297" s="1"/>
      <c r="I297" s="1"/>
      <c r="J297" s="1"/>
      <c r="K297" s="1"/>
      <c r="L297" s="134"/>
      <c r="M297" s="136"/>
      <c r="N297" s="137"/>
      <c r="O297" s="137"/>
      <c r="P297" s="137"/>
      <c r="Q297" s="137"/>
      <c r="R297" s="137"/>
      <c r="S297" s="137"/>
      <c r="T297" s="138"/>
      <c r="AT297" s="135" t="s">
        <v>135</v>
      </c>
      <c r="AU297" s="135" t="s">
        <v>133</v>
      </c>
      <c r="AV297" s="13" t="s">
        <v>133</v>
      </c>
      <c r="AW297" s="13" t="s">
        <v>31</v>
      </c>
      <c r="AX297" s="13" t="s">
        <v>70</v>
      </c>
      <c r="AY297" s="135" t="s">
        <v>128</v>
      </c>
    </row>
    <row r="298" spans="2:51" s="12" customFormat="1">
      <c r="B298" s="129"/>
      <c r="C298" s="1"/>
      <c r="D298" s="1"/>
      <c r="E298" s="1"/>
      <c r="F298" s="1"/>
      <c r="G298" s="1"/>
      <c r="H298" s="1"/>
      <c r="I298" s="1"/>
      <c r="J298" s="1"/>
      <c r="K298" s="1"/>
      <c r="L298" s="129"/>
      <c r="M298" s="131"/>
      <c r="N298" s="132"/>
      <c r="O298" s="132"/>
      <c r="P298" s="132"/>
      <c r="Q298" s="132"/>
      <c r="R298" s="132"/>
      <c r="S298" s="132"/>
      <c r="T298" s="133"/>
      <c r="AT298" s="130" t="s">
        <v>135</v>
      </c>
      <c r="AU298" s="130" t="s">
        <v>133</v>
      </c>
      <c r="AV298" s="12" t="s">
        <v>78</v>
      </c>
      <c r="AW298" s="12" t="s">
        <v>31</v>
      </c>
      <c r="AX298" s="12" t="s">
        <v>70</v>
      </c>
      <c r="AY298" s="130" t="s">
        <v>128</v>
      </c>
    </row>
    <row r="299" spans="2:51" s="12" customFormat="1">
      <c r="B299" s="129"/>
      <c r="C299" s="1"/>
      <c r="D299" s="1"/>
      <c r="E299" s="1"/>
      <c r="F299" s="1"/>
      <c r="G299" s="1"/>
      <c r="H299" s="1"/>
      <c r="I299" s="1"/>
      <c r="J299" s="1"/>
      <c r="K299" s="1"/>
      <c r="L299" s="129"/>
      <c r="M299" s="131"/>
      <c r="N299" s="132"/>
      <c r="O299" s="132"/>
      <c r="P299" s="132"/>
      <c r="Q299" s="132"/>
      <c r="R299" s="132"/>
      <c r="S299" s="132"/>
      <c r="T299" s="133"/>
      <c r="AT299" s="130" t="s">
        <v>135</v>
      </c>
      <c r="AU299" s="130" t="s">
        <v>133</v>
      </c>
      <c r="AV299" s="12" t="s">
        <v>78</v>
      </c>
      <c r="AW299" s="12" t="s">
        <v>31</v>
      </c>
      <c r="AX299" s="12" t="s">
        <v>70</v>
      </c>
      <c r="AY299" s="130" t="s">
        <v>128</v>
      </c>
    </row>
    <row r="300" spans="2:51" s="13" customFormat="1">
      <c r="B300" s="134"/>
      <c r="C300" s="1"/>
      <c r="D300" s="1"/>
      <c r="E300" s="1"/>
      <c r="F300" s="1"/>
      <c r="G300" s="1"/>
      <c r="H300" s="1"/>
      <c r="I300" s="1"/>
      <c r="J300" s="1"/>
      <c r="K300" s="1"/>
      <c r="L300" s="134"/>
      <c r="M300" s="136"/>
      <c r="N300" s="137"/>
      <c r="O300" s="137"/>
      <c r="P300" s="137"/>
      <c r="Q300" s="137"/>
      <c r="R300" s="137"/>
      <c r="S300" s="137"/>
      <c r="T300" s="138"/>
      <c r="AT300" s="135" t="s">
        <v>135</v>
      </c>
      <c r="AU300" s="135" t="s">
        <v>133</v>
      </c>
      <c r="AV300" s="13" t="s">
        <v>133</v>
      </c>
      <c r="AW300" s="13" t="s">
        <v>31</v>
      </c>
      <c r="AX300" s="13" t="s">
        <v>70</v>
      </c>
      <c r="AY300" s="135" t="s">
        <v>128</v>
      </c>
    </row>
    <row r="301" spans="2:51" s="13" customFormat="1">
      <c r="B301" s="134"/>
      <c r="C301" s="1"/>
      <c r="D301" s="1"/>
      <c r="E301" s="1"/>
      <c r="F301" s="1"/>
      <c r="G301" s="1"/>
      <c r="H301" s="1"/>
      <c r="I301" s="1"/>
      <c r="J301" s="1"/>
      <c r="K301" s="1"/>
      <c r="L301" s="134"/>
      <c r="M301" s="136"/>
      <c r="N301" s="137"/>
      <c r="O301" s="137"/>
      <c r="P301" s="137"/>
      <c r="Q301" s="137"/>
      <c r="R301" s="137"/>
      <c r="S301" s="137"/>
      <c r="T301" s="138"/>
      <c r="AT301" s="135" t="s">
        <v>135</v>
      </c>
      <c r="AU301" s="135" t="s">
        <v>133</v>
      </c>
      <c r="AV301" s="13" t="s">
        <v>133</v>
      </c>
      <c r="AW301" s="13" t="s">
        <v>31</v>
      </c>
      <c r="AX301" s="13" t="s">
        <v>70</v>
      </c>
      <c r="AY301" s="135" t="s">
        <v>128</v>
      </c>
    </row>
    <row r="302" spans="2:51" s="13" customFormat="1">
      <c r="B302" s="134"/>
      <c r="C302" s="1"/>
      <c r="D302" s="1"/>
      <c r="E302" s="1"/>
      <c r="F302" s="1"/>
      <c r="G302" s="1"/>
      <c r="H302" s="1"/>
      <c r="I302" s="1"/>
      <c r="J302" s="1"/>
      <c r="K302" s="1"/>
      <c r="L302" s="134"/>
      <c r="M302" s="136"/>
      <c r="N302" s="137"/>
      <c r="O302" s="137"/>
      <c r="P302" s="137"/>
      <c r="Q302" s="137"/>
      <c r="R302" s="137"/>
      <c r="S302" s="137"/>
      <c r="T302" s="138"/>
      <c r="AT302" s="135" t="s">
        <v>135</v>
      </c>
      <c r="AU302" s="135" t="s">
        <v>133</v>
      </c>
      <c r="AV302" s="13" t="s">
        <v>133</v>
      </c>
      <c r="AW302" s="13" t="s">
        <v>31</v>
      </c>
      <c r="AX302" s="13" t="s">
        <v>70</v>
      </c>
      <c r="AY302" s="135" t="s">
        <v>128</v>
      </c>
    </row>
    <row r="303" spans="2:51" s="13" customFormat="1">
      <c r="B303" s="134"/>
      <c r="C303" s="1"/>
      <c r="D303" s="1"/>
      <c r="E303" s="1"/>
      <c r="F303" s="1"/>
      <c r="G303" s="1"/>
      <c r="H303" s="1"/>
      <c r="I303" s="1"/>
      <c r="J303" s="1"/>
      <c r="K303" s="1"/>
      <c r="L303" s="134"/>
      <c r="M303" s="136"/>
      <c r="N303" s="137"/>
      <c r="O303" s="137"/>
      <c r="P303" s="137"/>
      <c r="Q303" s="137"/>
      <c r="R303" s="137"/>
      <c r="S303" s="137"/>
      <c r="T303" s="138"/>
      <c r="AT303" s="135" t="s">
        <v>135</v>
      </c>
      <c r="AU303" s="135" t="s">
        <v>133</v>
      </c>
      <c r="AV303" s="13" t="s">
        <v>133</v>
      </c>
      <c r="AW303" s="13" t="s">
        <v>31</v>
      </c>
      <c r="AX303" s="13" t="s">
        <v>70</v>
      </c>
      <c r="AY303" s="135" t="s">
        <v>128</v>
      </c>
    </row>
    <row r="304" spans="2:51" s="12" customFormat="1">
      <c r="B304" s="129"/>
      <c r="C304" s="1"/>
      <c r="D304" s="1"/>
      <c r="E304" s="1"/>
      <c r="F304" s="1"/>
      <c r="G304" s="1"/>
      <c r="H304" s="1"/>
      <c r="I304" s="1"/>
      <c r="J304" s="1"/>
      <c r="K304" s="1"/>
      <c r="L304" s="129"/>
      <c r="M304" s="131"/>
      <c r="N304" s="132"/>
      <c r="O304" s="132"/>
      <c r="P304" s="132"/>
      <c r="Q304" s="132"/>
      <c r="R304" s="132"/>
      <c r="S304" s="132"/>
      <c r="T304" s="133"/>
      <c r="AT304" s="130" t="s">
        <v>135</v>
      </c>
      <c r="AU304" s="130" t="s">
        <v>133</v>
      </c>
      <c r="AV304" s="12" t="s">
        <v>78</v>
      </c>
      <c r="AW304" s="12" t="s">
        <v>31</v>
      </c>
      <c r="AX304" s="12" t="s">
        <v>70</v>
      </c>
      <c r="AY304" s="130" t="s">
        <v>128</v>
      </c>
    </row>
    <row r="305" spans="2:51" s="12" customFormat="1">
      <c r="B305" s="129"/>
      <c r="C305" s="1"/>
      <c r="D305" s="1"/>
      <c r="E305" s="1"/>
      <c r="F305" s="1"/>
      <c r="G305" s="1"/>
      <c r="H305" s="1"/>
      <c r="I305" s="1"/>
      <c r="J305" s="1"/>
      <c r="K305" s="1"/>
      <c r="L305" s="129"/>
      <c r="M305" s="131"/>
      <c r="N305" s="132"/>
      <c r="O305" s="132"/>
      <c r="P305" s="132"/>
      <c r="Q305" s="132"/>
      <c r="R305" s="132"/>
      <c r="S305" s="132"/>
      <c r="T305" s="133"/>
      <c r="AT305" s="130" t="s">
        <v>135</v>
      </c>
      <c r="AU305" s="130" t="s">
        <v>133</v>
      </c>
      <c r="AV305" s="12" t="s">
        <v>78</v>
      </c>
      <c r="AW305" s="12" t="s">
        <v>31</v>
      </c>
      <c r="AX305" s="12" t="s">
        <v>70</v>
      </c>
      <c r="AY305" s="130" t="s">
        <v>128</v>
      </c>
    </row>
    <row r="306" spans="2:51" s="13" customFormat="1">
      <c r="B306" s="134"/>
      <c r="C306" s="1"/>
      <c r="D306" s="1"/>
      <c r="E306" s="1"/>
      <c r="F306" s="1"/>
      <c r="G306" s="1"/>
      <c r="H306" s="1"/>
      <c r="I306" s="1"/>
      <c r="J306" s="1"/>
      <c r="K306" s="1"/>
      <c r="L306" s="134"/>
      <c r="M306" s="136"/>
      <c r="N306" s="137"/>
      <c r="O306" s="137"/>
      <c r="P306" s="137"/>
      <c r="Q306" s="137"/>
      <c r="R306" s="137"/>
      <c r="S306" s="137"/>
      <c r="T306" s="138"/>
      <c r="AT306" s="135" t="s">
        <v>135</v>
      </c>
      <c r="AU306" s="135" t="s">
        <v>133</v>
      </c>
      <c r="AV306" s="13" t="s">
        <v>133</v>
      </c>
      <c r="AW306" s="13" t="s">
        <v>31</v>
      </c>
      <c r="AX306" s="13" t="s">
        <v>70</v>
      </c>
      <c r="AY306" s="135" t="s">
        <v>128</v>
      </c>
    </row>
    <row r="307" spans="2:51" s="13" customFormat="1">
      <c r="B307" s="134"/>
      <c r="C307" s="1"/>
      <c r="D307" s="1"/>
      <c r="E307" s="1"/>
      <c r="F307" s="1"/>
      <c r="G307" s="1"/>
      <c r="H307" s="1"/>
      <c r="I307" s="1"/>
      <c r="J307" s="1"/>
      <c r="K307" s="1"/>
      <c r="L307" s="134"/>
      <c r="M307" s="136"/>
      <c r="N307" s="137"/>
      <c r="O307" s="137"/>
      <c r="P307" s="137"/>
      <c r="Q307" s="137"/>
      <c r="R307" s="137"/>
      <c r="S307" s="137"/>
      <c r="T307" s="138"/>
      <c r="AT307" s="135" t="s">
        <v>135</v>
      </c>
      <c r="AU307" s="135" t="s">
        <v>133</v>
      </c>
      <c r="AV307" s="13" t="s">
        <v>133</v>
      </c>
      <c r="AW307" s="13" t="s">
        <v>31</v>
      </c>
      <c r="AX307" s="13" t="s">
        <v>70</v>
      </c>
      <c r="AY307" s="135" t="s">
        <v>128</v>
      </c>
    </row>
    <row r="308" spans="2:51" s="12" customFormat="1">
      <c r="B308" s="129"/>
      <c r="C308" s="1"/>
      <c r="D308" s="1"/>
      <c r="E308" s="1"/>
      <c r="F308" s="1"/>
      <c r="G308" s="1"/>
      <c r="H308" s="1"/>
      <c r="I308" s="1"/>
      <c r="J308" s="1"/>
      <c r="K308" s="1"/>
      <c r="L308" s="129"/>
      <c r="M308" s="131"/>
      <c r="N308" s="132"/>
      <c r="O308" s="132"/>
      <c r="P308" s="132"/>
      <c r="Q308" s="132"/>
      <c r="R308" s="132"/>
      <c r="S308" s="132"/>
      <c r="T308" s="133"/>
      <c r="AT308" s="130" t="s">
        <v>135</v>
      </c>
      <c r="AU308" s="130" t="s">
        <v>133</v>
      </c>
      <c r="AV308" s="12" t="s">
        <v>78</v>
      </c>
      <c r="AW308" s="12" t="s">
        <v>31</v>
      </c>
      <c r="AX308" s="12" t="s">
        <v>70</v>
      </c>
      <c r="AY308" s="130" t="s">
        <v>128</v>
      </c>
    </row>
    <row r="309" spans="2:51" s="13" customFormat="1">
      <c r="B309" s="134"/>
      <c r="C309" s="1"/>
      <c r="D309" s="1"/>
      <c r="E309" s="1"/>
      <c r="F309" s="1"/>
      <c r="G309" s="1"/>
      <c r="H309" s="1"/>
      <c r="I309" s="1"/>
      <c r="J309" s="1"/>
      <c r="K309" s="1"/>
      <c r="L309" s="134"/>
      <c r="M309" s="136"/>
      <c r="N309" s="137"/>
      <c r="O309" s="137"/>
      <c r="P309" s="137"/>
      <c r="Q309" s="137"/>
      <c r="R309" s="137"/>
      <c r="S309" s="137"/>
      <c r="T309" s="138"/>
      <c r="AT309" s="135" t="s">
        <v>135</v>
      </c>
      <c r="AU309" s="135" t="s">
        <v>133</v>
      </c>
      <c r="AV309" s="13" t="s">
        <v>133</v>
      </c>
      <c r="AW309" s="13" t="s">
        <v>31</v>
      </c>
      <c r="AX309" s="13" t="s">
        <v>70</v>
      </c>
      <c r="AY309" s="135" t="s">
        <v>128</v>
      </c>
    </row>
    <row r="310" spans="2:51" s="13" customFormat="1">
      <c r="B310" s="134"/>
      <c r="C310" s="1"/>
      <c r="D310" s="1"/>
      <c r="E310" s="1"/>
      <c r="F310" s="1"/>
      <c r="G310" s="1"/>
      <c r="H310" s="1"/>
      <c r="I310" s="1"/>
      <c r="J310" s="1"/>
      <c r="K310" s="1"/>
      <c r="L310" s="134"/>
      <c r="M310" s="136"/>
      <c r="N310" s="137"/>
      <c r="O310" s="137"/>
      <c r="P310" s="137"/>
      <c r="Q310" s="137"/>
      <c r="R310" s="137"/>
      <c r="S310" s="137"/>
      <c r="T310" s="138"/>
      <c r="AT310" s="135" t="s">
        <v>135</v>
      </c>
      <c r="AU310" s="135" t="s">
        <v>133</v>
      </c>
      <c r="AV310" s="13" t="s">
        <v>133</v>
      </c>
      <c r="AW310" s="13" t="s">
        <v>31</v>
      </c>
      <c r="AX310" s="13" t="s">
        <v>70</v>
      </c>
      <c r="AY310" s="135" t="s">
        <v>128</v>
      </c>
    </row>
    <row r="311" spans="2:51" s="13" customFormat="1">
      <c r="B311" s="134"/>
      <c r="C311" s="1"/>
      <c r="D311" s="1"/>
      <c r="E311" s="1"/>
      <c r="F311" s="1"/>
      <c r="G311" s="1"/>
      <c r="H311" s="1"/>
      <c r="I311" s="1"/>
      <c r="J311" s="1"/>
      <c r="K311" s="1"/>
      <c r="L311" s="134"/>
      <c r="M311" s="136"/>
      <c r="N311" s="137"/>
      <c r="O311" s="137"/>
      <c r="P311" s="137"/>
      <c r="Q311" s="137"/>
      <c r="R311" s="137"/>
      <c r="S311" s="137"/>
      <c r="T311" s="138"/>
      <c r="AT311" s="135" t="s">
        <v>135</v>
      </c>
      <c r="AU311" s="135" t="s">
        <v>133</v>
      </c>
      <c r="AV311" s="13" t="s">
        <v>133</v>
      </c>
      <c r="AW311" s="13" t="s">
        <v>31</v>
      </c>
      <c r="AX311" s="13" t="s">
        <v>70</v>
      </c>
      <c r="AY311" s="135" t="s">
        <v>128</v>
      </c>
    </row>
    <row r="312" spans="2:51" s="13" customFormat="1">
      <c r="B312" s="134"/>
      <c r="C312" s="1"/>
      <c r="D312" s="1"/>
      <c r="E312" s="1"/>
      <c r="F312" s="1"/>
      <c r="G312" s="1"/>
      <c r="H312" s="1"/>
      <c r="I312" s="1"/>
      <c r="J312" s="1"/>
      <c r="K312" s="1"/>
      <c r="L312" s="134"/>
      <c r="M312" s="136"/>
      <c r="N312" s="137"/>
      <c r="O312" s="137"/>
      <c r="P312" s="137"/>
      <c r="Q312" s="137"/>
      <c r="R312" s="137"/>
      <c r="S312" s="137"/>
      <c r="T312" s="138"/>
      <c r="AT312" s="135" t="s">
        <v>135</v>
      </c>
      <c r="AU312" s="135" t="s">
        <v>133</v>
      </c>
      <c r="AV312" s="13" t="s">
        <v>133</v>
      </c>
      <c r="AW312" s="13" t="s">
        <v>31</v>
      </c>
      <c r="AX312" s="13" t="s">
        <v>70</v>
      </c>
      <c r="AY312" s="135" t="s">
        <v>128</v>
      </c>
    </row>
    <row r="313" spans="2:51" s="13" customFormat="1">
      <c r="B313" s="134"/>
      <c r="C313" s="1"/>
      <c r="D313" s="1"/>
      <c r="E313" s="1"/>
      <c r="F313" s="1"/>
      <c r="G313" s="1"/>
      <c r="H313" s="1"/>
      <c r="I313" s="1"/>
      <c r="J313" s="1"/>
      <c r="K313" s="1"/>
      <c r="L313" s="134"/>
      <c r="M313" s="136"/>
      <c r="N313" s="137"/>
      <c r="O313" s="137"/>
      <c r="P313" s="137"/>
      <c r="Q313" s="137"/>
      <c r="R313" s="137"/>
      <c r="S313" s="137"/>
      <c r="T313" s="138"/>
      <c r="AT313" s="135" t="s">
        <v>135</v>
      </c>
      <c r="AU313" s="135" t="s">
        <v>133</v>
      </c>
      <c r="AV313" s="13" t="s">
        <v>133</v>
      </c>
      <c r="AW313" s="13" t="s">
        <v>31</v>
      </c>
      <c r="AX313" s="13" t="s">
        <v>70</v>
      </c>
      <c r="AY313" s="135" t="s">
        <v>128</v>
      </c>
    </row>
    <row r="314" spans="2:51" s="13" customFormat="1">
      <c r="B314" s="134"/>
      <c r="C314" s="1"/>
      <c r="D314" s="1"/>
      <c r="E314" s="1"/>
      <c r="F314" s="1"/>
      <c r="G314" s="1"/>
      <c r="H314" s="1"/>
      <c r="I314" s="1"/>
      <c r="J314" s="1"/>
      <c r="K314" s="1"/>
      <c r="L314" s="134"/>
      <c r="M314" s="136"/>
      <c r="N314" s="137"/>
      <c r="O314" s="137"/>
      <c r="P314" s="137"/>
      <c r="Q314" s="137"/>
      <c r="R314" s="137"/>
      <c r="S314" s="137"/>
      <c r="T314" s="138"/>
      <c r="AT314" s="135" t="s">
        <v>135</v>
      </c>
      <c r="AU314" s="135" t="s">
        <v>133</v>
      </c>
      <c r="AV314" s="13" t="s">
        <v>133</v>
      </c>
      <c r="AW314" s="13" t="s">
        <v>31</v>
      </c>
      <c r="AX314" s="13" t="s">
        <v>70</v>
      </c>
      <c r="AY314" s="135" t="s">
        <v>128</v>
      </c>
    </row>
    <row r="315" spans="2:51" s="12" customFormat="1">
      <c r="B315" s="129"/>
      <c r="C315" s="1"/>
      <c r="D315" s="1"/>
      <c r="E315" s="1"/>
      <c r="F315" s="1"/>
      <c r="G315" s="1"/>
      <c r="H315" s="1"/>
      <c r="I315" s="1"/>
      <c r="J315" s="1"/>
      <c r="K315" s="1"/>
      <c r="L315" s="129"/>
      <c r="M315" s="131"/>
      <c r="N315" s="132"/>
      <c r="O315" s="132"/>
      <c r="P315" s="132"/>
      <c r="Q315" s="132"/>
      <c r="R315" s="132"/>
      <c r="S315" s="132"/>
      <c r="T315" s="133"/>
      <c r="AT315" s="130" t="s">
        <v>135</v>
      </c>
      <c r="AU315" s="130" t="s">
        <v>133</v>
      </c>
      <c r="AV315" s="12" t="s">
        <v>78</v>
      </c>
      <c r="AW315" s="12" t="s">
        <v>31</v>
      </c>
      <c r="AX315" s="12" t="s">
        <v>70</v>
      </c>
      <c r="AY315" s="130" t="s">
        <v>128</v>
      </c>
    </row>
    <row r="316" spans="2:51" s="13" customFormat="1">
      <c r="B316" s="134"/>
      <c r="C316" s="1"/>
      <c r="D316" s="1"/>
      <c r="E316" s="1"/>
      <c r="F316" s="1"/>
      <c r="G316" s="1"/>
      <c r="H316" s="1"/>
      <c r="I316" s="1"/>
      <c r="J316" s="1"/>
      <c r="K316" s="1"/>
      <c r="L316" s="134"/>
      <c r="M316" s="136"/>
      <c r="N316" s="137"/>
      <c r="O316" s="137"/>
      <c r="P316" s="137"/>
      <c r="Q316" s="137"/>
      <c r="R316" s="137"/>
      <c r="S316" s="137"/>
      <c r="T316" s="138"/>
      <c r="AT316" s="135" t="s">
        <v>135</v>
      </c>
      <c r="AU316" s="135" t="s">
        <v>133</v>
      </c>
      <c r="AV316" s="13" t="s">
        <v>133</v>
      </c>
      <c r="AW316" s="13" t="s">
        <v>31</v>
      </c>
      <c r="AX316" s="13" t="s">
        <v>70</v>
      </c>
      <c r="AY316" s="135" t="s">
        <v>128</v>
      </c>
    </row>
    <row r="317" spans="2:51" s="13" customFormat="1">
      <c r="B317" s="134"/>
      <c r="C317" s="1"/>
      <c r="D317" s="1"/>
      <c r="E317" s="1"/>
      <c r="F317" s="1"/>
      <c r="G317" s="1"/>
      <c r="H317" s="1"/>
      <c r="I317" s="1"/>
      <c r="J317" s="1"/>
      <c r="K317" s="1"/>
      <c r="L317" s="134"/>
      <c r="M317" s="136"/>
      <c r="N317" s="137"/>
      <c r="O317" s="137"/>
      <c r="P317" s="137"/>
      <c r="Q317" s="137"/>
      <c r="R317" s="137"/>
      <c r="S317" s="137"/>
      <c r="T317" s="138"/>
      <c r="AT317" s="135" t="s">
        <v>135</v>
      </c>
      <c r="AU317" s="135" t="s">
        <v>133</v>
      </c>
      <c r="AV317" s="13" t="s">
        <v>133</v>
      </c>
      <c r="AW317" s="13" t="s">
        <v>31</v>
      </c>
      <c r="AX317" s="13" t="s">
        <v>70</v>
      </c>
      <c r="AY317" s="135" t="s">
        <v>128</v>
      </c>
    </row>
    <row r="318" spans="2:51" s="13" customFormat="1">
      <c r="B318" s="134"/>
      <c r="C318" s="1"/>
      <c r="D318" s="1"/>
      <c r="E318" s="1"/>
      <c r="F318" s="1"/>
      <c r="G318" s="1"/>
      <c r="H318" s="1"/>
      <c r="I318" s="1"/>
      <c r="J318" s="1"/>
      <c r="K318" s="1"/>
      <c r="L318" s="134"/>
      <c r="M318" s="136"/>
      <c r="N318" s="137"/>
      <c r="O318" s="137"/>
      <c r="P318" s="137"/>
      <c r="Q318" s="137"/>
      <c r="R318" s="137"/>
      <c r="S318" s="137"/>
      <c r="T318" s="138"/>
      <c r="AT318" s="135" t="s">
        <v>135</v>
      </c>
      <c r="AU318" s="135" t="s">
        <v>133</v>
      </c>
      <c r="AV318" s="13" t="s">
        <v>133</v>
      </c>
      <c r="AW318" s="13" t="s">
        <v>31</v>
      </c>
      <c r="AX318" s="13" t="s">
        <v>70</v>
      </c>
      <c r="AY318" s="135" t="s">
        <v>128</v>
      </c>
    </row>
    <row r="319" spans="2:51" s="12" customFormat="1">
      <c r="B319" s="129"/>
      <c r="C319" s="1"/>
      <c r="D319" s="1"/>
      <c r="E319" s="1"/>
      <c r="F319" s="1"/>
      <c r="G319" s="1"/>
      <c r="H319" s="1"/>
      <c r="I319" s="1"/>
      <c r="J319" s="1"/>
      <c r="K319" s="1"/>
      <c r="L319" s="129"/>
      <c r="M319" s="131"/>
      <c r="N319" s="132"/>
      <c r="O319" s="132"/>
      <c r="P319" s="132"/>
      <c r="Q319" s="132"/>
      <c r="R319" s="132"/>
      <c r="S319" s="132"/>
      <c r="T319" s="133"/>
      <c r="AT319" s="130" t="s">
        <v>135</v>
      </c>
      <c r="AU319" s="130" t="s">
        <v>133</v>
      </c>
      <c r="AV319" s="12" t="s">
        <v>78</v>
      </c>
      <c r="AW319" s="12" t="s">
        <v>31</v>
      </c>
      <c r="AX319" s="12" t="s">
        <v>70</v>
      </c>
      <c r="AY319" s="130" t="s">
        <v>128</v>
      </c>
    </row>
    <row r="320" spans="2:51" s="13" customFormat="1">
      <c r="B320" s="134"/>
      <c r="C320" s="1"/>
      <c r="D320" s="1"/>
      <c r="E320" s="1"/>
      <c r="F320" s="1"/>
      <c r="G320" s="1"/>
      <c r="H320" s="1"/>
      <c r="I320" s="1"/>
      <c r="J320" s="1"/>
      <c r="K320" s="1"/>
      <c r="L320" s="134"/>
      <c r="M320" s="136"/>
      <c r="N320" s="137"/>
      <c r="O320" s="137"/>
      <c r="P320" s="137"/>
      <c r="Q320" s="137"/>
      <c r="R320" s="137"/>
      <c r="S320" s="137"/>
      <c r="T320" s="138"/>
      <c r="AT320" s="135" t="s">
        <v>135</v>
      </c>
      <c r="AU320" s="135" t="s">
        <v>133</v>
      </c>
      <c r="AV320" s="13" t="s">
        <v>133</v>
      </c>
      <c r="AW320" s="13" t="s">
        <v>31</v>
      </c>
      <c r="AX320" s="13" t="s">
        <v>70</v>
      </c>
      <c r="AY320" s="135" t="s">
        <v>128</v>
      </c>
    </row>
    <row r="321" spans="2:51" s="12" customFormat="1">
      <c r="B321" s="129"/>
      <c r="C321" s="1"/>
      <c r="D321" s="1"/>
      <c r="E321" s="1"/>
      <c r="F321" s="1"/>
      <c r="G321" s="1"/>
      <c r="H321" s="1"/>
      <c r="I321" s="1"/>
      <c r="J321" s="1"/>
      <c r="K321" s="1"/>
      <c r="L321" s="129"/>
      <c r="M321" s="131"/>
      <c r="N321" s="132"/>
      <c r="O321" s="132"/>
      <c r="P321" s="132"/>
      <c r="Q321" s="132"/>
      <c r="R321" s="132"/>
      <c r="S321" s="132"/>
      <c r="T321" s="133"/>
      <c r="AT321" s="130" t="s">
        <v>135</v>
      </c>
      <c r="AU321" s="130" t="s">
        <v>133</v>
      </c>
      <c r="AV321" s="12" t="s">
        <v>78</v>
      </c>
      <c r="AW321" s="12" t="s">
        <v>31</v>
      </c>
      <c r="AX321" s="12" t="s">
        <v>70</v>
      </c>
      <c r="AY321" s="130" t="s">
        <v>128</v>
      </c>
    </row>
    <row r="322" spans="2:51" s="13" customFormat="1">
      <c r="B322" s="134"/>
      <c r="C322" s="1"/>
      <c r="D322" s="1"/>
      <c r="E322" s="1"/>
      <c r="F322" s="1"/>
      <c r="G322" s="1"/>
      <c r="H322" s="1"/>
      <c r="I322" s="1"/>
      <c r="J322" s="1"/>
      <c r="K322" s="1"/>
      <c r="L322" s="134"/>
      <c r="M322" s="136"/>
      <c r="N322" s="137"/>
      <c r="O322" s="137"/>
      <c r="P322" s="137"/>
      <c r="Q322" s="137"/>
      <c r="R322" s="137"/>
      <c r="S322" s="137"/>
      <c r="T322" s="138"/>
      <c r="AT322" s="135" t="s">
        <v>135</v>
      </c>
      <c r="AU322" s="135" t="s">
        <v>133</v>
      </c>
      <c r="AV322" s="13" t="s">
        <v>133</v>
      </c>
      <c r="AW322" s="13" t="s">
        <v>31</v>
      </c>
      <c r="AX322" s="13" t="s">
        <v>70</v>
      </c>
      <c r="AY322" s="135" t="s">
        <v>128</v>
      </c>
    </row>
    <row r="323" spans="2:51" s="13" customFormat="1">
      <c r="B323" s="134"/>
      <c r="C323" s="1"/>
      <c r="D323" s="1"/>
      <c r="E323" s="1"/>
      <c r="F323" s="1"/>
      <c r="G323" s="1"/>
      <c r="H323" s="1"/>
      <c r="I323" s="1"/>
      <c r="J323" s="1"/>
      <c r="K323" s="1"/>
      <c r="L323" s="134"/>
      <c r="M323" s="136"/>
      <c r="N323" s="137"/>
      <c r="O323" s="137"/>
      <c r="P323" s="137"/>
      <c r="Q323" s="137"/>
      <c r="R323" s="137"/>
      <c r="S323" s="137"/>
      <c r="T323" s="138"/>
      <c r="AT323" s="135" t="s">
        <v>135</v>
      </c>
      <c r="AU323" s="135" t="s">
        <v>133</v>
      </c>
      <c r="AV323" s="13" t="s">
        <v>133</v>
      </c>
      <c r="AW323" s="13" t="s">
        <v>31</v>
      </c>
      <c r="AX323" s="13" t="s">
        <v>70</v>
      </c>
      <c r="AY323" s="135" t="s">
        <v>128</v>
      </c>
    </row>
    <row r="324" spans="2:51" s="13" customFormat="1">
      <c r="B324" s="134"/>
      <c r="C324" s="1"/>
      <c r="D324" s="1"/>
      <c r="E324" s="1"/>
      <c r="F324" s="1"/>
      <c r="G324" s="1"/>
      <c r="H324" s="1"/>
      <c r="I324" s="1"/>
      <c r="J324" s="1"/>
      <c r="K324" s="1"/>
      <c r="L324" s="134"/>
      <c r="M324" s="136"/>
      <c r="N324" s="137"/>
      <c r="O324" s="137"/>
      <c r="P324" s="137"/>
      <c r="Q324" s="137"/>
      <c r="R324" s="137"/>
      <c r="S324" s="137"/>
      <c r="T324" s="138"/>
      <c r="AT324" s="135" t="s">
        <v>135</v>
      </c>
      <c r="AU324" s="135" t="s">
        <v>133</v>
      </c>
      <c r="AV324" s="13" t="s">
        <v>133</v>
      </c>
      <c r="AW324" s="13" t="s">
        <v>31</v>
      </c>
      <c r="AX324" s="13" t="s">
        <v>70</v>
      </c>
      <c r="AY324" s="135" t="s">
        <v>128</v>
      </c>
    </row>
    <row r="325" spans="2:51" s="13" customFormat="1">
      <c r="B325" s="134"/>
      <c r="C325" s="1"/>
      <c r="D325" s="1"/>
      <c r="E325" s="1"/>
      <c r="F325" s="1"/>
      <c r="G325" s="1"/>
      <c r="H325" s="1"/>
      <c r="I325" s="1"/>
      <c r="J325" s="1"/>
      <c r="K325" s="1"/>
      <c r="L325" s="134"/>
      <c r="M325" s="136"/>
      <c r="N325" s="137"/>
      <c r="O325" s="137"/>
      <c r="P325" s="137"/>
      <c r="Q325" s="137"/>
      <c r="R325" s="137"/>
      <c r="S325" s="137"/>
      <c r="T325" s="138"/>
      <c r="AT325" s="135" t="s">
        <v>135</v>
      </c>
      <c r="AU325" s="135" t="s">
        <v>133</v>
      </c>
      <c r="AV325" s="13" t="s">
        <v>133</v>
      </c>
      <c r="AW325" s="13" t="s">
        <v>31</v>
      </c>
      <c r="AX325" s="13" t="s">
        <v>70</v>
      </c>
      <c r="AY325" s="135" t="s">
        <v>128</v>
      </c>
    </row>
    <row r="326" spans="2:51" s="13" customFormat="1">
      <c r="B326" s="134"/>
      <c r="C326" s="1"/>
      <c r="D326" s="1"/>
      <c r="E326" s="1"/>
      <c r="F326" s="1"/>
      <c r="G326" s="1"/>
      <c r="H326" s="1"/>
      <c r="I326" s="1"/>
      <c r="J326" s="1"/>
      <c r="K326" s="1"/>
      <c r="L326" s="134"/>
      <c r="M326" s="136"/>
      <c r="N326" s="137"/>
      <c r="O326" s="137"/>
      <c r="P326" s="137"/>
      <c r="Q326" s="137"/>
      <c r="R326" s="137"/>
      <c r="S326" s="137"/>
      <c r="T326" s="138"/>
      <c r="AT326" s="135" t="s">
        <v>135</v>
      </c>
      <c r="AU326" s="135" t="s">
        <v>133</v>
      </c>
      <c r="AV326" s="13" t="s">
        <v>133</v>
      </c>
      <c r="AW326" s="13" t="s">
        <v>31</v>
      </c>
      <c r="AX326" s="13" t="s">
        <v>70</v>
      </c>
      <c r="AY326" s="135" t="s">
        <v>128</v>
      </c>
    </row>
    <row r="327" spans="2:51" s="13" customFormat="1">
      <c r="B327" s="134"/>
      <c r="C327" s="1"/>
      <c r="D327" s="1"/>
      <c r="E327" s="1"/>
      <c r="F327" s="1"/>
      <c r="G327" s="1"/>
      <c r="H327" s="1"/>
      <c r="I327" s="1"/>
      <c r="J327" s="1"/>
      <c r="K327" s="1"/>
      <c r="L327" s="134"/>
      <c r="M327" s="136"/>
      <c r="N327" s="137"/>
      <c r="O327" s="137"/>
      <c r="P327" s="137"/>
      <c r="Q327" s="137"/>
      <c r="R327" s="137"/>
      <c r="S327" s="137"/>
      <c r="T327" s="138"/>
      <c r="AT327" s="135" t="s">
        <v>135</v>
      </c>
      <c r="AU327" s="135" t="s">
        <v>133</v>
      </c>
      <c r="AV327" s="13" t="s">
        <v>133</v>
      </c>
      <c r="AW327" s="13" t="s">
        <v>31</v>
      </c>
      <c r="AX327" s="13" t="s">
        <v>70</v>
      </c>
      <c r="AY327" s="135" t="s">
        <v>128</v>
      </c>
    </row>
    <row r="328" spans="2:51" s="13" customFormat="1">
      <c r="B328" s="134"/>
      <c r="C328" s="1"/>
      <c r="D328" s="1"/>
      <c r="E328" s="1"/>
      <c r="F328" s="1"/>
      <c r="G328" s="1"/>
      <c r="H328" s="1"/>
      <c r="I328" s="1"/>
      <c r="J328" s="1"/>
      <c r="K328" s="1"/>
      <c r="L328" s="134"/>
      <c r="M328" s="136"/>
      <c r="N328" s="137"/>
      <c r="O328" s="137"/>
      <c r="P328" s="137"/>
      <c r="Q328" s="137"/>
      <c r="R328" s="137"/>
      <c r="S328" s="137"/>
      <c r="T328" s="138"/>
      <c r="AT328" s="135" t="s">
        <v>135</v>
      </c>
      <c r="AU328" s="135" t="s">
        <v>133</v>
      </c>
      <c r="AV328" s="13" t="s">
        <v>133</v>
      </c>
      <c r="AW328" s="13" t="s">
        <v>31</v>
      </c>
      <c r="AX328" s="13" t="s">
        <v>70</v>
      </c>
      <c r="AY328" s="135" t="s">
        <v>128</v>
      </c>
    </row>
    <row r="329" spans="2:51" s="12" customFormat="1">
      <c r="B329" s="129"/>
      <c r="C329" s="1"/>
      <c r="D329" s="1"/>
      <c r="E329" s="1"/>
      <c r="F329" s="1"/>
      <c r="G329" s="1"/>
      <c r="H329" s="1"/>
      <c r="I329" s="1"/>
      <c r="J329" s="1"/>
      <c r="K329" s="1"/>
      <c r="L329" s="129"/>
      <c r="M329" s="131"/>
      <c r="N329" s="132"/>
      <c r="O329" s="132"/>
      <c r="P329" s="132"/>
      <c r="Q329" s="132"/>
      <c r="R329" s="132"/>
      <c r="S329" s="132"/>
      <c r="T329" s="133"/>
      <c r="AT329" s="130" t="s">
        <v>135</v>
      </c>
      <c r="AU329" s="130" t="s">
        <v>133</v>
      </c>
      <c r="AV329" s="12" t="s">
        <v>78</v>
      </c>
      <c r="AW329" s="12" t="s">
        <v>31</v>
      </c>
      <c r="AX329" s="12" t="s">
        <v>70</v>
      </c>
      <c r="AY329" s="130" t="s">
        <v>128</v>
      </c>
    </row>
    <row r="330" spans="2:51" s="13" customFormat="1">
      <c r="B330" s="134"/>
      <c r="C330" s="1"/>
      <c r="D330" s="1"/>
      <c r="E330" s="1"/>
      <c r="F330" s="1"/>
      <c r="G330" s="1"/>
      <c r="H330" s="1"/>
      <c r="I330" s="1"/>
      <c r="J330" s="1"/>
      <c r="K330" s="1"/>
      <c r="L330" s="134"/>
      <c r="M330" s="136"/>
      <c r="N330" s="137"/>
      <c r="O330" s="137"/>
      <c r="P330" s="137"/>
      <c r="Q330" s="137"/>
      <c r="R330" s="137"/>
      <c r="S330" s="137"/>
      <c r="T330" s="138"/>
      <c r="AT330" s="135" t="s">
        <v>135</v>
      </c>
      <c r="AU330" s="135" t="s">
        <v>133</v>
      </c>
      <c r="AV330" s="13" t="s">
        <v>133</v>
      </c>
      <c r="AW330" s="13" t="s">
        <v>31</v>
      </c>
      <c r="AX330" s="13" t="s">
        <v>70</v>
      </c>
      <c r="AY330" s="135" t="s">
        <v>128</v>
      </c>
    </row>
    <row r="331" spans="2:51" s="13" customFormat="1">
      <c r="B331" s="134"/>
      <c r="C331" s="1"/>
      <c r="D331" s="1"/>
      <c r="E331" s="1"/>
      <c r="F331" s="1"/>
      <c r="G331" s="1"/>
      <c r="H331" s="1"/>
      <c r="I331" s="1"/>
      <c r="J331" s="1"/>
      <c r="K331" s="1"/>
      <c r="L331" s="134"/>
      <c r="M331" s="136"/>
      <c r="N331" s="137"/>
      <c r="O331" s="137"/>
      <c r="P331" s="137"/>
      <c r="Q331" s="137"/>
      <c r="R331" s="137"/>
      <c r="S331" s="137"/>
      <c r="T331" s="138"/>
      <c r="AT331" s="135" t="s">
        <v>135</v>
      </c>
      <c r="AU331" s="135" t="s">
        <v>133</v>
      </c>
      <c r="AV331" s="13" t="s">
        <v>133</v>
      </c>
      <c r="AW331" s="13" t="s">
        <v>31</v>
      </c>
      <c r="AX331" s="13" t="s">
        <v>70</v>
      </c>
      <c r="AY331" s="135" t="s">
        <v>128</v>
      </c>
    </row>
    <row r="332" spans="2:51" s="13" customFormat="1">
      <c r="B332" s="134"/>
      <c r="C332" s="1"/>
      <c r="D332" s="1"/>
      <c r="E332" s="1"/>
      <c r="F332" s="1"/>
      <c r="G332" s="1"/>
      <c r="H332" s="1"/>
      <c r="I332" s="1"/>
      <c r="J332" s="1"/>
      <c r="K332" s="1"/>
      <c r="L332" s="134"/>
      <c r="M332" s="136"/>
      <c r="N332" s="137"/>
      <c r="O332" s="137"/>
      <c r="P332" s="137"/>
      <c r="Q332" s="137"/>
      <c r="R332" s="137"/>
      <c r="S332" s="137"/>
      <c r="T332" s="138"/>
      <c r="AT332" s="135" t="s">
        <v>135</v>
      </c>
      <c r="AU332" s="135" t="s">
        <v>133</v>
      </c>
      <c r="AV332" s="13" t="s">
        <v>133</v>
      </c>
      <c r="AW332" s="13" t="s">
        <v>31</v>
      </c>
      <c r="AX332" s="13" t="s">
        <v>70</v>
      </c>
      <c r="AY332" s="135" t="s">
        <v>128</v>
      </c>
    </row>
    <row r="333" spans="2:51" s="13" customFormat="1">
      <c r="B333" s="134"/>
      <c r="C333" s="1"/>
      <c r="D333" s="1"/>
      <c r="E333" s="1"/>
      <c r="F333" s="1"/>
      <c r="G333" s="1"/>
      <c r="H333" s="1"/>
      <c r="I333" s="1"/>
      <c r="J333" s="1"/>
      <c r="K333" s="1"/>
      <c r="L333" s="134"/>
      <c r="M333" s="136"/>
      <c r="N333" s="137"/>
      <c r="O333" s="137"/>
      <c r="P333" s="137"/>
      <c r="Q333" s="137"/>
      <c r="R333" s="137"/>
      <c r="S333" s="137"/>
      <c r="T333" s="138"/>
      <c r="AT333" s="135" t="s">
        <v>135</v>
      </c>
      <c r="AU333" s="135" t="s">
        <v>133</v>
      </c>
      <c r="AV333" s="13" t="s">
        <v>133</v>
      </c>
      <c r="AW333" s="13" t="s">
        <v>31</v>
      </c>
      <c r="AX333" s="13" t="s">
        <v>70</v>
      </c>
      <c r="AY333" s="135" t="s">
        <v>128</v>
      </c>
    </row>
    <row r="334" spans="2:51" s="13" customFormat="1">
      <c r="B334" s="134"/>
      <c r="C334" s="1"/>
      <c r="D334" s="1"/>
      <c r="E334" s="1"/>
      <c r="F334" s="1"/>
      <c r="G334" s="1"/>
      <c r="H334" s="1"/>
      <c r="I334" s="1"/>
      <c r="J334" s="1"/>
      <c r="K334" s="1"/>
      <c r="L334" s="134"/>
      <c r="M334" s="136"/>
      <c r="N334" s="137"/>
      <c r="O334" s="137"/>
      <c r="P334" s="137"/>
      <c r="Q334" s="137"/>
      <c r="R334" s="137"/>
      <c r="S334" s="137"/>
      <c r="T334" s="138"/>
      <c r="AT334" s="135" t="s">
        <v>135</v>
      </c>
      <c r="AU334" s="135" t="s">
        <v>133</v>
      </c>
      <c r="AV334" s="13" t="s">
        <v>133</v>
      </c>
      <c r="AW334" s="13" t="s">
        <v>31</v>
      </c>
      <c r="AX334" s="13" t="s">
        <v>70</v>
      </c>
      <c r="AY334" s="135" t="s">
        <v>128</v>
      </c>
    </row>
    <row r="335" spans="2:51" s="13" customFormat="1">
      <c r="B335" s="134"/>
      <c r="C335" s="1"/>
      <c r="D335" s="1"/>
      <c r="E335" s="1"/>
      <c r="F335" s="1"/>
      <c r="G335" s="1"/>
      <c r="H335" s="1"/>
      <c r="I335" s="1"/>
      <c r="J335" s="1"/>
      <c r="K335" s="1"/>
      <c r="L335" s="134"/>
      <c r="M335" s="136"/>
      <c r="N335" s="137"/>
      <c r="O335" s="137"/>
      <c r="P335" s="137"/>
      <c r="Q335" s="137"/>
      <c r="R335" s="137"/>
      <c r="S335" s="137"/>
      <c r="T335" s="138"/>
      <c r="AT335" s="135" t="s">
        <v>135</v>
      </c>
      <c r="AU335" s="135" t="s">
        <v>133</v>
      </c>
      <c r="AV335" s="13" t="s">
        <v>133</v>
      </c>
      <c r="AW335" s="13" t="s">
        <v>31</v>
      </c>
      <c r="AX335" s="13" t="s">
        <v>70</v>
      </c>
      <c r="AY335" s="135" t="s">
        <v>128</v>
      </c>
    </row>
    <row r="336" spans="2:51" s="12" customFormat="1">
      <c r="B336" s="129"/>
      <c r="C336" s="1"/>
      <c r="D336" s="1"/>
      <c r="E336" s="1"/>
      <c r="F336" s="1"/>
      <c r="G336" s="1"/>
      <c r="H336" s="1"/>
      <c r="I336" s="1"/>
      <c r="J336" s="1"/>
      <c r="K336" s="1"/>
      <c r="L336" s="129"/>
      <c r="M336" s="131"/>
      <c r="N336" s="132"/>
      <c r="O336" s="132"/>
      <c r="P336" s="132"/>
      <c r="Q336" s="132"/>
      <c r="R336" s="132"/>
      <c r="S336" s="132"/>
      <c r="T336" s="133"/>
      <c r="AT336" s="130" t="s">
        <v>135</v>
      </c>
      <c r="AU336" s="130" t="s">
        <v>133</v>
      </c>
      <c r="AV336" s="12" t="s">
        <v>78</v>
      </c>
      <c r="AW336" s="12" t="s">
        <v>31</v>
      </c>
      <c r="AX336" s="12" t="s">
        <v>70</v>
      </c>
      <c r="AY336" s="130" t="s">
        <v>128</v>
      </c>
    </row>
    <row r="337" spans="1:65" s="13" customFormat="1">
      <c r="B337" s="134"/>
      <c r="C337" s="1"/>
      <c r="D337" s="1"/>
      <c r="E337" s="1"/>
      <c r="F337" s="1"/>
      <c r="G337" s="1"/>
      <c r="H337" s="1"/>
      <c r="I337" s="1"/>
      <c r="J337" s="1"/>
      <c r="K337" s="1"/>
      <c r="L337" s="134"/>
      <c r="M337" s="136"/>
      <c r="N337" s="137"/>
      <c r="O337" s="137"/>
      <c r="P337" s="137"/>
      <c r="Q337" s="137"/>
      <c r="R337" s="137"/>
      <c r="S337" s="137"/>
      <c r="T337" s="138"/>
      <c r="AT337" s="135" t="s">
        <v>135</v>
      </c>
      <c r="AU337" s="135" t="s">
        <v>133</v>
      </c>
      <c r="AV337" s="13" t="s">
        <v>133</v>
      </c>
      <c r="AW337" s="13" t="s">
        <v>31</v>
      </c>
      <c r="AX337" s="13" t="s">
        <v>70</v>
      </c>
      <c r="AY337" s="135" t="s">
        <v>128</v>
      </c>
    </row>
    <row r="338" spans="1:65" s="15" customFormat="1">
      <c r="B338" s="147"/>
      <c r="C338" s="1"/>
      <c r="D338" s="1"/>
      <c r="E338" s="1"/>
      <c r="F338" s="1"/>
      <c r="G338" s="1"/>
      <c r="H338" s="1"/>
      <c r="I338" s="1"/>
      <c r="J338" s="1"/>
      <c r="K338" s="1"/>
      <c r="L338" s="147"/>
      <c r="M338" s="149"/>
      <c r="N338" s="150"/>
      <c r="O338" s="150"/>
      <c r="P338" s="150"/>
      <c r="Q338" s="150"/>
      <c r="R338" s="150"/>
      <c r="S338" s="150"/>
      <c r="T338" s="151"/>
      <c r="AT338" s="148" t="s">
        <v>135</v>
      </c>
      <c r="AU338" s="148" t="s">
        <v>133</v>
      </c>
      <c r="AV338" s="15" t="s">
        <v>129</v>
      </c>
      <c r="AW338" s="15" t="s">
        <v>31</v>
      </c>
      <c r="AX338" s="15" t="s">
        <v>70</v>
      </c>
      <c r="AY338" s="148" t="s">
        <v>128</v>
      </c>
    </row>
    <row r="339" spans="1:65" s="13" customFormat="1">
      <c r="B339" s="134"/>
      <c r="C339" s="1"/>
      <c r="D339" s="1"/>
      <c r="E339" s="1"/>
      <c r="F339" s="1"/>
      <c r="G339" s="1"/>
      <c r="H339" s="1"/>
      <c r="I339" s="1"/>
      <c r="J339" s="1"/>
      <c r="K339" s="1"/>
      <c r="L339" s="134"/>
      <c r="M339" s="136"/>
      <c r="N339" s="137"/>
      <c r="O339" s="137"/>
      <c r="P339" s="137"/>
      <c r="Q339" s="137"/>
      <c r="R339" s="137"/>
      <c r="S339" s="137"/>
      <c r="T339" s="138"/>
      <c r="AT339" s="135" t="s">
        <v>135</v>
      </c>
      <c r="AU339" s="135" t="s">
        <v>133</v>
      </c>
      <c r="AV339" s="13" t="s">
        <v>133</v>
      </c>
      <c r="AW339" s="13" t="s">
        <v>31</v>
      </c>
      <c r="AX339" s="13" t="s">
        <v>70</v>
      </c>
      <c r="AY339" s="135" t="s">
        <v>128</v>
      </c>
    </row>
    <row r="340" spans="1:65" s="13" customFormat="1">
      <c r="B340" s="134"/>
      <c r="C340" s="1"/>
      <c r="D340" s="1"/>
      <c r="E340" s="1"/>
      <c r="F340" s="1"/>
      <c r="G340" s="1"/>
      <c r="H340" s="1"/>
      <c r="I340" s="1"/>
      <c r="J340" s="1"/>
      <c r="K340" s="1"/>
      <c r="L340" s="134"/>
      <c r="M340" s="136"/>
      <c r="N340" s="137"/>
      <c r="O340" s="137"/>
      <c r="P340" s="137"/>
      <c r="Q340" s="137"/>
      <c r="R340" s="137"/>
      <c r="S340" s="137"/>
      <c r="T340" s="138"/>
      <c r="AT340" s="135" t="s">
        <v>135</v>
      </c>
      <c r="AU340" s="135" t="s">
        <v>133</v>
      </c>
      <c r="AV340" s="13" t="s">
        <v>133</v>
      </c>
      <c r="AW340" s="13" t="s">
        <v>31</v>
      </c>
      <c r="AX340" s="13" t="s">
        <v>70</v>
      </c>
      <c r="AY340" s="135" t="s">
        <v>128</v>
      </c>
    </row>
    <row r="341" spans="1:65" s="14" customFormat="1">
      <c r="B341" s="139"/>
      <c r="C341" s="1"/>
      <c r="D341" s="1"/>
      <c r="E341" s="1"/>
      <c r="F341" s="1"/>
      <c r="G341" s="1"/>
      <c r="H341" s="1"/>
      <c r="I341" s="1"/>
      <c r="J341" s="1"/>
      <c r="K341" s="1"/>
      <c r="L341" s="139"/>
      <c r="M341" s="141"/>
      <c r="N341" s="142"/>
      <c r="O341" s="142"/>
      <c r="P341" s="142"/>
      <c r="Q341" s="142"/>
      <c r="R341" s="142"/>
      <c r="S341" s="142"/>
      <c r="T341" s="143"/>
      <c r="AT341" s="140" t="s">
        <v>135</v>
      </c>
      <c r="AU341" s="140" t="s">
        <v>133</v>
      </c>
      <c r="AV341" s="14" t="s">
        <v>132</v>
      </c>
      <c r="AW341" s="14" t="s">
        <v>31</v>
      </c>
      <c r="AX341" s="14" t="s">
        <v>78</v>
      </c>
      <c r="AY341" s="140" t="s">
        <v>128</v>
      </c>
    </row>
    <row r="342" spans="1:65" s="2" customFormat="1" ht="16.5" customHeight="1">
      <c r="A342" s="30"/>
      <c r="B342" s="120"/>
      <c r="C342" s="1"/>
      <c r="D342" s="1"/>
      <c r="E342" s="1"/>
      <c r="F342" s="1"/>
      <c r="G342" s="1"/>
      <c r="H342" s="1"/>
      <c r="I342" s="1"/>
      <c r="J342" s="1"/>
      <c r="K342" s="1"/>
      <c r="L342" s="31"/>
      <c r="M342" s="121" t="s">
        <v>3</v>
      </c>
      <c r="N342" s="122" t="s">
        <v>42</v>
      </c>
      <c r="O342" s="123">
        <v>7.0000000000000007E-2</v>
      </c>
      <c r="P342" s="123" t="e">
        <f>O342*#REF!</f>
        <v>#REF!</v>
      </c>
      <c r="Q342" s="123">
        <v>2.9E-4</v>
      </c>
      <c r="R342" s="123" t="e">
        <f>Q342*#REF!</f>
        <v>#REF!</v>
      </c>
      <c r="S342" s="123">
        <v>0</v>
      </c>
      <c r="T342" s="124" t="e">
        <f>S342*#REF!</f>
        <v>#REF!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25" t="s">
        <v>139</v>
      </c>
      <c r="AT342" s="125" t="s">
        <v>130</v>
      </c>
      <c r="AU342" s="125" t="s">
        <v>133</v>
      </c>
      <c r="AY342" s="18" t="s">
        <v>128</v>
      </c>
      <c r="BE342" s="126">
        <f>IF(N342="základní",#REF!,0)</f>
        <v>0</v>
      </c>
      <c r="BF342" s="126" t="e">
        <f>IF(N342="snížená",#REF!,0)</f>
        <v>#REF!</v>
      </c>
      <c r="BG342" s="126">
        <f>IF(N342="zákl. přenesená",#REF!,0)</f>
        <v>0</v>
      </c>
      <c r="BH342" s="126">
        <f>IF(N342="sníž. přenesená",#REF!,0)</f>
        <v>0</v>
      </c>
      <c r="BI342" s="126">
        <f>IF(N342="nulová",#REF!,0)</f>
        <v>0</v>
      </c>
      <c r="BJ342" s="18" t="s">
        <v>133</v>
      </c>
      <c r="BK342" s="126" t="e">
        <f>ROUND(#REF!*#REF!,2)</f>
        <v>#REF!</v>
      </c>
      <c r="BL342" s="18" t="s">
        <v>139</v>
      </c>
      <c r="BM342" s="125" t="s">
        <v>167</v>
      </c>
    </row>
    <row r="343" spans="1:65" s="2" customFormat="1">
      <c r="A343" s="30"/>
      <c r="B343" s="31"/>
      <c r="C343" s="1"/>
      <c r="D343" s="1"/>
      <c r="E343" s="1"/>
      <c r="F343" s="1"/>
      <c r="G343" s="1"/>
      <c r="H343" s="1"/>
      <c r="I343" s="1"/>
      <c r="J343" s="1"/>
      <c r="K343" s="1"/>
      <c r="L343" s="31"/>
      <c r="M343" s="127"/>
      <c r="N343" s="128"/>
      <c r="O343" s="51"/>
      <c r="P343" s="51"/>
      <c r="Q343" s="51"/>
      <c r="R343" s="51"/>
      <c r="S343" s="51"/>
      <c r="T343" s="52"/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T343" s="18" t="s">
        <v>134</v>
      </c>
      <c r="AU343" s="18" t="s">
        <v>133</v>
      </c>
    </row>
    <row r="344" spans="1:65" s="12" customFormat="1">
      <c r="B344" s="129"/>
      <c r="C344" s="1"/>
      <c r="D344" s="1"/>
      <c r="E344" s="1"/>
      <c r="F344" s="1"/>
      <c r="G344" s="1"/>
      <c r="H344" s="1"/>
      <c r="I344" s="1"/>
      <c r="J344" s="1"/>
      <c r="K344" s="1"/>
      <c r="L344" s="129"/>
      <c r="M344" s="131"/>
      <c r="N344" s="132"/>
      <c r="O344" s="132"/>
      <c r="P344" s="132"/>
      <c r="Q344" s="132"/>
      <c r="R344" s="132"/>
      <c r="S344" s="132"/>
      <c r="T344" s="133"/>
      <c r="AT344" s="130" t="s">
        <v>135</v>
      </c>
      <c r="AU344" s="130" t="s">
        <v>133</v>
      </c>
      <c r="AV344" s="12" t="s">
        <v>78</v>
      </c>
      <c r="AW344" s="12" t="s">
        <v>31</v>
      </c>
      <c r="AX344" s="12" t="s">
        <v>70</v>
      </c>
      <c r="AY344" s="130" t="s">
        <v>128</v>
      </c>
    </row>
    <row r="345" spans="1:65" s="12" customFormat="1">
      <c r="B345" s="129"/>
      <c r="C345" s="1"/>
      <c r="D345" s="1"/>
      <c r="E345" s="1"/>
      <c r="F345" s="1"/>
      <c r="G345" s="1"/>
      <c r="H345" s="1"/>
      <c r="I345" s="1"/>
      <c r="J345" s="1"/>
      <c r="K345" s="1"/>
      <c r="L345" s="129"/>
      <c r="M345" s="131"/>
      <c r="N345" s="132"/>
      <c r="O345" s="132"/>
      <c r="P345" s="132"/>
      <c r="Q345" s="132"/>
      <c r="R345" s="132"/>
      <c r="S345" s="132"/>
      <c r="T345" s="133"/>
      <c r="AT345" s="130" t="s">
        <v>135</v>
      </c>
      <c r="AU345" s="130" t="s">
        <v>133</v>
      </c>
      <c r="AV345" s="12" t="s">
        <v>78</v>
      </c>
      <c r="AW345" s="12" t="s">
        <v>31</v>
      </c>
      <c r="AX345" s="12" t="s">
        <v>70</v>
      </c>
      <c r="AY345" s="130" t="s">
        <v>128</v>
      </c>
    </row>
    <row r="346" spans="1:65" s="13" customFormat="1">
      <c r="B346" s="134"/>
      <c r="C346" s="1"/>
      <c r="D346" s="1"/>
      <c r="E346" s="1"/>
      <c r="F346" s="1"/>
      <c r="G346" s="1"/>
      <c r="H346" s="1"/>
      <c r="I346" s="1"/>
      <c r="J346" s="1"/>
      <c r="K346" s="1"/>
      <c r="L346" s="134"/>
      <c r="M346" s="136"/>
      <c r="N346" s="137"/>
      <c r="O346" s="137"/>
      <c r="P346" s="137"/>
      <c r="Q346" s="137"/>
      <c r="R346" s="137"/>
      <c r="S346" s="137"/>
      <c r="T346" s="138"/>
      <c r="AT346" s="135" t="s">
        <v>135</v>
      </c>
      <c r="AU346" s="135" t="s">
        <v>133</v>
      </c>
      <c r="AV346" s="13" t="s">
        <v>133</v>
      </c>
      <c r="AW346" s="13" t="s">
        <v>31</v>
      </c>
      <c r="AX346" s="13" t="s">
        <v>70</v>
      </c>
      <c r="AY346" s="135" t="s">
        <v>128</v>
      </c>
    </row>
    <row r="347" spans="1:65" s="14" customFormat="1">
      <c r="B347" s="139"/>
      <c r="C347" s="1"/>
      <c r="D347" s="1"/>
      <c r="E347" s="1"/>
      <c r="F347" s="1"/>
      <c r="G347" s="1"/>
      <c r="H347" s="1"/>
      <c r="I347" s="1"/>
      <c r="J347" s="1"/>
      <c r="K347" s="1"/>
      <c r="L347" s="139"/>
      <c r="M347" s="141"/>
      <c r="N347" s="142"/>
      <c r="O347" s="142"/>
      <c r="P347" s="142"/>
      <c r="Q347" s="142"/>
      <c r="R347" s="142"/>
      <c r="S347" s="142"/>
      <c r="T347" s="143"/>
      <c r="AT347" s="140" t="s">
        <v>135</v>
      </c>
      <c r="AU347" s="140" t="s">
        <v>133</v>
      </c>
      <c r="AV347" s="14" t="s">
        <v>132</v>
      </c>
      <c r="AW347" s="14" t="s">
        <v>31</v>
      </c>
      <c r="AX347" s="14" t="s">
        <v>78</v>
      </c>
      <c r="AY347" s="140" t="s">
        <v>128</v>
      </c>
    </row>
    <row r="348" spans="1:65" s="11" customFormat="1" ht="22.9" customHeight="1">
      <c r="B348" s="112"/>
      <c r="C348" s="1"/>
      <c r="D348" s="1"/>
      <c r="E348" s="1"/>
      <c r="F348" s="1"/>
      <c r="G348" s="1"/>
      <c r="H348" s="1"/>
      <c r="I348" s="1"/>
      <c r="J348" s="1"/>
      <c r="K348" s="1"/>
      <c r="L348" s="112"/>
      <c r="M348" s="114"/>
      <c r="N348" s="115"/>
      <c r="O348" s="115"/>
      <c r="P348" s="116" t="e">
        <f>SUM(P349:P418)</f>
        <v>#REF!</v>
      </c>
      <c r="Q348" s="115"/>
      <c r="R348" s="116" t="e">
        <f>SUM(R349:R418)</f>
        <v>#REF!</v>
      </c>
      <c r="S348" s="115"/>
      <c r="T348" s="117" t="e">
        <f>SUM(T349:T418)</f>
        <v>#REF!</v>
      </c>
      <c r="AR348" s="113" t="s">
        <v>133</v>
      </c>
      <c r="AT348" s="118" t="s">
        <v>69</v>
      </c>
      <c r="AU348" s="118" t="s">
        <v>78</v>
      </c>
      <c r="AY348" s="113" t="s">
        <v>128</v>
      </c>
      <c r="BK348" s="119" t="e">
        <f>SUM(BK349:BK418)</f>
        <v>#REF!</v>
      </c>
    </row>
    <row r="349" spans="1:65" s="2" customFormat="1" ht="16.5" customHeight="1">
      <c r="A349" s="30"/>
      <c r="B349" s="120"/>
      <c r="C349" s="1"/>
      <c r="D349" s="1"/>
      <c r="E349" s="1"/>
      <c r="F349" s="1"/>
      <c r="G349" s="1"/>
      <c r="H349" s="1"/>
      <c r="I349" s="1"/>
      <c r="J349" s="1"/>
      <c r="K349" s="1"/>
      <c r="L349" s="31"/>
      <c r="M349" s="121" t="s">
        <v>3</v>
      </c>
      <c r="N349" s="122" t="s">
        <v>42</v>
      </c>
      <c r="O349" s="123">
        <v>8.5999999999999993E-2</v>
      </c>
      <c r="P349" s="123" t="e">
        <f>O349*#REF!</f>
        <v>#REF!</v>
      </c>
      <c r="Q349" s="123">
        <v>0</v>
      </c>
      <c r="R349" s="123" t="e">
        <f>Q349*#REF!</f>
        <v>#REF!</v>
      </c>
      <c r="S349" s="123">
        <v>1.9E-3</v>
      </c>
      <c r="T349" s="124" t="e">
        <f>S349*#REF!</f>
        <v>#REF!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25" t="s">
        <v>139</v>
      </c>
      <c r="AT349" s="125" t="s">
        <v>130</v>
      </c>
      <c r="AU349" s="125" t="s">
        <v>133</v>
      </c>
      <c r="AY349" s="18" t="s">
        <v>128</v>
      </c>
      <c r="BE349" s="126">
        <f>IF(N349="základní",#REF!,0)</f>
        <v>0</v>
      </c>
      <c r="BF349" s="126" t="e">
        <f>IF(N349="snížená",#REF!,0)</f>
        <v>#REF!</v>
      </c>
      <c r="BG349" s="126">
        <f>IF(N349="zákl. přenesená",#REF!,0)</f>
        <v>0</v>
      </c>
      <c r="BH349" s="126">
        <f>IF(N349="sníž. přenesená",#REF!,0)</f>
        <v>0</v>
      </c>
      <c r="BI349" s="126">
        <f>IF(N349="nulová",#REF!,0)</f>
        <v>0</v>
      </c>
      <c r="BJ349" s="18" t="s">
        <v>133</v>
      </c>
      <c r="BK349" s="126" t="e">
        <f>ROUND(#REF!*#REF!,2)</f>
        <v>#REF!</v>
      </c>
      <c r="BL349" s="18" t="s">
        <v>139</v>
      </c>
      <c r="BM349" s="125" t="s">
        <v>168</v>
      </c>
    </row>
    <row r="350" spans="1:65" s="2" customFormat="1">
      <c r="A350" s="30"/>
      <c r="B350" s="31"/>
      <c r="C350" s="1"/>
      <c r="D350" s="1"/>
      <c r="E350" s="1"/>
      <c r="F350" s="1"/>
      <c r="G350" s="1"/>
      <c r="H350" s="1"/>
      <c r="I350" s="1"/>
      <c r="J350" s="1"/>
      <c r="K350" s="1"/>
      <c r="L350" s="31"/>
      <c r="M350" s="127"/>
      <c r="N350" s="128"/>
      <c r="O350" s="51"/>
      <c r="P350" s="51"/>
      <c r="Q350" s="51"/>
      <c r="R350" s="51"/>
      <c r="S350" s="51"/>
      <c r="T350" s="52"/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T350" s="18" t="s">
        <v>134</v>
      </c>
      <c r="AU350" s="18" t="s">
        <v>133</v>
      </c>
    </row>
    <row r="351" spans="1:65" s="13" customFormat="1">
      <c r="B351" s="134"/>
      <c r="C351" s="1"/>
      <c r="D351" s="1"/>
      <c r="E351" s="1"/>
      <c r="F351" s="1"/>
      <c r="G351" s="1"/>
      <c r="H351" s="1"/>
      <c r="I351" s="1"/>
      <c r="J351" s="1"/>
      <c r="K351" s="1"/>
      <c r="L351" s="134"/>
      <c r="M351" s="136"/>
      <c r="N351" s="137"/>
      <c r="O351" s="137"/>
      <c r="P351" s="137"/>
      <c r="Q351" s="137"/>
      <c r="R351" s="137"/>
      <c r="S351" s="137"/>
      <c r="T351" s="138"/>
      <c r="AT351" s="135" t="s">
        <v>135</v>
      </c>
      <c r="AU351" s="135" t="s">
        <v>133</v>
      </c>
      <c r="AV351" s="13" t="s">
        <v>133</v>
      </c>
      <c r="AW351" s="13" t="s">
        <v>31</v>
      </c>
      <c r="AX351" s="13" t="s">
        <v>78</v>
      </c>
      <c r="AY351" s="135" t="s">
        <v>128</v>
      </c>
    </row>
    <row r="352" spans="1:65" s="2" customFormat="1" ht="16.5" customHeight="1">
      <c r="A352" s="30"/>
      <c r="B352" s="120"/>
      <c r="C352" s="1"/>
      <c r="D352" s="1"/>
      <c r="E352" s="1"/>
      <c r="F352" s="1"/>
      <c r="G352" s="1"/>
      <c r="H352" s="1"/>
      <c r="I352" s="1"/>
      <c r="J352" s="1"/>
      <c r="K352" s="1"/>
      <c r="L352" s="31"/>
      <c r="M352" s="121" t="s">
        <v>3</v>
      </c>
      <c r="N352" s="122" t="s">
        <v>42</v>
      </c>
      <c r="O352" s="123">
        <v>0.65100000000000002</v>
      </c>
      <c r="P352" s="123" t="e">
        <f>O352*#REF!</f>
        <v>#REF!</v>
      </c>
      <c r="Q352" s="123">
        <v>0</v>
      </c>
      <c r="R352" s="123" t="e">
        <f>Q352*#REF!</f>
        <v>#REF!</v>
      </c>
      <c r="S352" s="123">
        <v>9.5399999999999999E-2</v>
      </c>
      <c r="T352" s="124" t="e">
        <f>S352*#REF!</f>
        <v>#REF!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25" t="s">
        <v>139</v>
      </c>
      <c r="AT352" s="125" t="s">
        <v>130</v>
      </c>
      <c r="AU352" s="125" t="s">
        <v>133</v>
      </c>
      <c r="AY352" s="18" t="s">
        <v>128</v>
      </c>
      <c r="BE352" s="126">
        <f>IF(N352="základní",#REF!,0)</f>
        <v>0</v>
      </c>
      <c r="BF352" s="126" t="e">
        <f>IF(N352="snížená",#REF!,0)</f>
        <v>#REF!</v>
      </c>
      <c r="BG352" s="126">
        <f>IF(N352="zákl. přenesená",#REF!,0)</f>
        <v>0</v>
      </c>
      <c r="BH352" s="126">
        <f>IF(N352="sníž. přenesená",#REF!,0)</f>
        <v>0</v>
      </c>
      <c r="BI352" s="126">
        <f>IF(N352="nulová",#REF!,0)</f>
        <v>0</v>
      </c>
      <c r="BJ352" s="18" t="s">
        <v>133</v>
      </c>
      <c r="BK352" s="126" t="e">
        <f>ROUND(#REF!*#REF!,2)</f>
        <v>#REF!</v>
      </c>
      <c r="BL352" s="18" t="s">
        <v>139</v>
      </c>
      <c r="BM352" s="125" t="s">
        <v>169</v>
      </c>
    </row>
    <row r="353" spans="1:65" s="2" customFormat="1">
      <c r="A353" s="30"/>
      <c r="B353" s="31"/>
      <c r="C353" s="1"/>
      <c r="D353" s="1"/>
      <c r="E353" s="1"/>
      <c r="F353" s="1"/>
      <c r="G353" s="1"/>
      <c r="H353" s="1"/>
      <c r="I353" s="1"/>
      <c r="J353" s="1"/>
      <c r="K353" s="1"/>
      <c r="L353" s="31"/>
      <c r="M353" s="127"/>
      <c r="N353" s="128"/>
      <c r="O353" s="51"/>
      <c r="P353" s="51"/>
      <c r="Q353" s="51"/>
      <c r="R353" s="51"/>
      <c r="S353" s="51"/>
      <c r="T353" s="52"/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T353" s="18" t="s">
        <v>134</v>
      </c>
      <c r="AU353" s="18" t="s">
        <v>133</v>
      </c>
    </row>
    <row r="354" spans="1:65" s="2" customFormat="1" ht="16.5" customHeight="1">
      <c r="A354" s="30"/>
      <c r="B354" s="120"/>
      <c r="C354" s="1"/>
      <c r="D354" s="1"/>
      <c r="E354" s="1"/>
      <c r="F354" s="1"/>
      <c r="G354" s="1"/>
      <c r="H354" s="1"/>
      <c r="I354" s="1"/>
      <c r="J354" s="1"/>
      <c r="K354" s="1"/>
      <c r="L354" s="31"/>
      <c r="M354" s="121" t="s">
        <v>3</v>
      </c>
      <c r="N354" s="122" t="s">
        <v>42</v>
      </c>
      <c r="O354" s="123">
        <v>0.54800000000000004</v>
      </c>
      <c r="P354" s="123" t="e">
        <f>O354*#REF!</f>
        <v>#REF!</v>
      </c>
      <c r="Q354" s="123">
        <v>0</v>
      </c>
      <c r="R354" s="123" t="e">
        <f>Q354*#REF!</f>
        <v>#REF!</v>
      </c>
      <c r="S354" s="123">
        <v>1.933E-2</v>
      </c>
      <c r="T354" s="124" t="e">
        <f>S354*#REF!</f>
        <v>#REF!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25" t="s">
        <v>139</v>
      </c>
      <c r="AT354" s="125" t="s">
        <v>130</v>
      </c>
      <c r="AU354" s="125" t="s">
        <v>133</v>
      </c>
      <c r="AY354" s="18" t="s">
        <v>128</v>
      </c>
      <c r="BE354" s="126">
        <f>IF(N354="základní",#REF!,0)</f>
        <v>0</v>
      </c>
      <c r="BF354" s="126" t="e">
        <f>IF(N354="snížená",#REF!,0)</f>
        <v>#REF!</v>
      </c>
      <c r="BG354" s="126">
        <f>IF(N354="zákl. přenesená",#REF!,0)</f>
        <v>0</v>
      </c>
      <c r="BH354" s="126">
        <f>IF(N354="sníž. přenesená",#REF!,0)</f>
        <v>0</v>
      </c>
      <c r="BI354" s="126">
        <f>IF(N354="nulová",#REF!,0)</f>
        <v>0</v>
      </c>
      <c r="BJ354" s="18" t="s">
        <v>133</v>
      </c>
      <c r="BK354" s="126" t="e">
        <f>ROUND(#REF!*#REF!,2)</f>
        <v>#REF!</v>
      </c>
      <c r="BL354" s="18" t="s">
        <v>139</v>
      </c>
      <c r="BM354" s="125" t="s">
        <v>170</v>
      </c>
    </row>
    <row r="355" spans="1:65" s="2" customFormat="1">
      <c r="A355" s="30"/>
      <c r="B355" s="31"/>
      <c r="C355" s="1"/>
      <c r="D355" s="1"/>
      <c r="E355" s="1"/>
      <c r="F355" s="1"/>
      <c r="G355" s="1"/>
      <c r="H355" s="1"/>
      <c r="I355" s="1"/>
      <c r="J355" s="1"/>
      <c r="K355" s="1"/>
      <c r="L355" s="31"/>
      <c r="M355" s="127"/>
      <c r="N355" s="128"/>
      <c r="O355" s="51"/>
      <c r="P355" s="51"/>
      <c r="Q355" s="51"/>
      <c r="R355" s="51"/>
      <c r="S355" s="51"/>
      <c r="T355" s="52"/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T355" s="18" t="s">
        <v>134</v>
      </c>
      <c r="AU355" s="18" t="s">
        <v>133</v>
      </c>
    </row>
    <row r="356" spans="1:65" s="13" customFormat="1">
      <c r="B356" s="134"/>
      <c r="C356" s="1"/>
      <c r="D356" s="1"/>
      <c r="E356" s="1"/>
      <c r="F356" s="1"/>
      <c r="G356" s="1"/>
      <c r="H356" s="1"/>
      <c r="I356" s="1"/>
      <c r="J356" s="1"/>
      <c r="K356" s="1"/>
      <c r="L356" s="134"/>
      <c r="M356" s="136"/>
      <c r="N356" s="137"/>
      <c r="O356" s="137"/>
      <c r="P356" s="137"/>
      <c r="Q356" s="137"/>
      <c r="R356" s="137"/>
      <c r="S356" s="137"/>
      <c r="T356" s="138"/>
      <c r="AT356" s="135" t="s">
        <v>135</v>
      </c>
      <c r="AU356" s="135" t="s">
        <v>133</v>
      </c>
      <c r="AV356" s="13" t="s">
        <v>133</v>
      </c>
      <c r="AW356" s="13" t="s">
        <v>31</v>
      </c>
      <c r="AX356" s="13" t="s">
        <v>70</v>
      </c>
      <c r="AY356" s="135" t="s">
        <v>128</v>
      </c>
    </row>
    <row r="357" spans="1:65" s="13" customFormat="1">
      <c r="B357" s="134"/>
      <c r="C357" s="1"/>
      <c r="D357" s="1"/>
      <c r="E357" s="1"/>
      <c r="F357" s="1"/>
      <c r="G357" s="1"/>
      <c r="H357" s="1"/>
      <c r="I357" s="1"/>
      <c r="J357" s="1"/>
      <c r="K357" s="1"/>
      <c r="L357" s="134"/>
      <c r="M357" s="136"/>
      <c r="N357" s="137"/>
      <c r="O357" s="137"/>
      <c r="P357" s="137"/>
      <c r="Q357" s="137"/>
      <c r="R357" s="137"/>
      <c r="S357" s="137"/>
      <c r="T357" s="138"/>
      <c r="AT357" s="135" t="s">
        <v>135</v>
      </c>
      <c r="AU357" s="135" t="s">
        <v>133</v>
      </c>
      <c r="AV357" s="13" t="s">
        <v>133</v>
      </c>
      <c r="AW357" s="13" t="s">
        <v>31</v>
      </c>
      <c r="AX357" s="13" t="s">
        <v>70</v>
      </c>
      <c r="AY357" s="135" t="s">
        <v>128</v>
      </c>
    </row>
    <row r="358" spans="1:65" s="14" customFormat="1">
      <c r="B358" s="139"/>
      <c r="C358" s="1"/>
      <c r="D358" s="1"/>
      <c r="E358" s="1"/>
      <c r="F358" s="1"/>
      <c r="G358" s="1"/>
      <c r="H358" s="1"/>
      <c r="I358" s="1"/>
      <c r="J358" s="1"/>
      <c r="K358" s="1"/>
      <c r="L358" s="139"/>
      <c r="M358" s="141"/>
      <c r="N358" s="142"/>
      <c r="O358" s="142"/>
      <c r="P358" s="142"/>
      <c r="Q358" s="142"/>
      <c r="R358" s="142"/>
      <c r="S358" s="142"/>
      <c r="T358" s="143"/>
      <c r="AT358" s="140" t="s">
        <v>135</v>
      </c>
      <c r="AU358" s="140" t="s">
        <v>133</v>
      </c>
      <c r="AV358" s="14" t="s">
        <v>132</v>
      </c>
      <c r="AW358" s="14" t="s">
        <v>31</v>
      </c>
      <c r="AX358" s="14" t="s">
        <v>78</v>
      </c>
      <c r="AY358" s="140" t="s">
        <v>128</v>
      </c>
    </row>
    <row r="359" spans="1:65" s="2" customFormat="1" ht="16.5" customHeight="1">
      <c r="A359" s="30"/>
      <c r="B359" s="120"/>
      <c r="C359" s="1"/>
      <c r="D359" s="1"/>
      <c r="E359" s="1"/>
      <c r="F359" s="1"/>
      <c r="G359" s="1"/>
      <c r="H359" s="1"/>
      <c r="I359" s="1"/>
      <c r="J359" s="1"/>
      <c r="K359" s="1"/>
      <c r="L359" s="31"/>
      <c r="M359" s="121" t="s">
        <v>3</v>
      </c>
      <c r="N359" s="122" t="s">
        <v>42</v>
      </c>
      <c r="O359" s="123">
        <v>0.40300000000000002</v>
      </c>
      <c r="P359" s="123" t="e">
        <f>O359*#REF!</f>
        <v>#REF!</v>
      </c>
      <c r="Q359" s="123">
        <v>0</v>
      </c>
      <c r="R359" s="123" t="e">
        <f>Q359*#REF!</f>
        <v>#REF!</v>
      </c>
      <c r="S359" s="123">
        <v>3.2899999999999999E-2</v>
      </c>
      <c r="T359" s="124" t="e">
        <f>S359*#REF!</f>
        <v>#REF!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25" t="s">
        <v>139</v>
      </c>
      <c r="AT359" s="125" t="s">
        <v>130</v>
      </c>
      <c r="AU359" s="125" t="s">
        <v>133</v>
      </c>
      <c r="AY359" s="18" t="s">
        <v>128</v>
      </c>
      <c r="BE359" s="126">
        <f>IF(N359="základní",#REF!,0)</f>
        <v>0</v>
      </c>
      <c r="BF359" s="126" t="e">
        <f>IF(N359="snížená",#REF!,0)</f>
        <v>#REF!</v>
      </c>
      <c r="BG359" s="126">
        <f>IF(N359="zákl. přenesená",#REF!,0)</f>
        <v>0</v>
      </c>
      <c r="BH359" s="126">
        <f>IF(N359="sníž. přenesená",#REF!,0)</f>
        <v>0</v>
      </c>
      <c r="BI359" s="126">
        <f>IF(N359="nulová",#REF!,0)</f>
        <v>0</v>
      </c>
      <c r="BJ359" s="18" t="s">
        <v>133</v>
      </c>
      <c r="BK359" s="126" t="e">
        <f>ROUND(#REF!*#REF!,2)</f>
        <v>#REF!</v>
      </c>
      <c r="BL359" s="18" t="s">
        <v>139</v>
      </c>
      <c r="BM359" s="125" t="s">
        <v>171</v>
      </c>
    </row>
    <row r="360" spans="1:65" s="2" customFormat="1">
      <c r="A360" s="30"/>
      <c r="B360" s="31"/>
      <c r="C360" s="1"/>
      <c r="D360" s="1"/>
      <c r="E360" s="1"/>
      <c r="F360" s="1"/>
      <c r="G360" s="1"/>
      <c r="H360" s="1"/>
      <c r="I360" s="1"/>
      <c r="J360" s="1"/>
      <c r="K360" s="1"/>
      <c r="L360" s="31"/>
      <c r="M360" s="127"/>
      <c r="N360" s="128"/>
      <c r="O360" s="51"/>
      <c r="P360" s="51"/>
      <c r="Q360" s="51"/>
      <c r="R360" s="51"/>
      <c r="S360" s="51"/>
      <c r="T360" s="52"/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T360" s="18" t="s">
        <v>134</v>
      </c>
      <c r="AU360" s="18" t="s">
        <v>133</v>
      </c>
    </row>
    <row r="361" spans="1:65" s="13" customFormat="1">
      <c r="B361" s="134"/>
      <c r="C361" s="1"/>
      <c r="D361" s="1"/>
      <c r="E361" s="1"/>
      <c r="F361" s="1"/>
      <c r="G361" s="1"/>
      <c r="H361" s="1"/>
      <c r="I361" s="1"/>
      <c r="J361" s="1"/>
      <c r="K361" s="1"/>
      <c r="L361" s="134"/>
      <c r="M361" s="136"/>
      <c r="N361" s="137"/>
      <c r="O361" s="137"/>
      <c r="P361" s="137"/>
      <c r="Q361" s="137"/>
      <c r="R361" s="137"/>
      <c r="S361" s="137"/>
      <c r="T361" s="138"/>
      <c r="AT361" s="135" t="s">
        <v>135</v>
      </c>
      <c r="AU361" s="135" t="s">
        <v>133</v>
      </c>
      <c r="AV361" s="13" t="s">
        <v>133</v>
      </c>
      <c r="AW361" s="13" t="s">
        <v>31</v>
      </c>
      <c r="AX361" s="13" t="s">
        <v>70</v>
      </c>
      <c r="AY361" s="135" t="s">
        <v>128</v>
      </c>
    </row>
    <row r="362" spans="1:65" s="13" customFormat="1">
      <c r="B362" s="134"/>
      <c r="C362" s="1"/>
      <c r="D362" s="1"/>
      <c r="E362" s="1"/>
      <c r="F362" s="1"/>
      <c r="G362" s="1"/>
      <c r="H362" s="1"/>
      <c r="I362" s="1"/>
      <c r="J362" s="1"/>
      <c r="K362" s="1"/>
      <c r="L362" s="134"/>
      <c r="M362" s="136"/>
      <c r="N362" s="137"/>
      <c r="O362" s="137"/>
      <c r="P362" s="137"/>
      <c r="Q362" s="137"/>
      <c r="R362" s="137"/>
      <c r="S362" s="137"/>
      <c r="T362" s="138"/>
      <c r="AT362" s="135" t="s">
        <v>135</v>
      </c>
      <c r="AU362" s="135" t="s">
        <v>133</v>
      </c>
      <c r="AV362" s="13" t="s">
        <v>133</v>
      </c>
      <c r="AW362" s="13" t="s">
        <v>31</v>
      </c>
      <c r="AX362" s="13" t="s">
        <v>70</v>
      </c>
      <c r="AY362" s="135" t="s">
        <v>128</v>
      </c>
    </row>
    <row r="363" spans="1:65" s="14" customFormat="1">
      <c r="B363" s="139"/>
      <c r="C363" s="1"/>
      <c r="D363" s="1"/>
      <c r="E363" s="1"/>
      <c r="F363" s="1"/>
      <c r="G363" s="1"/>
      <c r="H363" s="1"/>
      <c r="I363" s="1"/>
      <c r="J363" s="1"/>
      <c r="K363" s="1"/>
      <c r="L363" s="139"/>
      <c r="M363" s="141"/>
      <c r="N363" s="142"/>
      <c r="O363" s="142"/>
      <c r="P363" s="142"/>
      <c r="Q363" s="142"/>
      <c r="R363" s="142"/>
      <c r="S363" s="142"/>
      <c r="T363" s="143"/>
      <c r="AT363" s="140" t="s">
        <v>135</v>
      </c>
      <c r="AU363" s="140" t="s">
        <v>133</v>
      </c>
      <c r="AV363" s="14" t="s">
        <v>132</v>
      </c>
      <c r="AW363" s="14" t="s">
        <v>31</v>
      </c>
      <c r="AX363" s="14" t="s">
        <v>78</v>
      </c>
      <c r="AY363" s="140" t="s">
        <v>128</v>
      </c>
    </row>
    <row r="364" spans="1:65" s="2" customFormat="1" ht="16.5" customHeight="1">
      <c r="A364" s="30"/>
      <c r="B364" s="120"/>
      <c r="C364" s="1"/>
      <c r="D364" s="1"/>
      <c r="E364" s="1"/>
      <c r="F364" s="1"/>
      <c r="G364" s="1"/>
      <c r="H364" s="1"/>
      <c r="I364" s="1"/>
      <c r="J364" s="1"/>
      <c r="K364" s="1"/>
      <c r="L364" s="31"/>
      <c r="M364" s="121" t="s">
        <v>3</v>
      </c>
      <c r="N364" s="122" t="s">
        <v>42</v>
      </c>
      <c r="O364" s="123">
        <v>0.36199999999999999</v>
      </c>
      <c r="P364" s="123" t="e">
        <f>O364*#REF!</f>
        <v>#REF!</v>
      </c>
      <c r="Q364" s="123">
        <v>0</v>
      </c>
      <c r="R364" s="123" t="e">
        <f>Q364*#REF!</f>
        <v>#REF!</v>
      </c>
      <c r="S364" s="123">
        <v>1.9460000000000002E-2</v>
      </c>
      <c r="T364" s="124" t="e">
        <f>S364*#REF!</f>
        <v>#REF!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25" t="s">
        <v>139</v>
      </c>
      <c r="AT364" s="125" t="s">
        <v>130</v>
      </c>
      <c r="AU364" s="125" t="s">
        <v>133</v>
      </c>
      <c r="AY364" s="18" t="s">
        <v>128</v>
      </c>
      <c r="BE364" s="126">
        <f>IF(N364="základní",#REF!,0)</f>
        <v>0</v>
      </c>
      <c r="BF364" s="126" t="e">
        <f>IF(N364="snížená",#REF!,0)</f>
        <v>#REF!</v>
      </c>
      <c r="BG364" s="126">
        <f>IF(N364="zákl. přenesená",#REF!,0)</f>
        <v>0</v>
      </c>
      <c r="BH364" s="126">
        <f>IF(N364="sníž. přenesená",#REF!,0)</f>
        <v>0</v>
      </c>
      <c r="BI364" s="126">
        <f>IF(N364="nulová",#REF!,0)</f>
        <v>0</v>
      </c>
      <c r="BJ364" s="18" t="s">
        <v>133</v>
      </c>
      <c r="BK364" s="126" t="e">
        <f>ROUND(#REF!*#REF!,2)</f>
        <v>#REF!</v>
      </c>
      <c r="BL364" s="18" t="s">
        <v>139</v>
      </c>
      <c r="BM364" s="125" t="s">
        <v>172</v>
      </c>
    </row>
    <row r="365" spans="1:65" s="2" customFormat="1">
      <c r="A365" s="30"/>
      <c r="B365" s="31"/>
      <c r="C365" s="1"/>
      <c r="D365" s="1"/>
      <c r="E365" s="1"/>
      <c r="F365" s="1"/>
      <c r="G365" s="1"/>
      <c r="H365" s="1"/>
      <c r="I365" s="1"/>
      <c r="J365" s="1"/>
      <c r="K365" s="1"/>
      <c r="L365" s="31"/>
      <c r="M365" s="127"/>
      <c r="N365" s="128"/>
      <c r="O365" s="51"/>
      <c r="P365" s="51"/>
      <c r="Q365" s="51"/>
      <c r="R365" s="51"/>
      <c r="S365" s="51"/>
      <c r="T365" s="52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T365" s="18" t="s">
        <v>134</v>
      </c>
      <c r="AU365" s="18" t="s">
        <v>133</v>
      </c>
    </row>
    <row r="366" spans="1:65" s="13" customFormat="1">
      <c r="B366" s="134"/>
      <c r="C366" s="1"/>
      <c r="D366" s="1"/>
      <c r="E366" s="1"/>
      <c r="F366" s="1"/>
      <c r="G366" s="1"/>
      <c r="H366" s="1"/>
      <c r="I366" s="1"/>
      <c r="J366" s="1"/>
      <c r="K366" s="1"/>
      <c r="L366" s="134"/>
      <c r="M366" s="136"/>
      <c r="N366" s="137"/>
      <c r="O366" s="137"/>
      <c r="P366" s="137"/>
      <c r="Q366" s="137"/>
      <c r="R366" s="137"/>
      <c r="S366" s="137"/>
      <c r="T366" s="138"/>
      <c r="AT366" s="135" t="s">
        <v>135</v>
      </c>
      <c r="AU366" s="135" t="s">
        <v>133</v>
      </c>
      <c r="AV366" s="13" t="s">
        <v>133</v>
      </c>
      <c r="AW366" s="13" t="s">
        <v>31</v>
      </c>
      <c r="AX366" s="13" t="s">
        <v>78</v>
      </c>
      <c r="AY366" s="135" t="s">
        <v>128</v>
      </c>
    </row>
    <row r="367" spans="1:65" s="2" customFormat="1" ht="16.5" customHeight="1">
      <c r="A367" s="30"/>
      <c r="B367" s="120"/>
      <c r="C367" s="1"/>
      <c r="D367" s="1"/>
      <c r="E367" s="1"/>
      <c r="F367" s="1"/>
      <c r="G367" s="1"/>
      <c r="H367" s="1"/>
      <c r="I367" s="1"/>
      <c r="J367" s="1"/>
      <c r="K367" s="1"/>
      <c r="L367" s="31"/>
      <c r="M367" s="121" t="s">
        <v>3</v>
      </c>
      <c r="N367" s="122" t="s">
        <v>42</v>
      </c>
      <c r="O367" s="123">
        <v>1.3720000000000001</v>
      </c>
      <c r="P367" s="123" t="e">
        <f>O367*#REF!</f>
        <v>#REF!</v>
      </c>
      <c r="Q367" s="123">
        <v>0</v>
      </c>
      <c r="R367" s="123" t="e">
        <f>Q367*#REF!</f>
        <v>#REF!</v>
      </c>
      <c r="S367" s="123">
        <v>0.11700000000000001</v>
      </c>
      <c r="T367" s="124" t="e">
        <f>S367*#REF!</f>
        <v>#REF!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25" t="s">
        <v>139</v>
      </c>
      <c r="AT367" s="125" t="s">
        <v>130</v>
      </c>
      <c r="AU367" s="125" t="s">
        <v>133</v>
      </c>
      <c r="AY367" s="18" t="s">
        <v>128</v>
      </c>
      <c r="BE367" s="126">
        <f>IF(N367="základní",#REF!,0)</f>
        <v>0</v>
      </c>
      <c r="BF367" s="126" t="e">
        <f>IF(N367="snížená",#REF!,0)</f>
        <v>#REF!</v>
      </c>
      <c r="BG367" s="126">
        <f>IF(N367="zákl. přenesená",#REF!,0)</f>
        <v>0</v>
      </c>
      <c r="BH367" s="126">
        <f>IF(N367="sníž. přenesená",#REF!,0)</f>
        <v>0</v>
      </c>
      <c r="BI367" s="126">
        <f>IF(N367="nulová",#REF!,0)</f>
        <v>0</v>
      </c>
      <c r="BJ367" s="18" t="s">
        <v>133</v>
      </c>
      <c r="BK367" s="126" t="e">
        <f>ROUND(#REF!*#REF!,2)</f>
        <v>#REF!</v>
      </c>
      <c r="BL367" s="18" t="s">
        <v>139</v>
      </c>
      <c r="BM367" s="125" t="s">
        <v>173</v>
      </c>
    </row>
    <row r="368" spans="1:65" s="2" customFormat="1">
      <c r="A368" s="30"/>
      <c r="B368" s="31"/>
      <c r="C368" s="1"/>
      <c r="D368" s="1"/>
      <c r="E368" s="1"/>
      <c r="F368" s="1"/>
      <c r="G368" s="1"/>
      <c r="H368" s="1"/>
      <c r="I368" s="1"/>
      <c r="J368" s="1"/>
      <c r="K368" s="1"/>
      <c r="L368" s="31"/>
      <c r="M368" s="127"/>
      <c r="N368" s="128"/>
      <c r="O368" s="51"/>
      <c r="P368" s="51"/>
      <c r="Q368" s="51"/>
      <c r="R368" s="51"/>
      <c r="S368" s="51"/>
      <c r="T368" s="52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T368" s="18" t="s">
        <v>134</v>
      </c>
      <c r="AU368" s="18" t="s">
        <v>133</v>
      </c>
    </row>
    <row r="369" spans="1:65" s="13" customFormat="1">
      <c r="B369" s="134"/>
      <c r="C369" s="1"/>
      <c r="D369" s="1"/>
      <c r="E369" s="1"/>
      <c r="F369" s="1"/>
      <c r="G369" s="1"/>
      <c r="H369" s="1"/>
      <c r="I369" s="1"/>
      <c r="J369" s="1"/>
      <c r="K369" s="1"/>
      <c r="L369" s="134"/>
      <c r="M369" s="136"/>
      <c r="N369" s="137"/>
      <c r="O369" s="137"/>
      <c r="P369" s="137"/>
      <c r="Q369" s="137"/>
      <c r="R369" s="137"/>
      <c r="S369" s="137"/>
      <c r="T369" s="138"/>
      <c r="AT369" s="135" t="s">
        <v>135</v>
      </c>
      <c r="AU369" s="135" t="s">
        <v>133</v>
      </c>
      <c r="AV369" s="13" t="s">
        <v>133</v>
      </c>
      <c r="AW369" s="13" t="s">
        <v>31</v>
      </c>
      <c r="AX369" s="13" t="s">
        <v>78</v>
      </c>
      <c r="AY369" s="135" t="s">
        <v>128</v>
      </c>
    </row>
    <row r="370" spans="1:65" s="2" customFormat="1" ht="16.5" customHeight="1">
      <c r="A370" s="30"/>
      <c r="B370" s="120"/>
      <c r="C370" s="1"/>
      <c r="D370" s="1"/>
      <c r="E370" s="1"/>
      <c r="F370" s="1"/>
      <c r="G370" s="1"/>
      <c r="H370" s="1"/>
      <c r="I370" s="1"/>
      <c r="J370" s="1"/>
      <c r="K370" s="1"/>
      <c r="L370" s="31"/>
      <c r="M370" s="121" t="s">
        <v>3</v>
      </c>
      <c r="N370" s="122" t="s">
        <v>42</v>
      </c>
      <c r="O370" s="123">
        <v>0.43</v>
      </c>
      <c r="P370" s="123" t="e">
        <f>O370*#REF!</f>
        <v>#REF!</v>
      </c>
      <c r="Q370" s="123">
        <v>0</v>
      </c>
      <c r="R370" s="123" t="e">
        <f>Q370*#REF!</f>
        <v>#REF!</v>
      </c>
      <c r="S370" s="123">
        <v>1.91E-3</v>
      </c>
      <c r="T370" s="124" t="e">
        <f>S370*#REF!</f>
        <v>#REF!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125" t="s">
        <v>139</v>
      </c>
      <c r="AT370" s="125" t="s">
        <v>130</v>
      </c>
      <c r="AU370" s="125" t="s">
        <v>133</v>
      </c>
      <c r="AY370" s="18" t="s">
        <v>128</v>
      </c>
      <c r="BE370" s="126">
        <f>IF(N370="základní",#REF!,0)</f>
        <v>0</v>
      </c>
      <c r="BF370" s="126" t="e">
        <f>IF(N370="snížená",#REF!,0)</f>
        <v>#REF!</v>
      </c>
      <c r="BG370" s="126">
        <f>IF(N370="zákl. přenesená",#REF!,0)</f>
        <v>0</v>
      </c>
      <c r="BH370" s="126">
        <f>IF(N370="sníž. přenesená",#REF!,0)</f>
        <v>0</v>
      </c>
      <c r="BI370" s="126">
        <f>IF(N370="nulová",#REF!,0)</f>
        <v>0</v>
      </c>
      <c r="BJ370" s="18" t="s">
        <v>133</v>
      </c>
      <c r="BK370" s="126" t="e">
        <f>ROUND(#REF!*#REF!,2)</f>
        <v>#REF!</v>
      </c>
      <c r="BL370" s="18" t="s">
        <v>139</v>
      </c>
      <c r="BM370" s="125" t="s">
        <v>174</v>
      </c>
    </row>
    <row r="371" spans="1:65" s="2" customFormat="1">
      <c r="A371" s="30"/>
      <c r="B371" s="31"/>
      <c r="C371" s="1"/>
      <c r="D371" s="1"/>
      <c r="E371" s="1"/>
      <c r="F371" s="1"/>
      <c r="G371" s="1"/>
      <c r="H371" s="1"/>
      <c r="I371" s="1"/>
      <c r="J371" s="1"/>
      <c r="K371" s="1"/>
      <c r="L371" s="31"/>
      <c r="M371" s="127"/>
      <c r="N371" s="128"/>
      <c r="O371" s="51"/>
      <c r="P371" s="51"/>
      <c r="Q371" s="51"/>
      <c r="R371" s="51"/>
      <c r="S371" s="51"/>
      <c r="T371" s="52"/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T371" s="18" t="s">
        <v>134</v>
      </c>
      <c r="AU371" s="18" t="s">
        <v>133</v>
      </c>
    </row>
    <row r="372" spans="1:65" s="13" customFormat="1">
      <c r="B372" s="134"/>
      <c r="C372" s="1"/>
      <c r="D372" s="1"/>
      <c r="E372" s="1"/>
      <c r="F372" s="1"/>
      <c r="G372" s="1"/>
      <c r="H372" s="1"/>
      <c r="I372" s="1"/>
      <c r="J372" s="1"/>
      <c r="K372" s="1"/>
      <c r="L372" s="134"/>
      <c r="M372" s="136"/>
      <c r="N372" s="137"/>
      <c r="O372" s="137"/>
      <c r="P372" s="137"/>
      <c r="Q372" s="137"/>
      <c r="R372" s="137"/>
      <c r="S372" s="137"/>
      <c r="T372" s="138"/>
      <c r="AT372" s="135" t="s">
        <v>135</v>
      </c>
      <c r="AU372" s="135" t="s">
        <v>133</v>
      </c>
      <c r="AV372" s="13" t="s">
        <v>133</v>
      </c>
      <c r="AW372" s="13" t="s">
        <v>31</v>
      </c>
      <c r="AX372" s="13" t="s">
        <v>70</v>
      </c>
      <c r="AY372" s="135" t="s">
        <v>128</v>
      </c>
    </row>
    <row r="373" spans="1:65" s="13" customFormat="1">
      <c r="B373" s="134"/>
      <c r="C373" s="1"/>
      <c r="D373" s="1"/>
      <c r="E373" s="1"/>
      <c r="F373" s="1"/>
      <c r="G373" s="1"/>
      <c r="H373" s="1"/>
      <c r="I373" s="1"/>
      <c r="J373" s="1"/>
      <c r="K373" s="1"/>
      <c r="L373" s="134"/>
      <c r="M373" s="136"/>
      <c r="N373" s="137"/>
      <c r="O373" s="137"/>
      <c r="P373" s="137"/>
      <c r="Q373" s="137"/>
      <c r="R373" s="137"/>
      <c r="S373" s="137"/>
      <c r="T373" s="138"/>
      <c r="AT373" s="135" t="s">
        <v>135</v>
      </c>
      <c r="AU373" s="135" t="s">
        <v>133</v>
      </c>
      <c r="AV373" s="13" t="s">
        <v>133</v>
      </c>
      <c r="AW373" s="13" t="s">
        <v>31</v>
      </c>
      <c r="AX373" s="13" t="s">
        <v>70</v>
      </c>
      <c r="AY373" s="135" t="s">
        <v>128</v>
      </c>
    </row>
    <row r="374" spans="1:65" s="14" customFormat="1">
      <c r="B374" s="139"/>
      <c r="C374" s="1"/>
      <c r="D374" s="1"/>
      <c r="E374" s="1"/>
      <c r="F374" s="1"/>
      <c r="G374" s="1"/>
      <c r="H374" s="1"/>
      <c r="I374" s="1"/>
      <c r="J374" s="1"/>
      <c r="K374" s="1"/>
      <c r="L374" s="139"/>
      <c r="M374" s="141"/>
      <c r="N374" s="142"/>
      <c r="O374" s="142"/>
      <c r="P374" s="142"/>
      <c r="Q374" s="142"/>
      <c r="R374" s="142"/>
      <c r="S374" s="142"/>
      <c r="T374" s="143"/>
      <c r="AT374" s="140" t="s">
        <v>135</v>
      </c>
      <c r="AU374" s="140" t="s">
        <v>133</v>
      </c>
      <c r="AV374" s="14" t="s">
        <v>132</v>
      </c>
      <c r="AW374" s="14" t="s">
        <v>31</v>
      </c>
      <c r="AX374" s="14" t="s">
        <v>78</v>
      </c>
      <c r="AY374" s="140" t="s">
        <v>128</v>
      </c>
    </row>
    <row r="375" spans="1:65" s="2" customFormat="1" ht="16.5" customHeight="1">
      <c r="A375" s="30"/>
      <c r="B375" s="120"/>
      <c r="C375" s="1"/>
      <c r="D375" s="1"/>
      <c r="E375" s="1"/>
      <c r="F375" s="1"/>
      <c r="G375" s="1"/>
      <c r="H375" s="1"/>
      <c r="I375" s="1"/>
      <c r="J375" s="1"/>
      <c r="K375" s="1"/>
      <c r="L375" s="31"/>
      <c r="M375" s="121" t="s">
        <v>3</v>
      </c>
      <c r="N375" s="122" t="s">
        <v>42</v>
      </c>
      <c r="O375" s="123">
        <v>0.19500000000000001</v>
      </c>
      <c r="P375" s="123" t="e">
        <f>O375*#REF!</f>
        <v>#REF!</v>
      </c>
      <c r="Q375" s="123">
        <v>0</v>
      </c>
      <c r="R375" s="123" t="e">
        <f>Q375*#REF!</f>
        <v>#REF!</v>
      </c>
      <c r="S375" s="123">
        <v>1.67E-3</v>
      </c>
      <c r="T375" s="124" t="e">
        <f>S375*#REF!</f>
        <v>#REF!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125" t="s">
        <v>139</v>
      </c>
      <c r="AT375" s="125" t="s">
        <v>130</v>
      </c>
      <c r="AU375" s="125" t="s">
        <v>133</v>
      </c>
      <c r="AY375" s="18" t="s">
        <v>128</v>
      </c>
      <c r="BE375" s="126">
        <f>IF(N375="základní",#REF!,0)</f>
        <v>0</v>
      </c>
      <c r="BF375" s="126" t="e">
        <f>IF(N375="snížená",#REF!,0)</f>
        <v>#REF!</v>
      </c>
      <c r="BG375" s="126">
        <f>IF(N375="zákl. přenesená",#REF!,0)</f>
        <v>0</v>
      </c>
      <c r="BH375" s="126">
        <f>IF(N375="sníž. přenesená",#REF!,0)</f>
        <v>0</v>
      </c>
      <c r="BI375" s="126">
        <f>IF(N375="nulová",#REF!,0)</f>
        <v>0</v>
      </c>
      <c r="BJ375" s="18" t="s">
        <v>133</v>
      </c>
      <c r="BK375" s="126" t="e">
        <f>ROUND(#REF!*#REF!,2)</f>
        <v>#REF!</v>
      </c>
      <c r="BL375" s="18" t="s">
        <v>139</v>
      </c>
      <c r="BM375" s="125" t="s">
        <v>175</v>
      </c>
    </row>
    <row r="376" spans="1:65" s="2" customFormat="1">
      <c r="A376" s="30"/>
      <c r="B376" s="31"/>
      <c r="C376" s="1"/>
      <c r="D376" s="1"/>
      <c r="E376" s="1"/>
      <c r="F376" s="1"/>
      <c r="G376" s="1"/>
      <c r="H376" s="1"/>
      <c r="I376" s="1"/>
      <c r="J376" s="1"/>
      <c r="K376" s="1"/>
      <c r="L376" s="31"/>
      <c r="M376" s="127"/>
      <c r="N376" s="128"/>
      <c r="O376" s="51"/>
      <c r="P376" s="51"/>
      <c r="Q376" s="51"/>
      <c r="R376" s="51"/>
      <c r="S376" s="51"/>
      <c r="T376" s="52"/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T376" s="18" t="s">
        <v>134</v>
      </c>
      <c r="AU376" s="18" t="s">
        <v>133</v>
      </c>
    </row>
    <row r="377" spans="1:65" s="12" customFormat="1">
      <c r="B377" s="129"/>
      <c r="C377" s="1"/>
      <c r="D377" s="1"/>
      <c r="E377" s="1"/>
      <c r="F377" s="1"/>
      <c r="G377" s="1"/>
      <c r="H377" s="1"/>
      <c r="I377" s="1"/>
      <c r="J377" s="1"/>
      <c r="K377" s="1"/>
      <c r="L377" s="129"/>
      <c r="M377" s="131"/>
      <c r="N377" s="132"/>
      <c r="O377" s="132"/>
      <c r="P377" s="132"/>
      <c r="Q377" s="132"/>
      <c r="R377" s="132"/>
      <c r="S377" s="132"/>
      <c r="T377" s="133"/>
      <c r="AT377" s="130" t="s">
        <v>135</v>
      </c>
      <c r="AU377" s="130" t="s">
        <v>133</v>
      </c>
      <c r="AV377" s="12" t="s">
        <v>78</v>
      </c>
      <c r="AW377" s="12" t="s">
        <v>31</v>
      </c>
      <c r="AX377" s="12" t="s">
        <v>70</v>
      </c>
      <c r="AY377" s="130" t="s">
        <v>128</v>
      </c>
    </row>
    <row r="378" spans="1:65" s="12" customFormat="1">
      <c r="B378" s="129"/>
      <c r="C378" s="1"/>
      <c r="D378" s="1"/>
      <c r="E378" s="1"/>
      <c r="F378" s="1"/>
      <c r="G378" s="1"/>
      <c r="H378" s="1"/>
      <c r="I378" s="1"/>
      <c r="J378" s="1"/>
      <c r="K378" s="1"/>
      <c r="L378" s="129"/>
      <c r="M378" s="131"/>
      <c r="N378" s="132"/>
      <c r="O378" s="132"/>
      <c r="P378" s="132"/>
      <c r="Q378" s="132"/>
      <c r="R378" s="132"/>
      <c r="S378" s="132"/>
      <c r="T378" s="133"/>
      <c r="AT378" s="130" t="s">
        <v>135</v>
      </c>
      <c r="AU378" s="130" t="s">
        <v>133</v>
      </c>
      <c r="AV378" s="12" t="s">
        <v>78</v>
      </c>
      <c r="AW378" s="12" t="s">
        <v>31</v>
      </c>
      <c r="AX378" s="12" t="s">
        <v>70</v>
      </c>
      <c r="AY378" s="130" t="s">
        <v>128</v>
      </c>
    </row>
    <row r="379" spans="1:65" s="13" customFormat="1">
      <c r="B379" s="134"/>
      <c r="C379" s="1"/>
      <c r="D379" s="1"/>
      <c r="E379" s="1"/>
      <c r="F379" s="1"/>
      <c r="G379" s="1"/>
      <c r="H379" s="1"/>
      <c r="I379" s="1"/>
      <c r="J379" s="1"/>
      <c r="K379" s="1"/>
      <c r="L379" s="134"/>
      <c r="M379" s="136"/>
      <c r="N379" s="137"/>
      <c r="O379" s="137"/>
      <c r="P379" s="137"/>
      <c r="Q379" s="137"/>
      <c r="R379" s="137"/>
      <c r="S379" s="137"/>
      <c r="T379" s="138"/>
      <c r="AT379" s="135" t="s">
        <v>135</v>
      </c>
      <c r="AU379" s="135" t="s">
        <v>133</v>
      </c>
      <c r="AV379" s="13" t="s">
        <v>133</v>
      </c>
      <c r="AW379" s="13" t="s">
        <v>31</v>
      </c>
      <c r="AX379" s="13" t="s">
        <v>70</v>
      </c>
      <c r="AY379" s="135" t="s">
        <v>128</v>
      </c>
    </row>
    <row r="380" spans="1:65" s="12" customFormat="1">
      <c r="B380" s="129"/>
      <c r="C380" s="1"/>
      <c r="D380" s="1"/>
      <c r="E380" s="1"/>
      <c r="F380" s="1"/>
      <c r="G380" s="1"/>
      <c r="H380" s="1"/>
      <c r="I380" s="1"/>
      <c r="J380" s="1"/>
      <c r="K380" s="1"/>
      <c r="L380" s="129"/>
      <c r="M380" s="131"/>
      <c r="N380" s="132"/>
      <c r="O380" s="132"/>
      <c r="P380" s="132"/>
      <c r="Q380" s="132"/>
      <c r="R380" s="132"/>
      <c r="S380" s="132"/>
      <c r="T380" s="133"/>
      <c r="AT380" s="130" t="s">
        <v>135</v>
      </c>
      <c r="AU380" s="130" t="s">
        <v>133</v>
      </c>
      <c r="AV380" s="12" t="s">
        <v>78</v>
      </c>
      <c r="AW380" s="12" t="s">
        <v>31</v>
      </c>
      <c r="AX380" s="12" t="s">
        <v>70</v>
      </c>
      <c r="AY380" s="130" t="s">
        <v>128</v>
      </c>
    </row>
    <row r="381" spans="1:65" s="13" customFormat="1">
      <c r="B381" s="134"/>
      <c r="C381" s="1"/>
      <c r="D381" s="1"/>
      <c r="E381" s="1"/>
      <c r="F381" s="1"/>
      <c r="G381" s="1"/>
      <c r="H381" s="1"/>
      <c r="I381" s="1"/>
      <c r="J381" s="1"/>
      <c r="K381" s="1"/>
      <c r="L381" s="134"/>
      <c r="M381" s="136"/>
      <c r="N381" s="137"/>
      <c r="O381" s="137"/>
      <c r="P381" s="137"/>
      <c r="Q381" s="137"/>
      <c r="R381" s="137"/>
      <c r="S381" s="137"/>
      <c r="T381" s="138"/>
      <c r="AT381" s="135" t="s">
        <v>135</v>
      </c>
      <c r="AU381" s="135" t="s">
        <v>133</v>
      </c>
      <c r="AV381" s="13" t="s">
        <v>133</v>
      </c>
      <c r="AW381" s="13" t="s">
        <v>31</v>
      </c>
      <c r="AX381" s="13" t="s">
        <v>70</v>
      </c>
      <c r="AY381" s="135" t="s">
        <v>128</v>
      </c>
    </row>
    <row r="382" spans="1:65" s="12" customFormat="1">
      <c r="B382" s="129"/>
      <c r="C382" s="1"/>
      <c r="D382" s="1"/>
      <c r="E382" s="1"/>
      <c r="F382" s="1"/>
      <c r="G382" s="1"/>
      <c r="H382" s="1"/>
      <c r="I382" s="1"/>
      <c r="J382" s="1"/>
      <c r="K382" s="1"/>
      <c r="L382" s="129"/>
      <c r="M382" s="131"/>
      <c r="N382" s="132"/>
      <c r="O382" s="132"/>
      <c r="P382" s="132"/>
      <c r="Q382" s="132"/>
      <c r="R382" s="132"/>
      <c r="S382" s="132"/>
      <c r="T382" s="133"/>
      <c r="AT382" s="130" t="s">
        <v>135</v>
      </c>
      <c r="AU382" s="130" t="s">
        <v>133</v>
      </c>
      <c r="AV382" s="12" t="s">
        <v>78</v>
      </c>
      <c r="AW382" s="12" t="s">
        <v>31</v>
      </c>
      <c r="AX382" s="12" t="s">
        <v>70</v>
      </c>
      <c r="AY382" s="130" t="s">
        <v>128</v>
      </c>
    </row>
    <row r="383" spans="1:65" s="13" customFormat="1">
      <c r="B383" s="134"/>
      <c r="C383" s="1"/>
      <c r="D383" s="1"/>
      <c r="E383" s="1"/>
      <c r="F383" s="1"/>
      <c r="G383" s="1"/>
      <c r="H383" s="1"/>
      <c r="I383" s="1"/>
      <c r="J383" s="1"/>
      <c r="K383" s="1"/>
      <c r="L383" s="134"/>
      <c r="M383" s="136"/>
      <c r="N383" s="137"/>
      <c r="O383" s="137"/>
      <c r="P383" s="137"/>
      <c r="Q383" s="137"/>
      <c r="R383" s="137"/>
      <c r="S383" s="137"/>
      <c r="T383" s="138"/>
      <c r="AT383" s="135" t="s">
        <v>135</v>
      </c>
      <c r="AU383" s="135" t="s">
        <v>133</v>
      </c>
      <c r="AV383" s="13" t="s">
        <v>133</v>
      </c>
      <c r="AW383" s="13" t="s">
        <v>31</v>
      </c>
      <c r="AX383" s="13" t="s">
        <v>70</v>
      </c>
      <c r="AY383" s="135" t="s">
        <v>128</v>
      </c>
    </row>
    <row r="384" spans="1:65" s="12" customFormat="1">
      <c r="B384" s="129"/>
      <c r="C384" s="1"/>
      <c r="D384" s="1"/>
      <c r="E384" s="1"/>
      <c r="F384" s="1"/>
      <c r="G384" s="1"/>
      <c r="H384" s="1"/>
      <c r="I384" s="1"/>
      <c r="J384" s="1"/>
      <c r="K384" s="1"/>
      <c r="L384" s="129"/>
      <c r="M384" s="131"/>
      <c r="N384" s="132"/>
      <c r="O384" s="132"/>
      <c r="P384" s="132"/>
      <c r="Q384" s="132"/>
      <c r="R384" s="132"/>
      <c r="S384" s="132"/>
      <c r="T384" s="133"/>
      <c r="AT384" s="130" t="s">
        <v>135</v>
      </c>
      <c r="AU384" s="130" t="s">
        <v>133</v>
      </c>
      <c r="AV384" s="12" t="s">
        <v>78</v>
      </c>
      <c r="AW384" s="12" t="s">
        <v>31</v>
      </c>
      <c r="AX384" s="12" t="s">
        <v>70</v>
      </c>
      <c r="AY384" s="130" t="s">
        <v>128</v>
      </c>
    </row>
    <row r="385" spans="1:65" s="13" customFormat="1">
      <c r="B385" s="134"/>
      <c r="C385" s="1"/>
      <c r="D385" s="1"/>
      <c r="E385" s="1"/>
      <c r="F385" s="1"/>
      <c r="G385" s="1"/>
      <c r="H385" s="1"/>
      <c r="I385" s="1"/>
      <c r="J385" s="1"/>
      <c r="K385" s="1"/>
      <c r="L385" s="134"/>
      <c r="M385" s="136"/>
      <c r="N385" s="137"/>
      <c r="O385" s="137"/>
      <c r="P385" s="137"/>
      <c r="Q385" s="137"/>
      <c r="R385" s="137"/>
      <c r="S385" s="137"/>
      <c r="T385" s="138"/>
      <c r="AT385" s="135" t="s">
        <v>135</v>
      </c>
      <c r="AU385" s="135" t="s">
        <v>133</v>
      </c>
      <c r="AV385" s="13" t="s">
        <v>133</v>
      </c>
      <c r="AW385" s="13" t="s">
        <v>31</v>
      </c>
      <c r="AX385" s="13" t="s">
        <v>70</v>
      </c>
      <c r="AY385" s="135" t="s">
        <v>128</v>
      </c>
    </row>
    <row r="386" spans="1:65" s="12" customFormat="1">
      <c r="B386" s="129"/>
      <c r="C386" s="1"/>
      <c r="D386" s="1"/>
      <c r="E386" s="1"/>
      <c r="F386" s="1"/>
      <c r="G386" s="1"/>
      <c r="H386" s="1"/>
      <c r="I386" s="1"/>
      <c r="J386" s="1"/>
      <c r="K386" s="1"/>
      <c r="L386" s="129"/>
      <c r="M386" s="131"/>
      <c r="N386" s="132"/>
      <c r="O386" s="132"/>
      <c r="P386" s="132"/>
      <c r="Q386" s="132"/>
      <c r="R386" s="132"/>
      <c r="S386" s="132"/>
      <c r="T386" s="133"/>
      <c r="AT386" s="130" t="s">
        <v>135</v>
      </c>
      <c r="AU386" s="130" t="s">
        <v>133</v>
      </c>
      <c r="AV386" s="12" t="s">
        <v>78</v>
      </c>
      <c r="AW386" s="12" t="s">
        <v>31</v>
      </c>
      <c r="AX386" s="12" t="s">
        <v>70</v>
      </c>
      <c r="AY386" s="130" t="s">
        <v>128</v>
      </c>
    </row>
    <row r="387" spans="1:65" s="13" customFormat="1">
      <c r="B387" s="134"/>
      <c r="C387" s="1"/>
      <c r="D387" s="1"/>
      <c r="E387" s="1"/>
      <c r="F387" s="1"/>
      <c r="G387" s="1"/>
      <c r="H387" s="1"/>
      <c r="I387" s="1"/>
      <c r="J387" s="1"/>
      <c r="K387" s="1"/>
      <c r="L387" s="134"/>
      <c r="M387" s="136"/>
      <c r="N387" s="137"/>
      <c r="O387" s="137"/>
      <c r="P387" s="137"/>
      <c r="Q387" s="137"/>
      <c r="R387" s="137"/>
      <c r="S387" s="137"/>
      <c r="T387" s="138"/>
      <c r="AT387" s="135" t="s">
        <v>135</v>
      </c>
      <c r="AU387" s="135" t="s">
        <v>133</v>
      </c>
      <c r="AV387" s="13" t="s">
        <v>133</v>
      </c>
      <c r="AW387" s="13" t="s">
        <v>31</v>
      </c>
      <c r="AX387" s="13" t="s">
        <v>70</v>
      </c>
      <c r="AY387" s="135" t="s">
        <v>128</v>
      </c>
    </row>
    <row r="388" spans="1:65" s="14" customFormat="1">
      <c r="B388" s="139"/>
      <c r="C388" s="1"/>
      <c r="D388" s="1"/>
      <c r="E388" s="1"/>
      <c r="F388" s="1"/>
      <c r="G388" s="1"/>
      <c r="H388" s="1"/>
      <c r="I388" s="1"/>
      <c r="J388" s="1"/>
      <c r="K388" s="1"/>
      <c r="L388" s="139"/>
      <c r="M388" s="141"/>
      <c r="N388" s="142"/>
      <c r="O388" s="142"/>
      <c r="P388" s="142"/>
      <c r="Q388" s="142"/>
      <c r="R388" s="142"/>
      <c r="S388" s="142"/>
      <c r="T388" s="143"/>
      <c r="AT388" s="140" t="s">
        <v>135</v>
      </c>
      <c r="AU388" s="140" t="s">
        <v>133</v>
      </c>
      <c r="AV388" s="14" t="s">
        <v>132</v>
      </c>
      <c r="AW388" s="14" t="s">
        <v>31</v>
      </c>
      <c r="AX388" s="14" t="s">
        <v>78</v>
      </c>
      <c r="AY388" s="140" t="s">
        <v>128</v>
      </c>
    </row>
    <row r="389" spans="1:65" s="2" customFormat="1" ht="16.5" customHeight="1">
      <c r="A389" s="30"/>
      <c r="B389" s="120"/>
      <c r="C389" s="1"/>
      <c r="D389" s="1"/>
      <c r="E389" s="1"/>
      <c r="F389" s="1"/>
      <c r="G389" s="1"/>
      <c r="H389" s="1"/>
      <c r="I389" s="1"/>
      <c r="J389" s="1"/>
      <c r="K389" s="1"/>
      <c r="L389" s="31"/>
      <c r="M389" s="121" t="s">
        <v>3</v>
      </c>
      <c r="N389" s="122" t="s">
        <v>42</v>
      </c>
      <c r="O389" s="123">
        <v>0.22500000000000001</v>
      </c>
      <c r="P389" s="123" t="e">
        <f>O389*#REF!</f>
        <v>#REF!</v>
      </c>
      <c r="Q389" s="123">
        <v>0</v>
      </c>
      <c r="R389" s="123" t="e">
        <f>Q389*#REF!</f>
        <v>#REF!</v>
      </c>
      <c r="S389" s="123">
        <v>5.5E-2</v>
      </c>
      <c r="T389" s="124" t="e">
        <f>S389*#REF!</f>
        <v>#REF!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25" t="s">
        <v>139</v>
      </c>
      <c r="AT389" s="125" t="s">
        <v>130</v>
      </c>
      <c r="AU389" s="125" t="s">
        <v>133</v>
      </c>
      <c r="AY389" s="18" t="s">
        <v>128</v>
      </c>
      <c r="BE389" s="126">
        <f>IF(N389="základní",#REF!,0)</f>
        <v>0</v>
      </c>
      <c r="BF389" s="126" t="e">
        <f>IF(N389="snížená",#REF!,0)</f>
        <v>#REF!</v>
      </c>
      <c r="BG389" s="126">
        <f>IF(N389="zákl. přenesená",#REF!,0)</f>
        <v>0</v>
      </c>
      <c r="BH389" s="126">
        <f>IF(N389="sníž. přenesená",#REF!,0)</f>
        <v>0</v>
      </c>
      <c r="BI389" s="126">
        <f>IF(N389="nulová",#REF!,0)</f>
        <v>0</v>
      </c>
      <c r="BJ389" s="18" t="s">
        <v>133</v>
      </c>
      <c r="BK389" s="126" t="e">
        <f>ROUND(#REF!*#REF!,2)</f>
        <v>#REF!</v>
      </c>
      <c r="BL389" s="18" t="s">
        <v>139</v>
      </c>
      <c r="BM389" s="125" t="s">
        <v>176</v>
      </c>
    </row>
    <row r="390" spans="1:65" s="2" customFormat="1">
      <c r="A390" s="30"/>
      <c r="B390" s="31"/>
      <c r="C390" s="1"/>
      <c r="D390" s="1"/>
      <c r="E390" s="1"/>
      <c r="F390" s="1"/>
      <c r="G390" s="1"/>
      <c r="H390" s="1"/>
      <c r="I390" s="1"/>
      <c r="J390" s="1"/>
      <c r="K390" s="1"/>
      <c r="L390" s="31"/>
      <c r="M390" s="127"/>
      <c r="N390" s="128"/>
      <c r="O390" s="51"/>
      <c r="P390" s="51"/>
      <c r="Q390" s="51"/>
      <c r="R390" s="51"/>
      <c r="S390" s="51"/>
      <c r="T390" s="52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T390" s="18" t="s">
        <v>134</v>
      </c>
      <c r="AU390" s="18" t="s">
        <v>133</v>
      </c>
    </row>
    <row r="391" spans="1:65" s="12" customFormat="1">
      <c r="B391" s="129"/>
      <c r="C391" s="1"/>
      <c r="D391" s="1"/>
      <c r="E391" s="1"/>
      <c r="F391" s="1"/>
      <c r="G391" s="1"/>
      <c r="H391" s="1"/>
      <c r="I391" s="1"/>
      <c r="J391" s="1"/>
      <c r="K391" s="1"/>
      <c r="L391" s="129"/>
      <c r="M391" s="131"/>
      <c r="N391" s="132"/>
      <c r="O391" s="132"/>
      <c r="P391" s="132"/>
      <c r="Q391" s="132"/>
      <c r="R391" s="132"/>
      <c r="S391" s="132"/>
      <c r="T391" s="133"/>
      <c r="AT391" s="130" t="s">
        <v>135</v>
      </c>
      <c r="AU391" s="130" t="s">
        <v>133</v>
      </c>
      <c r="AV391" s="12" t="s">
        <v>78</v>
      </c>
      <c r="AW391" s="12" t="s">
        <v>31</v>
      </c>
      <c r="AX391" s="12" t="s">
        <v>70</v>
      </c>
      <c r="AY391" s="130" t="s">
        <v>128</v>
      </c>
    </row>
    <row r="392" spans="1:65" s="13" customFormat="1">
      <c r="B392" s="134"/>
      <c r="C392" s="1"/>
      <c r="D392" s="1"/>
      <c r="E392" s="1"/>
      <c r="F392" s="1"/>
      <c r="G392" s="1"/>
      <c r="H392" s="1"/>
      <c r="I392" s="1"/>
      <c r="J392" s="1"/>
      <c r="K392" s="1"/>
      <c r="L392" s="134"/>
      <c r="M392" s="136"/>
      <c r="N392" s="137"/>
      <c r="O392" s="137"/>
      <c r="P392" s="137"/>
      <c r="Q392" s="137"/>
      <c r="R392" s="137"/>
      <c r="S392" s="137"/>
      <c r="T392" s="138"/>
      <c r="AT392" s="135" t="s">
        <v>135</v>
      </c>
      <c r="AU392" s="135" t="s">
        <v>133</v>
      </c>
      <c r="AV392" s="13" t="s">
        <v>133</v>
      </c>
      <c r="AW392" s="13" t="s">
        <v>31</v>
      </c>
      <c r="AX392" s="13" t="s">
        <v>70</v>
      </c>
      <c r="AY392" s="135" t="s">
        <v>128</v>
      </c>
    </row>
    <row r="393" spans="1:65" s="13" customFormat="1">
      <c r="B393" s="134"/>
      <c r="C393" s="1"/>
      <c r="D393" s="1"/>
      <c r="E393" s="1"/>
      <c r="F393" s="1"/>
      <c r="G393" s="1"/>
      <c r="H393" s="1"/>
      <c r="I393" s="1"/>
      <c r="J393" s="1"/>
      <c r="K393" s="1"/>
      <c r="L393" s="134"/>
      <c r="M393" s="136"/>
      <c r="N393" s="137"/>
      <c r="O393" s="137"/>
      <c r="P393" s="137"/>
      <c r="Q393" s="137"/>
      <c r="R393" s="137"/>
      <c r="S393" s="137"/>
      <c r="T393" s="138"/>
      <c r="AT393" s="135" t="s">
        <v>135</v>
      </c>
      <c r="AU393" s="135" t="s">
        <v>133</v>
      </c>
      <c r="AV393" s="13" t="s">
        <v>133</v>
      </c>
      <c r="AW393" s="13" t="s">
        <v>31</v>
      </c>
      <c r="AX393" s="13" t="s">
        <v>70</v>
      </c>
      <c r="AY393" s="135" t="s">
        <v>128</v>
      </c>
    </row>
    <row r="394" spans="1:65" s="13" customFormat="1">
      <c r="B394" s="134"/>
      <c r="C394" s="1"/>
      <c r="D394" s="1"/>
      <c r="E394" s="1"/>
      <c r="F394" s="1"/>
      <c r="G394" s="1"/>
      <c r="H394" s="1"/>
      <c r="I394" s="1"/>
      <c r="J394" s="1"/>
      <c r="K394" s="1"/>
      <c r="L394" s="134"/>
      <c r="M394" s="136"/>
      <c r="N394" s="137"/>
      <c r="O394" s="137"/>
      <c r="P394" s="137"/>
      <c r="Q394" s="137"/>
      <c r="R394" s="137"/>
      <c r="S394" s="137"/>
      <c r="T394" s="138"/>
      <c r="AT394" s="135" t="s">
        <v>135</v>
      </c>
      <c r="AU394" s="135" t="s">
        <v>133</v>
      </c>
      <c r="AV394" s="13" t="s">
        <v>133</v>
      </c>
      <c r="AW394" s="13" t="s">
        <v>31</v>
      </c>
      <c r="AX394" s="13" t="s">
        <v>70</v>
      </c>
      <c r="AY394" s="135" t="s">
        <v>128</v>
      </c>
    </row>
    <row r="395" spans="1:65" s="13" customFormat="1">
      <c r="B395" s="134"/>
      <c r="C395" s="1"/>
      <c r="D395" s="1"/>
      <c r="E395" s="1"/>
      <c r="F395" s="1"/>
      <c r="G395" s="1"/>
      <c r="H395" s="1"/>
      <c r="I395" s="1"/>
      <c r="J395" s="1"/>
      <c r="K395" s="1"/>
      <c r="L395" s="134"/>
      <c r="M395" s="136"/>
      <c r="N395" s="137"/>
      <c r="O395" s="137"/>
      <c r="P395" s="137"/>
      <c r="Q395" s="137"/>
      <c r="R395" s="137"/>
      <c r="S395" s="137"/>
      <c r="T395" s="138"/>
      <c r="AT395" s="135" t="s">
        <v>135</v>
      </c>
      <c r="AU395" s="135" t="s">
        <v>133</v>
      </c>
      <c r="AV395" s="13" t="s">
        <v>133</v>
      </c>
      <c r="AW395" s="13" t="s">
        <v>31</v>
      </c>
      <c r="AX395" s="13" t="s">
        <v>70</v>
      </c>
      <c r="AY395" s="135" t="s">
        <v>128</v>
      </c>
    </row>
    <row r="396" spans="1:65" s="13" customFormat="1">
      <c r="B396" s="134"/>
      <c r="C396" s="1"/>
      <c r="D396" s="1"/>
      <c r="E396" s="1"/>
      <c r="F396" s="1"/>
      <c r="G396" s="1"/>
      <c r="H396" s="1"/>
      <c r="I396" s="1"/>
      <c r="J396" s="1"/>
      <c r="K396" s="1"/>
      <c r="L396" s="134"/>
      <c r="M396" s="136"/>
      <c r="N396" s="137"/>
      <c r="O396" s="137"/>
      <c r="P396" s="137"/>
      <c r="Q396" s="137"/>
      <c r="R396" s="137"/>
      <c r="S396" s="137"/>
      <c r="T396" s="138"/>
      <c r="AT396" s="135" t="s">
        <v>135</v>
      </c>
      <c r="AU396" s="135" t="s">
        <v>133</v>
      </c>
      <c r="AV396" s="13" t="s">
        <v>133</v>
      </c>
      <c r="AW396" s="13" t="s">
        <v>31</v>
      </c>
      <c r="AX396" s="13" t="s">
        <v>70</v>
      </c>
      <c r="AY396" s="135" t="s">
        <v>128</v>
      </c>
    </row>
    <row r="397" spans="1:65" s="14" customFormat="1">
      <c r="B397" s="139"/>
      <c r="C397" s="1"/>
      <c r="D397" s="1"/>
      <c r="E397" s="1"/>
      <c r="F397" s="1"/>
      <c r="G397" s="1"/>
      <c r="H397" s="1"/>
      <c r="I397" s="1"/>
      <c r="J397" s="1"/>
      <c r="K397" s="1"/>
      <c r="L397" s="139"/>
      <c r="M397" s="141"/>
      <c r="N397" s="142"/>
      <c r="O397" s="142"/>
      <c r="P397" s="142"/>
      <c r="Q397" s="142"/>
      <c r="R397" s="142"/>
      <c r="S397" s="142"/>
      <c r="T397" s="143"/>
      <c r="AT397" s="140" t="s">
        <v>135</v>
      </c>
      <c r="AU397" s="140" t="s">
        <v>133</v>
      </c>
      <c r="AV397" s="14" t="s">
        <v>132</v>
      </c>
      <c r="AW397" s="14" t="s">
        <v>31</v>
      </c>
      <c r="AX397" s="14" t="s">
        <v>78</v>
      </c>
      <c r="AY397" s="140" t="s">
        <v>128</v>
      </c>
    </row>
    <row r="398" spans="1:65" s="2" customFormat="1" ht="16.5" customHeight="1">
      <c r="A398" s="30"/>
      <c r="B398" s="120"/>
      <c r="C398" s="1"/>
      <c r="D398" s="1"/>
      <c r="E398" s="1"/>
      <c r="F398" s="1"/>
      <c r="G398" s="1"/>
      <c r="H398" s="1"/>
      <c r="I398" s="1"/>
      <c r="J398" s="1"/>
      <c r="K398" s="1"/>
      <c r="L398" s="31"/>
      <c r="M398" s="121" t="s">
        <v>3</v>
      </c>
      <c r="N398" s="122" t="s">
        <v>42</v>
      </c>
      <c r="O398" s="123">
        <v>0.41</v>
      </c>
      <c r="P398" s="123" t="e">
        <f>O398*#REF!</f>
        <v>#REF!</v>
      </c>
      <c r="Q398" s="123">
        <v>0</v>
      </c>
      <c r="R398" s="123" t="e">
        <f>Q398*#REF!</f>
        <v>#REF!</v>
      </c>
      <c r="S398" s="123">
        <v>4.0000000000000001E-3</v>
      </c>
      <c r="T398" s="124" t="e">
        <f>S398*#REF!</f>
        <v>#REF!</v>
      </c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R398" s="125" t="s">
        <v>139</v>
      </c>
      <c r="AT398" s="125" t="s">
        <v>130</v>
      </c>
      <c r="AU398" s="125" t="s">
        <v>133</v>
      </c>
      <c r="AY398" s="18" t="s">
        <v>128</v>
      </c>
      <c r="BE398" s="126">
        <f>IF(N398="základní",#REF!,0)</f>
        <v>0</v>
      </c>
      <c r="BF398" s="126" t="e">
        <f>IF(N398="snížená",#REF!,0)</f>
        <v>#REF!</v>
      </c>
      <c r="BG398" s="126">
        <f>IF(N398="zákl. přenesená",#REF!,0)</f>
        <v>0</v>
      </c>
      <c r="BH398" s="126">
        <f>IF(N398="sníž. přenesená",#REF!,0)</f>
        <v>0</v>
      </c>
      <c r="BI398" s="126">
        <f>IF(N398="nulová",#REF!,0)</f>
        <v>0</v>
      </c>
      <c r="BJ398" s="18" t="s">
        <v>133</v>
      </c>
      <c r="BK398" s="126" t="e">
        <f>ROUND(#REF!*#REF!,2)</f>
        <v>#REF!</v>
      </c>
      <c r="BL398" s="18" t="s">
        <v>139</v>
      </c>
      <c r="BM398" s="125" t="s">
        <v>177</v>
      </c>
    </row>
    <row r="399" spans="1:65" s="2" customFormat="1">
      <c r="A399" s="30"/>
      <c r="B399" s="31"/>
      <c r="C399" s="1"/>
      <c r="D399" s="1"/>
      <c r="E399" s="1"/>
      <c r="F399" s="1"/>
      <c r="G399" s="1"/>
      <c r="H399" s="1"/>
      <c r="I399" s="1"/>
      <c r="J399" s="1"/>
      <c r="K399" s="1"/>
      <c r="L399" s="31"/>
      <c r="M399" s="127"/>
      <c r="N399" s="128"/>
      <c r="O399" s="51"/>
      <c r="P399" s="51"/>
      <c r="Q399" s="51"/>
      <c r="R399" s="51"/>
      <c r="S399" s="51"/>
      <c r="T399" s="52"/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T399" s="18" t="s">
        <v>134</v>
      </c>
      <c r="AU399" s="18" t="s">
        <v>133</v>
      </c>
    </row>
    <row r="400" spans="1:65" s="13" customFormat="1">
      <c r="B400" s="134"/>
      <c r="C400" s="1"/>
      <c r="D400" s="1"/>
      <c r="E400" s="1"/>
      <c r="F400" s="1"/>
      <c r="G400" s="1"/>
      <c r="H400" s="1"/>
      <c r="I400" s="1"/>
      <c r="J400" s="1"/>
      <c r="K400" s="1"/>
      <c r="L400" s="134"/>
      <c r="M400" s="136"/>
      <c r="N400" s="137"/>
      <c r="O400" s="137"/>
      <c r="P400" s="137"/>
      <c r="Q400" s="137"/>
      <c r="R400" s="137"/>
      <c r="S400" s="137"/>
      <c r="T400" s="138"/>
      <c r="AT400" s="135" t="s">
        <v>135</v>
      </c>
      <c r="AU400" s="135" t="s">
        <v>133</v>
      </c>
      <c r="AV400" s="13" t="s">
        <v>133</v>
      </c>
      <c r="AW400" s="13" t="s">
        <v>31</v>
      </c>
      <c r="AX400" s="13" t="s">
        <v>78</v>
      </c>
      <c r="AY400" s="135" t="s">
        <v>128</v>
      </c>
    </row>
    <row r="401" spans="1:65" s="2" customFormat="1" ht="16.5" customHeight="1">
      <c r="A401" s="30"/>
      <c r="B401" s="120"/>
      <c r="C401" s="1"/>
      <c r="D401" s="1"/>
      <c r="E401" s="1"/>
      <c r="F401" s="1"/>
      <c r="G401" s="1"/>
      <c r="H401" s="1"/>
      <c r="I401" s="1"/>
      <c r="J401" s="1"/>
      <c r="K401" s="1"/>
      <c r="L401" s="31"/>
      <c r="M401" s="121" t="s">
        <v>3</v>
      </c>
      <c r="N401" s="122" t="s">
        <v>42</v>
      </c>
      <c r="O401" s="123">
        <v>0.1</v>
      </c>
      <c r="P401" s="123" t="e">
        <f>O401*#REF!</f>
        <v>#REF!</v>
      </c>
      <c r="Q401" s="123">
        <v>0</v>
      </c>
      <c r="R401" s="123" t="e">
        <f>Q401*#REF!</f>
        <v>#REF!</v>
      </c>
      <c r="S401" s="123">
        <v>2E-3</v>
      </c>
      <c r="T401" s="124" t="e">
        <f>S401*#REF!</f>
        <v>#REF!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25" t="s">
        <v>139</v>
      </c>
      <c r="AT401" s="125" t="s">
        <v>130</v>
      </c>
      <c r="AU401" s="125" t="s">
        <v>133</v>
      </c>
      <c r="AY401" s="18" t="s">
        <v>128</v>
      </c>
      <c r="BE401" s="126">
        <f>IF(N401="základní",#REF!,0)</f>
        <v>0</v>
      </c>
      <c r="BF401" s="126" t="e">
        <f>IF(N401="snížená",#REF!,0)</f>
        <v>#REF!</v>
      </c>
      <c r="BG401" s="126">
        <f>IF(N401="zákl. přenesená",#REF!,0)</f>
        <v>0</v>
      </c>
      <c r="BH401" s="126">
        <f>IF(N401="sníž. přenesená",#REF!,0)</f>
        <v>0</v>
      </c>
      <c r="BI401" s="126">
        <f>IF(N401="nulová",#REF!,0)</f>
        <v>0</v>
      </c>
      <c r="BJ401" s="18" t="s">
        <v>133</v>
      </c>
      <c r="BK401" s="126" t="e">
        <f>ROUND(#REF!*#REF!,2)</f>
        <v>#REF!</v>
      </c>
      <c r="BL401" s="18" t="s">
        <v>139</v>
      </c>
      <c r="BM401" s="125" t="s">
        <v>178</v>
      </c>
    </row>
    <row r="402" spans="1:65" s="2" customFormat="1">
      <c r="A402" s="30"/>
      <c r="B402" s="31"/>
      <c r="C402" s="1"/>
      <c r="D402" s="1"/>
      <c r="E402" s="1"/>
      <c r="F402" s="1"/>
      <c r="G402" s="1"/>
      <c r="H402" s="1"/>
      <c r="I402" s="1"/>
      <c r="J402" s="1"/>
      <c r="K402" s="1"/>
      <c r="L402" s="31"/>
      <c r="M402" s="127"/>
      <c r="N402" s="128"/>
      <c r="O402" s="51"/>
      <c r="P402" s="51"/>
      <c r="Q402" s="51"/>
      <c r="R402" s="51"/>
      <c r="S402" s="51"/>
      <c r="T402" s="52"/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T402" s="18" t="s">
        <v>134</v>
      </c>
      <c r="AU402" s="18" t="s">
        <v>133</v>
      </c>
    </row>
    <row r="403" spans="1:65" s="2" customFormat="1" ht="16.5" customHeight="1">
      <c r="A403" s="30"/>
      <c r="B403" s="120"/>
      <c r="C403" s="1"/>
      <c r="D403" s="1"/>
      <c r="E403" s="1"/>
      <c r="F403" s="1"/>
      <c r="G403" s="1"/>
      <c r="H403" s="1"/>
      <c r="I403" s="1"/>
      <c r="J403" s="1"/>
      <c r="K403" s="1"/>
      <c r="L403" s="31"/>
      <c r="M403" s="121" t="s">
        <v>3</v>
      </c>
      <c r="N403" s="122" t="s">
        <v>42</v>
      </c>
      <c r="O403" s="123">
        <v>0.88800000000000001</v>
      </c>
      <c r="P403" s="123" t="e">
        <f>O403*#REF!</f>
        <v>#REF!</v>
      </c>
      <c r="Q403" s="123">
        <v>0</v>
      </c>
      <c r="R403" s="123" t="e">
        <f>Q403*#REF!</f>
        <v>#REF!</v>
      </c>
      <c r="S403" s="123">
        <v>1.7999999999999999E-2</v>
      </c>
      <c r="T403" s="124" t="e">
        <f>S403*#REF!</f>
        <v>#REF!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125" t="s">
        <v>139</v>
      </c>
      <c r="AT403" s="125" t="s">
        <v>130</v>
      </c>
      <c r="AU403" s="125" t="s">
        <v>133</v>
      </c>
      <c r="AY403" s="18" t="s">
        <v>128</v>
      </c>
      <c r="BE403" s="126">
        <f>IF(N403="základní",#REF!,0)</f>
        <v>0</v>
      </c>
      <c r="BF403" s="126" t="e">
        <f>IF(N403="snížená",#REF!,0)</f>
        <v>#REF!</v>
      </c>
      <c r="BG403" s="126">
        <f>IF(N403="zákl. přenesená",#REF!,0)</f>
        <v>0</v>
      </c>
      <c r="BH403" s="126">
        <f>IF(N403="sníž. přenesená",#REF!,0)</f>
        <v>0</v>
      </c>
      <c r="BI403" s="126">
        <f>IF(N403="nulová",#REF!,0)</f>
        <v>0</v>
      </c>
      <c r="BJ403" s="18" t="s">
        <v>133</v>
      </c>
      <c r="BK403" s="126" t="e">
        <f>ROUND(#REF!*#REF!,2)</f>
        <v>#REF!</v>
      </c>
      <c r="BL403" s="18" t="s">
        <v>139</v>
      </c>
      <c r="BM403" s="125" t="s">
        <v>179</v>
      </c>
    </row>
    <row r="404" spans="1:65" s="2" customFormat="1">
      <c r="A404" s="30"/>
      <c r="B404" s="31"/>
      <c r="C404" s="1"/>
      <c r="D404" s="1"/>
      <c r="E404" s="1"/>
      <c r="F404" s="1"/>
      <c r="G404" s="1"/>
      <c r="H404" s="1"/>
      <c r="I404" s="1"/>
      <c r="J404" s="1"/>
      <c r="K404" s="1"/>
      <c r="L404" s="31"/>
      <c r="M404" s="127"/>
      <c r="N404" s="128"/>
      <c r="O404" s="51"/>
      <c r="P404" s="51"/>
      <c r="Q404" s="51"/>
      <c r="R404" s="51"/>
      <c r="S404" s="51"/>
      <c r="T404" s="52"/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T404" s="18" t="s">
        <v>134</v>
      </c>
      <c r="AU404" s="18" t="s">
        <v>133</v>
      </c>
    </row>
    <row r="405" spans="1:65" s="12" customFormat="1">
      <c r="B405" s="129"/>
      <c r="C405" s="1"/>
      <c r="D405" s="1"/>
      <c r="E405" s="1"/>
      <c r="F405" s="1"/>
      <c r="G405" s="1"/>
      <c r="H405" s="1"/>
      <c r="I405" s="1"/>
      <c r="J405" s="1"/>
      <c r="K405" s="1"/>
      <c r="L405" s="129"/>
      <c r="M405" s="131"/>
      <c r="N405" s="132"/>
      <c r="O405" s="132"/>
      <c r="P405" s="132"/>
      <c r="Q405" s="132"/>
      <c r="R405" s="132"/>
      <c r="S405" s="132"/>
      <c r="T405" s="133"/>
      <c r="AT405" s="130" t="s">
        <v>135</v>
      </c>
      <c r="AU405" s="130" t="s">
        <v>133</v>
      </c>
      <c r="AV405" s="12" t="s">
        <v>78</v>
      </c>
      <c r="AW405" s="12" t="s">
        <v>31</v>
      </c>
      <c r="AX405" s="12" t="s">
        <v>70</v>
      </c>
      <c r="AY405" s="130" t="s">
        <v>128</v>
      </c>
    </row>
    <row r="406" spans="1:65" s="13" customFormat="1">
      <c r="B406" s="134"/>
      <c r="C406" s="1"/>
      <c r="D406" s="1"/>
      <c r="E406" s="1"/>
      <c r="F406" s="1"/>
      <c r="G406" s="1"/>
      <c r="H406" s="1"/>
      <c r="I406" s="1"/>
      <c r="J406" s="1"/>
      <c r="K406" s="1"/>
      <c r="L406" s="134"/>
      <c r="M406" s="136"/>
      <c r="N406" s="137"/>
      <c r="O406" s="137"/>
      <c r="P406" s="137"/>
      <c r="Q406" s="137"/>
      <c r="R406" s="137"/>
      <c r="S406" s="137"/>
      <c r="T406" s="138"/>
      <c r="AT406" s="135" t="s">
        <v>135</v>
      </c>
      <c r="AU406" s="135" t="s">
        <v>133</v>
      </c>
      <c r="AV406" s="13" t="s">
        <v>133</v>
      </c>
      <c r="AW406" s="13" t="s">
        <v>31</v>
      </c>
      <c r="AX406" s="13" t="s">
        <v>78</v>
      </c>
      <c r="AY406" s="135" t="s">
        <v>128</v>
      </c>
    </row>
    <row r="407" spans="1:65" s="2" customFormat="1" ht="16.5" customHeight="1">
      <c r="A407" s="30"/>
      <c r="B407" s="120"/>
      <c r="C407" s="1"/>
      <c r="D407" s="1"/>
      <c r="E407" s="1"/>
      <c r="F407" s="1"/>
      <c r="G407" s="1"/>
      <c r="H407" s="1"/>
      <c r="I407" s="1"/>
      <c r="J407" s="1"/>
      <c r="K407" s="1"/>
      <c r="L407" s="31"/>
      <c r="M407" s="121" t="s">
        <v>3</v>
      </c>
      <c r="N407" s="122" t="s">
        <v>42</v>
      </c>
      <c r="O407" s="123">
        <v>0.46</v>
      </c>
      <c r="P407" s="123" t="e">
        <f>O407*#REF!</f>
        <v>#REF!</v>
      </c>
      <c r="Q407" s="123">
        <v>0</v>
      </c>
      <c r="R407" s="123" t="e">
        <f>Q407*#REF!</f>
        <v>#REF!</v>
      </c>
      <c r="S407" s="123">
        <v>1.6E-2</v>
      </c>
      <c r="T407" s="124" t="e">
        <f>S407*#REF!</f>
        <v>#REF!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125" t="s">
        <v>139</v>
      </c>
      <c r="AT407" s="125" t="s">
        <v>130</v>
      </c>
      <c r="AU407" s="125" t="s">
        <v>133</v>
      </c>
      <c r="AY407" s="18" t="s">
        <v>128</v>
      </c>
      <c r="BE407" s="126">
        <f>IF(N407="základní",#REF!,0)</f>
        <v>0</v>
      </c>
      <c r="BF407" s="126" t="e">
        <f>IF(N407="snížená",#REF!,0)</f>
        <v>#REF!</v>
      </c>
      <c r="BG407" s="126">
        <f>IF(N407="zákl. přenesená",#REF!,0)</f>
        <v>0</v>
      </c>
      <c r="BH407" s="126">
        <f>IF(N407="sníž. přenesená",#REF!,0)</f>
        <v>0</v>
      </c>
      <c r="BI407" s="126">
        <f>IF(N407="nulová",#REF!,0)</f>
        <v>0</v>
      </c>
      <c r="BJ407" s="18" t="s">
        <v>133</v>
      </c>
      <c r="BK407" s="126" t="e">
        <f>ROUND(#REF!*#REF!,2)</f>
        <v>#REF!</v>
      </c>
      <c r="BL407" s="18" t="s">
        <v>139</v>
      </c>
      <c r="BM407" s="125" t="s">
        <v>180</v>
      </c>
    </row>
    <row r="408" spans="1:65" s="2" customFormat="1">
      <c r="A408" s="30"/>
      <c r="B408" s="31"/>
      <c r="C408" s="1"/>
      <c r="D408" s="1"/>
      <c r="E408" s="1"/>
      <c r="F408" s="1"/>
      <c r="G408" s="1"/>
      <c r="H408" s="1"/>
      <c r="I408" s="1"/>
      <c r="J408" s="1"/>
      <c r="K408" s="1"/>
      <c r="L408" s="31"/>
      <c r="M408" s="127"/>
      <c r="N408" s="128"/>
      <c r="O408" s="51"/>
      <c r="P408" s="51"/>
      <c r="Q408" s="51"/>
      <c r="R408" s="51"/>
      <c r="S408" s="51"/>
      <c r="T408" s="52"/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T408" s="18" t="s">
        <v>134</v>
      </c>
      <c r="AU408" s="18" t="s">
        <v>133</v>
      </c>
    </row>
    <row r="409" spans="1:65" s="13" customFormat="1">
      <c r="B409" s="134"/>
      <c r="C409" s="1"/>
      <c r="D409" s="1"/>
      <c r="E409" s="1"/>
      <c r="F409" s="1"/>
      <c r="G409" s="1"/>
      <c r="H409" s="1"/>
      <c r="I409" s="1"/>
      <c r="J409" s="1"/>
      <c r="K409" s="1"/>
      <c r="L409" s="134"/>
      <c r="M409" s="136"/>
      <c r="N409" s="137"/>
      <c r="O409" s="137"/>
      <c r="P409" s="137"/>
      <c r="Q409" s="137"/>
      <c r="R409" s="137"/>
      <c r="S409" s="137"/>
      <c r="T409" s="138"/>
      <c r="AT409" s="135" t="s">
        <v>135</v>
      </c>
      <c r="AU409" s="135" t="s">
        <v>133</v>
      </c>
      <c r="AV409" s="13" t="s">
        <v>133</v>
      </c>
      <c r="AW409" s="13" t="s">
        <v>31</v>
      </c>
      <c r="AX409" s="13" t="s">
        <v>70</v>
      </c>
      <c r="AY409" s="135" t="s">
        <v>128</v>
      </c>
    </row>
    <row r="410" spans="1:65" s="13" customFormat="1">
      <c r="B410" s="134"/>
      <c r="C410" s="1"/>
      <c r="D410" s="1"/>
      <c r="E410" s="1"/>
      <c r="F410" s="1"/>
      <c r="G410" s="1"/>
      <c r="H410" s="1"/>
      <c r="I410" s="1"/>
      <c r="J410" s="1"/>
      <c r="K410" s="1"/>
      <c r="L410" s="134"/>
      <c r="M410" s="136"/>
      <c r="N410" s="137"/>
      <c r="O410" s="137"/>
      <c r="P410" s="137"/>
      <c r="Q410" s="137"/>
      <c r="R410" s="137"/>
      <c r="S410" s="137"/>
      <c r="T410" s="138"/>
      <c r="AT410" s="135" t="s">
        <v>135</v>
      </c>
      <c r="AU410" s="135" t="s">
        <v>133</v>
      </c>
      <c r="AV410" s="13" t="s">
        <v>133</v>
      </c>
      <c r="AW410" s="13" t="s">
        <v>31</v>
      </c>
      <c r="AX410" s="13" t="s">
        <v>70</v>
      </c>
      <c r="AY410" s="135" t="s">
        <v>128</v>
      </c>
    </row>
    <row r="411" spans="1:65" s="13" customFormat="1">
      <c r="B411" s="134"/>
      <c r="C411" s="1"/>
      <c r="D411" s="1"/>
      <c r="E411" s="1"/>
      <c r="F411" s="1"/>
      <c r="G411" s="1"/>
      <c r="H411" s="1"/>
      <c r="I411" s="1"/>
      <c r="J411" s="1"/>
      <c r="K411" s="1"/>
      <c r="L411" s="134"/>
      <c r="M411" s="136"/>
      <c r="N411" s="137"/>
      <c r="O411" s="137"/>
      <c r="P411" s="137"/>
      <c r="Q411" s="137"/>
      <c r="R411" s="137"/>
      <c r="S411" s="137"/>
      <c r="T411" s="138"/>
      <c r="AT411" s="135" t="s">
        <v>135</v>
      </c>
      <c r="AU411" s="135" t="s">
        <v>133</v>
      </c>
      <c r="AV411" s="13" t="s">
        <v>133</v>
      </c>
      <c r="AW411" s="13" t="s">
        <v>31</v>
      </c>
      <c r="AX411" s="13" t="s">
        <v>70</v>
      </c>
      <c r="AY411" s="135" t="s">
        <v>128</v>
      </c>
    </row>
    <row r="412" spans="1:65" s="14" customFormat="1">
      <c r="B412" s="139"/>
      <c r="C412" s="1"/>
      <c r="D412" s="1"/>
      <c r="E412" s="1"/>
      <c r="F412" s="1"/>
      <c r="G412" s="1"/>
      <c r="H412" s="1"/>
      <c r="I412" s="1"/>
      <c r="J412" s="1"/>
      <c r="K412" s="1"/>
      <c r="L412" s="139"/>
      <c r="M412" s="141"/>
      <c r="N412" s="142"/>
      <c r="O412" s="142"/>
      <c r="P412" s="142"/>
      <c r="Q412" s="142"/>
      <c r="R412" s="142"/>
      <c r="S412" s="142"/>
      <c r="T412" s="143"/>
      <c r="AT412" s="140" t="s">
        <v>135</v>
      </c>
      <c r="AU412" s="140" t="s">
        <v>133</v>
      </c>
      <c r="AV412" s="14" t="s">
        <v>132</v>
      </c>
      <c r="AW412" s="14" t="s">
        <v>31</v>
      </c>
      <c r="AX412" s="14" t="s">
        <v>78</v>
      </c>
      <c r="AY412" s="140" t="s">
        <v>128</v>
      </c>
    </row>
    <row r="413" spans="1:65" s="2" customFormat="1" ht="16.5" customHeight="1">
      <c r="A413" s="30"/>
      <c r="B413" s="120"/>
      <c r="C413" s="1"/>
      <c r="D413" s="1"/>
      <c r="E413" s="1"/>
      <c r="F413" s="1"/>
      <c r="G413" s="1"/>
      <c r="H413" s="1"/>
      <c r="I413" s="1"/>
      <c r="J413" s="1"/>
      <c r="K413" s="1"/>
      <c r="L413" s="31"/>
      <c r="M413" s="121" t="s">
        <v>3</v>
      </c>
      <c r="N413" s="122" t="s">
        <v>42</v>
      </c>
      <c r="O413" s="123">
        <v>0.05</v>
      </c>
      <c r="P413" s="123" t="e">
        <f>O413*#REF!</f>
        <v>#REF!</v>
      </c>
      <c r="Q413" s="123">
        <v>0</v>
      </c>
      <c r="R413" s="123" t="e">
        <f>Q413*#REF!</f>
        <v>#REF!</v>
      </c>
      <c r="S413" s="123">
        <v>3.0000000000000001E-3</v>
      </c>
      <c r="T413" s="124" t="e">
        <f>S413*#REF!</f>
        <v>#REF!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25" t="s">
        <v>139</v>
      </c>
      <c r="AT413" s="125" t="s">
        <v>130</v>
      </c>
      <c r="AU413" s="125" t="s">
        <v>133</v>
      </c>
      <c r="AY413" s="18" t="s">
        <v>128</v>
      </c>
      <c r="BE413" s="126">
        <f>IF(N413="základní",#REF!,0)</f>
        <v>0</v>
      </c>
      <c r="BF413" s="126" t="e">
        <f>IF(N413="snížená",#REF!,0)</f>
        <v>#REF!</v>
      </c>
      <c r="BG413" s="126">
        <f>IF(N413="zákl. přenesená",#REF!,0)</f>
        <v>0</v>
      </c>
      <c r="BH413" s="126">
        <f>IF(N413="sníž. přenesená",#REF!,0)</f>
        <v>0</v>
      </c>
      <c r="BI413" s="126">
        <f>IF(N413="nulová",#REF!,0)</f>
        <v>0</v>
      </c>
      <c r="BJ413" s="18" t="s">
        <v>133</v>
      </c>
      <c r="BK413" s="126" t="e">
        <f>ROUND(#REF!*#REF!,2)</f>
        <v>#REF!</v>
      </c>
      <c r="BL413" s="18" t="s">
        <v>139</v>
      </c>
      <c r="BM413" s="125" t="s">
        <v>181</v>
      </c>
    </row>
    <row r="414" spans="1:65" s="2" customFormat="1">
      <c r="A414" s="30"/>
      <c r="B414" s="31"/>
      <c r="C414" s="1"/>
      <c r="D414" s="1"/>
      <c r="E414" s="1"/>
      <c r="F414" s="1"/>
      <c r="G414" s="1"/>
      <c r="H414" s="1"/>
      <c r="I414" s="1"/>
      <c r="J414" s="1"/>
      <c r="K414" s="1"/>
      <c r="L414" s="31"/>
      <c r="M414" s="127"/>
      <c r="N414" s="128"/>
      <c r="O414" s="51"/>
      <c r="P414" s="51"/>
      <c r="Q414" s="51"/>
      <c r="R414" s="51"/>
      <c r="S414" s="51"/>
      <c r="T414" s="52"/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T414" s="18" t="s">
        <v>134</v>
      </c>
      <c r="AU414" s="18" t="s">
        <v>133</v>
      </c>
    </row>
    <row r="415" spans="1:65" s="12" customFormat="1">
      <c r="B415" s="129"/>
      <c r="C415" s="1"/>
      <c r="D415" s="1"/>
      <c r="E415" s="1"/>
      <c r="F415" s="1"/>
      <c r="G415" s="1"/>
      <c r="H415" s="1"/>
      <c r="I415" s="1"/>
      <c r="J415" s="1"/>
      <c r="K415" s="1"/>
      <c r="L415" s="129"/>
      <c r="M415" s="131"/>
      <c r="N415" s="132"/>
      <c r="O415" s="132"/>
      <c r="P415" s="132"/>
      <c r="Q415" s="132"/>
      <c r="R415" s="132"/>
      <c r="S415" s="132"/>
      <c r="T415" s="133"/>
      <c r="AT415" s="130" t="s">
        <v>135</v>
      </c>
      <c r="AU415" s="130" t="s">
        <v>133</v>
      </c>
      <c r="AV415" s="12" t="s">
        <v>78</v>
      </c>
      <c r="AW415" s="12" t="s">
        <v>31</v>
      </c>
      <c r="AX415" s="12" t="s">
        <v>70</v>
      </c>
      <c r="AY415" s="130" t="s">
        <v>128</v>
      </c>
    </row>
    <row r="416" spans="1:65" s="13" customFormat="1">
      <c r="B416" s="134"/>
      <c r="C416" s="1"/>
      <c r="D416" s="1"/>
      <c r="E416" s="1"/>
      <c r="F416" s="1"/>
      <c r="G416" s="1"/>
      <c r="H416" s="1"/>
      <c r="I416" s="1"/>
      <c r="J416" s="1"/>
      <c r="K416" s="1"/>
      <c r="L416" s="134"/>
      <c r="M416" s="136"/>
      <c r="N416" s="137"/>
      <c r="O416" s="137"/>
      <c r="P416" s="137"/>
      <c r="Q416" s="137"/>
      <c r="R416" s="137"/>
      <c r="S416" s="137"/>
      <c r="T416" s="138"/>
      <c r="AT416" s="135" t="s">
        <v>135</v>
      </c>
      <c r="AU416" s="135" t="s">
        <v>133</v>
      </c>
      <c r="AV416" s="13" t="s">
        <v>133</v>
      </c>
      <c r="AW416" s="13" t="s">
        <v>31</v>
      </c>
      <c r="AX416" s="13" t="s">
        <v>70</v>
      </c>
      <c r="AY416" s="135" t="s">
        <v>128</v>
      </c>
    </row>
    <row r="417" spans="1:65" s="13" customFormat="1">
      <c r="B417" s="134"/>
      <c r="C417" s="1"/>
      <c r="D417" s="1"/>
      <c r="E417" s="1"/>
      <c r="F417" s="1"/>
      <c r="G417" s="1"/>
      <c r="H417" s="1"/>
      <c r="I417" s="1"/>
      <c r="J417" s="1"/>
      <c r="K417" s="1"/>
      <c r="L417" s="134"/>
      <c r="M417" s="136"/>
      <c r="N417" s="137"/>
      <c r="O417" s="137"/>
      <c r="P417" s="137"/>
      <c r="Q417" s="137"/>
      <c r="R417" s="137"/>
      <c r="S417" s="137"/>
      <c r="T417" s="138"/>
      <c r="AT417" s="135" t="s">
        <v>135</v>
      </c>
      <c r="AU417" s="135" t="s">
        <v>133</v>
      </c>
      <c r="AV417" s="13" t="s">
        <v>133</v>
      </c>
      <c r="AW417" s="13" t="s">
        <v>31</v>
      </c>
      <c r="AX417" s="13" t="s">
        <v>70</v>
      </c>
      <c r="AY417" s="135" t="s">
        <v>128</v>
      </c>
    </row>
    <row r="418" spans="1:65" s="14" customFormat="1">
      <c r="B418" s="139"/>
      <c r="C418" s="1"/>
      <c r="D418" s="1"/>
      <c r="E418" s="1"/>
      <c r="F418" s="1"/>
      <c r="G418" s="1"/>
      <c r="H418" s="1"/>
      <c r="I418" s="1"/>
      <c r="J418" s="1"/>
      <c r="K418" s="1"/>
      <c r="L418" s="139"/>
      <c r="M418" s="141"/>
      <c r="N418" s="142"/>
      <c r="O418" s="142"/>
      <c r="P418" s="142"/>
      <c r="Q418" s="142"/>
      <c r="R418" s="142"/>
      <c r="S418" s="142"/>
      <c r="T418" s="143"/>
      <c r="AT418" s="140" t="s">
        <v>135</v>
      </c>
      <c r="AU418" s="140" t="s">
        <v>133</v>
      </c>
      <c r="AV418" s="14" t="s">
        <v>132</v>
      </c>
      <c r="AW418" s="14" t="s">
        <v>31</v>
      </c>
      <c r="AX418" s="14" t="s">
        <v>78</v>
      </c>
      <c r="AY418" s="140" t="s">
        <v>128</v>
      </c>
    </row>
    <row r="419" spans="1:65" s="11" customFormat="1" ht="22.9" customHeight="1">
      <c r="B419" s="112"/>
      <c r="C419" s="1"/>
      <c r="D419" s="1"/>
      <c r="E419" s="1"/>
      <c r="F419" s="1"/>
      <c r="G419" s="1"/>
      <c r="H419" s="1"/>
      <c r="I419" s="1"/>
      <c r="J419" s="1"/>
      <c r="K419" s="1"/>
      <c r="L419" s="112"/>
      <c r="M419" s="114"/>
      <c r="N419" s="115"/>
      <c r="O419" s="115"/>
      <c r="P419" s="116" t="e">
        <f>SUM(P420:P424)</f>
        <v>#REF!</v>
      </c>
      <c r="Q419" s="115"/>
      <c r="R419" s="116" t="e">
        <f>SUM(R420:R424)</f>
        <v>#REF!</v>
      </c>
      <c r="S419" s="115"/>
      <c r="T419" s="117" t="e">
        <f>SUM(T420:T424)</f>
        <v>#REF!</v>
      </c>
      <c r="AR419" s="113" t="s">
        <v>133</v>
      </c>
      <c r="AT419" s="118" t="s">
        <v>69</v>
      </c>
      <c r="AU419" s="118" t="s">
        <v>78</v>
      </c>
      <c r="AY419" s="113" t="s">
        <v>128</v>
      </c>
      <c r="BK419" s="119" t="e">
        <f>SUM(BK420:BK424)</f>
        <v>#REF!</v>
      </c>
    </row>
    <row r="420" spans="1:65" s="2" customFormat="1" ht="16.5" customHeight="1">
      <c r="A420" s="30"/>
      <c r="B420" s="120"/>
      <c r="C420" s="1"/>
      <c r="D420" s="1"/>
      <c r="E420" s="1"/>
      <c r="F420" s="1"/>
      <c r="G420" s="1"/>
      <c r="H420" s="1"/>
      <c r="I420" s="1"/>
      <c r="J420" s="1"/>
      <c r="K420" s="1"/>
      <c r="L420" s="31"/>
      <c r="M420" s="121" t="s">
        <v>3</v>
      </c>
      <c r="N420" s="122" t="s">
        <v>42</v>
      </c>
      <c r="O420" s="123">
        <v>0</v>
      </c>
      <c r="P420" s="123" t="e">
        <f>O420*#REF!</f>
        <v>#REF!</v>
      </c>
      <c r="Q420" s="123">
        <v>0</v>
      </c>
      <c r="R420" s="123" t="e">
        <f>Q420*#REF!</f>
        <v>#REF!</v>
      </c>
      <c r="S420" s="123">
        <v>0</v>
      </c>
      <c r="T420" s="124" t="e">
        <f>S420*#REF!</f>
        <v>#REF!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125" t="s">
        <v>139</v>
      </c>
      <c r="AT420" s="125" t="s">
        <v>130</v>
      </c>
      <c r="AU420" s="125" t="s">
        <v>133</v>
      </c>
      <c r="AY420" s="18" t="s">
        <v>128</v>
      </c>
      <c r="BE420" s="126">
        <f>IF(N420="základní",#REF!,0)</f>
        <v>0</v>
      </c>
      <c r="BF420" s="126" t="e">
        <f>IF(N420="snížená",#REF!,0)</f>
        <v>#REF!</v>
      </c>
      <c r="BG420" s="126">
        <f>IF(N420="zákl. přenesená",#REF!,0)</f>
        <v>0</v>
      </c>
      <c r="BH420" s="126">
        <f>IF(N420="sníž. přenesená",#REF!,0)</f>
        <v>0</v>
      </c>
      <c r="BI420" s="126">
        <f>IF(N420="nulová",#REF!,0)</f>
        <v>0</v>
      </c>
      <c r="BJ420" s="18" t="s">
        <v>133</v>
      </c>
      <c r="BK420" s="126" t="e">
        <f>ROUND(#REF!*#REF!,2)</f>
        <v>#REF!</v>
      </c>
      <c r="BL420" s="18" t="s">
        <v>139</v>
      </c>
      <c r="BM420" s="125" t="s">
        <v>182</v>
      </c>
    </row>
    <row r="421" spans="1:65" s="2" customFormat="1" ht="16.5" customHeight="1">
      <c r="A421" s="30"/>
      <c r="B421" s="120"/>
      <c r="C421" s="1"/>
      <c r="D421" s="1"/>
      <c r="E421" s="1"/>
      <c r="F421" s="1"/>
      <c r="G421" s="1"/>
      <c r="H421" s="1"/>
      <c r="I421" s="1"/>
      <c r="J421" s="1"/>
      <c r="K421" s="1"/>
      <c r="L421" s="31"/>
      <c r="M421" s="121" t="s">
        <v>3</v>
      </c>
      <c r="N421" s="122" t="s">
        <v>42</v>
      </c>
      <c r="O421" s="123">
        <v>0</v>
      </c>
      <c r="P421" s="123" t="e">
        <f>O421*#REF!</f>
        <v>#REF!</v>
      </c>
      <c r="Q421" s="123">
        <v>0</v>
      </c>
      <c r="R421" s="123" t="e">
        <f>Q421*#REF!</f>
        <v>#REF!</v>
      </c>
      <c r="S421" s="123">
        <v>0</v>
      </c>
      <c r="T421" s="124" t="e">
        <f>S421*#REF!</f>
        <v>#REF!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25" t="s">
        <v>139</v>
      </c>
      <c r="AT421" s="125" t="s">
        <v>130</v>
      </c>
      <c r="AU421" s="125" t="s">
        <v>133</v>
      </c>
      <c r="AY421" s="18" t="s">
        <v>128</v>
      </c>
      <c r="BE421" s="126">
        <f>IF(N421="základní",#REF!,0)</f>
        <v>0</v>
      </c>
      <c r="BF421" s="126" t="e">
        <f>IF(N421="snížená",#REF!,0)</f>
        <v>#REF!</v>
      </c>
      <c r="BG421" s="126">
        <f>IF(N421="zákl. přenesená",#REF!,0)</f>
        <v>0</v>
      </c>
      <c r="BH421" s="126">
        <f>IF(N421="sníž. přenesená",#REF!,0)</f>
        <v>0</v>
      </c>
      <c r="BI421" s="126">
        <f>IF(N421="nulová",#REF!,0)</f>
        <v>0</v>
      </c>
      <c r="BJ421" s="18" t="s">
        <v>133</v>
      </c>
      <c r="BK421" s="126" t="e">
        <f>ROUND(#REF!*#REF!,2)</f>
        <v>#REF!</v>
      </c>
      <c r="BL421" s="18" t="s">
        <v>139</v>
      </c>
      <c r="BM421" s="125" t="s">
        <v>183</v>
      </c>
    </row>
    <row r="422" spans="1:65" s="2" customFormat="1" ht="16.5" customHeight="1">
      <c r="A422" s="30"/>
      <c r="B422" s="120"/>
      <c r="C422" s="1"/>
      <c r="D422" s="1"/>
      <c r="E422" s="1"/>
      <c r="F422" s="1"/>
      <c r="G422" s="1"/>
      <c r="H422" s="1"/>
      <c r="I422" s="1"/>
      <c r="J422" s="1"/>
      <c r="K422" s="1"/>
      <c r="L422" s="31"/>
      <c r="M422" s="121" t="s">
        <v>3</v>
      </c>
      <c r="N422" s="122" t="s">
        <v>42</v>
      </c>
      <c r="O422" s="123">
        <v>0</v>
      </c>
      <c r="P422" s="123" t="e">
        <f>O422*#REF!</f>
        <v>#REF!</v>
      </c>
      <c r="Q422" s="123">
        <v>0</v>
      </c>
      <c r="R422" s="123" t="e">
        <f>Q422*#REF!</f>
        <v>#REF!</v>
      </c>
      <c r="S422" s="123">
        <v>0</v>
      </c>
      <c r="T422" s="124" t="e">
        <f>S422*#REF!</f>
        <v>#REF!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125" t="s">
        <v>139</v>
      </c>
      <c r="AT422" s="125" t="s">
        <v>130</v>
      </c>
      <c r="AU422" s="125" t="s">
        <v>133</v>
      </c>
      <c r="AY422" s="18" t="s">
        <v>128</v>
      </c>
      <c r="BE422" s="126">
        <f>IF(N422="základní",#REF!,0)</f>
        <v>0</v>
      </c>
      <c r="BF422" s="126" t="e">
        <f>IF(N422="snížená",#REF!,0)</f>
        <v>#REF!</v>
      </c>
      <c r="BG422" s="126">
        <f>IF(N422="zákl. přenesená",#REF!,0)</f>
        <v>0</v>
      </c>
      <c r="BH422" s="126">
        <f>IF(N422="sníž. přenesená",#REF!,0)</f>
        <v>0</v>
      </c>
      <c r="BI422" s="126">
        <f>IF(N422="nulová",#REF!,0)</f>
        <v>0</v>
      </c>
      <c r="BJ422" s="18" t="s">
        <v>133</v>
      </c>
      <c r="BK422" s="126" t="e">
        <f>ROUND(#REF!*#REF!,2)</f>
        <v>#REF!</v>
      </c>
      <c r="BL422" s="18" t="s">
        <v>139</v>
      </c>
      <c r="BM422" s="125" t="s">
        <v>184</v>
      </c>
    </row>
    <row r="423" spans="1:65" s="2" customFormat="1" ht="16.5" customHeight="1">
      <c r="A423" s="30"/>
      <c r="B423" s="120"/>
      <c r="C423" s="1"/>
      <c r="D423" s="1"/>
      <c r="E423" s="1"/>
      <c r="F423" s="1"/>
      <c r="G423" s="1"/>
      <c r="H423" s="1"/>
      <c r="I423" s="1"/>
      <c r="J423" s="1"/>
      <c r="K423" s="1"/>
      <c r="L423" s="31"/>
      <c r="M423" s="121" t="s">
        <v>3</v>
      </c>
      <c r="N423" s="122" t="s">
        <v>42</v>
      </c>
      <c r="O423" s="123">
        <v>0</v>
      </c>
      <c r="P423" s="123" t="e">
        <f>O423*#REF!</f>
        <v>#REF!</v>
      </c>
      <c r="Q423" s="123">
        <v>0</v>
      </c>
      <c r="R423" s="123" t="e">
        <f>Q423*#REF!</f>
        <v>#REF!</v>
      </c>
      <c r="S423" s="123">
        <v>0</v>
      </c>
      <c r="T423" s="124" t="e">
        <f>S423*#REF!</f>
        <v>#REF!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125" t="s">
        <v>139</v>
      </c>
      <c r="AT423" s="125" t="s">
        <v>130</v>
      </c>
      <c r="AU423" s="125" t="s">
        <v>133</v>
      </c>
      <c r="AY423" s="18" t="s">
        <v>128</v>
      </c>
      <c r="BE423" s="126">
        <f>IF(N423="základní",#REF!,0)</f>
        <v>0</v>
      </c>
      <c r="BF423" s="126" t="e">
        <f>IF(N423="snížená",#REF!,0)</f>
        <v>#REF!</v>
      </c>
      <c r="BG423" s="126">
        <f>IF(N423="zákl. přenesená",#REF!,0)</f>
        <v>0</v>
      </c>
      <c r="BH423" s="126">
        <f>IF(N423="sníž. přenesená",#REF!,0)</f>
        <v>0</v>
      </c>
      <c r="BI423" s="126">
        <f>IF(N423="nulová",#REF!,0)</f>
        <v>0</v>
      </c>
      <c r="BJ423" s="18" t="s">
        <v>133</v>
      </c>
      <c r="BK423" s="126" t="e">
        <f>ROUND(#REF!*#REF!,2)</f>
        <v>#REF!</v>
      </c>
      <c r="BL423" s="18" t="s">
        <v>139</v>
      </c>
      <c r="BM423" s="125" t="s">
        <v>185</v>
      </c>
    </row>
    <row r="424" spans="1:65" s="2" customFormat="1" ht="16.5" customHeight="1">
      <c r="A424" s="30"/>
      <c r="B424" s="120"/>
      <c r="C424" s="1"/>
      <c r="D424" s="1"/>
      <c r="E424" s="1"/>
      <c r="F424" s="1"/>
      <c r="G424" s="1"/>
      <c r="H424" s="1"/>
      <c r="I424" s="1"/>
      <c r="J424" s="1"/>
      <c r="K424" s="1"/>
      <c r="L424" s="31"/>
      <c r="M424" s="152" t="s">
        <v>3</v>
      </c>
      <c r="N424" s="153" t="s">
        <v>42</v>
      </c>
      <c r="O424" s="154">
        <v>0</v>
      </c>
      <c r="P424" s="154" t="e">
        <f>O424*#REF!</f>
        <v>#REF!</v>
      </c>
      <c r="Q424" s="154">
        <v>0</v>
      </c>
      <c r="R424" s="154" t="e">
        <f>Q424*#REF!</f>
        <v>#REF!</v>
      </c>
      <c r="S424" s="154">
        <v>0</v>
      </c>
      <c r="T424" s="155" t="e">
        <f>S424*#REF!</f>
        <v>#REF!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25" t="s">
        <v>139</v>
      </c>
      <c r="AT424" s="125" t="s">
        <v>130</v>
      </c>
      <c r="AU424" s="125" t="s">
        <v>133</v>
      </c>
      <c r="AY424" s="18" t="s">
        <v>128</v>
      </c>
      <c r="BE424" s="126">
        <f>IF(N424="základní",#REF!,0)</f>
        <v>0</v>
      </c>
      <c r="BF424" s="126" t="e">
        <f>IF(N424="snížená",#REF!,0)</f>
        <v>#REF!</v>
      </c>
      <c r="BG424" s="126">
        <f>IF(N424="zákl. přenesená",#REF!,0)</f>
        <v>0</v>
      </c>
      <c r="BH424" s="126">
        <f>IF(N424="sníž. přenesená",#REF!,0)</f>
        <v>0</v>
      </c>
      <c r="BI424" s="126">
        <f>IF(N424="nulová",#REF!,0)</f>
        <v>0</v>
      </c>
      <c r="BJ424" s="18" t="s">
        <v>133</v>
      </c>
      <c r="BK424" s="126" t="e">
        <f>ROUND(#REF!*#REF!,2)</f>
        <v>#REF!</v>
      </c>
      <c r="BL424" s="18" t="s">
        <v>139</v>
      </c>
      <c r="BM424" s="125" t="s">
        <v>186</v>
      </c>
    </row>
    <row r="425" spans="1:65" s="2" customFormat="1" ht="6.95" customHeight="1">
      <c r="A425" s="30"/>
      <c r="B425" s="40"/>
      <c r="C425" s="1"/>
      <c r="D425" s="1"/>
      <c r="E425" s="1"/>
      <c r="F425" s="1"/>
      <c r="G425" s="1"/>
      <c r="H425" s="1"/>
      <c r="I425" s="1"/>
      <c r="J425" s="1"/>
      <c r="K425" s="1"/>
      <c r="L425" s="31"/>
      <c r="M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</row>
  </sheetData>
  <sheetProtection algorithmName="SHA-512" hashValue="qLV6yo/FFWKPK26b3S3RfLfo3Knq38HpInwe7Mj/4cYLgVNUKmJLlP7kEJVnaDOOn6gQADoB+GI2uDn2iVjmCw==" saltValue="co1MJ5Aar6h9c1ycTuK7vA==" spinCount="100000" sheet="1" objects="1" scenarios="1"/>
  <mergeCells count="7">
    <mergeCell ref="E50:H5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4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0"/>
  <sheetViews>
    <sheetView showGridLines="0" topLeftCell="A77" zoomScaleNormal="100" workbookViewId="0">
      <selection activeCell="F81" sqref="F81"/>
    </sheetView>
  </sheetViews>
  <sheetFormatPr defaultRowHeight="11.25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10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>
      <c r="L2" s="428" t="s">
        <v>6</v>
      </c>
      <c r="M2" s="429"/>
      <c r="N2" s="429"/>
      <c r="O2" s="429"/>
      <c r="P2" s="429"/>
      <c r="Q2" s="429"/>
      <c r="R2" s="429"/>
      <c r="S2" s="429"/>
      <c r="T2" s="429"/>
      <c r="U2" s="429"/>
      <c r="V2" s="429"/>
      <c r="AT2" s="238" t="s">
        <v>83</v>
      </c>
    </row>
    <row r="3" spans="1:46" ht="6.95" customHeight="1">
      <c r="B3" s="239"/>
      <c r="C3" s="240"/>
      <c r="D3" s="240"/>
      <c r="E3" s="240"/>
      <c r="F3" s="240"/>
      <c r="G3" s="240"/>
      <c r="H3" s="240"/>
      <c r="I3" s="240"/>
      <c r="J3" s="240"/>
      <c r="K3" s="240"/>
      <c r="L3" s="241"/>
      <c r="AT3" s="238" t="s">
        <v>78</v>
      </c>
    </row>
    <row r="4" spans="1:46" ht="24.95" customHeight="1">
      <c r="B4" s="241"/>
      <c r="D4" s="242" t="s">
        <v>87</v>
      </c>
      <c r="L4" s="241"/>
      <c r="M4" s="243" t="s">
        <v>11</v>
      </c>
      <c r="AT4" s="238" t="s">
        <v>4</v>
      </c>
    </row>
    <row r="5" spans="1:46" ht="6.95" customHeight="1">
      <c r="B5" s="241"/>
      <c r="L5" s="241"/>
    </row>
    <row r="6" spans="1:46" ht="12" customHeight="1">
      <c r="B6" s="241"/>
      <c r="D6" s="244" t="s">
        <v>15</v>
      </c>
      <c r="L6" s="241"/>
    </row>
    <row r="7" spans="1:46" ht="16.5" customHeight="1">
      <c r="B7" s="241"/>
      <c r="E7" s="426" t="str">
        <f>'Rekapitulace stavby'!K6</f>
        <v>Stavební úpravy objektu č. 806/4 v ul. Čelakovského, Ústí nad Labem – bytový dům - NEZPŮSOBILÉ NÁKLADY</v>
      </c>
      <c r="F7" s="427"/>
      <c r="G7" s="427"/>
      <c r="H7" s="427"/>
      <c r="L7" s="241"/>
    </row>
    <row r="8" spans="1:46" s="248" customFormat="1" ht="12" customHeight="1">
      <c r="A8" s="245"/>
      <c r="B8" s="246"/>
      <c r="C8" s="245"/>
      <c r="D8" s="244" t="s">
        <v>88</v>
      </c>
      <c r="E8" s="245"/>
      <c r="F8" s="245"/>
      <c r="G8" s="245"/>
      <c r="H8" s="245"/>
      <c r="I8" s="245"/>
      <c r="J8" s="245"/>
      <c r="K8" s="245"/>
      <c r="L8" s="247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</row>
    <row r="9" spans="1:46" s="248" customFormat="1" ht="16.5" customHeight="1">
      <c r="A9" s="245"/>
      <c r="B9" s="246"/>
      <c r="C9" s="245"/>
      <c r="D9" s="245"/>
      <c r="E9" s="424" t="s">
        <v>187</v>
      </c>
      <c r="F9" s="425"/>
      <c r="G9" s="425"/>
      <c r="H9" s="425"/>
      <c r="I9" s="245"/>
      <c r="J9" s="245"/>
      <c r="K9" s="245"/>
      <c r="L9" s="247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</row>
    <row r="10" spans="1:46" s="248" customFormat="1">
      <c r="A10" s="245"/>
      <c r="B10" s="246"/>
      <c r="C10" s="245"/>
      <c r="D10" s="245"/>
      <c r="E10" s="245"/>
      <c r="F10" s="245"/>
      <c r="G10" s="245"/>
      <c r="H10" s="245"/>
      <c r="I10" s="245"/>
      <c r="J10" s="245"/>
      <c r="K10" s="245"/>
      <c r="L10" s="247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</row>
    <row r="11" spans="1:46" s="248" customFormat="1" ht="12" customHeight="1">
      <c r="A11" s="245"/>
      <c r="B11" s="246"/>
      <c r="C11" s="245"/>
      <c r="D11" s="244" t="s">
        <v>16</v>
      </c>
      <c r="E11" s="245"/>
      <c r="F11" s="249" t="s">
        <v>80</v>
      </c>
      <c r="G11" s="245"/>
      <c r="H11" s="245"/>
      <c r="I11" s="244" t="s">
        <v>17</v>
      </c>
      <c r="J11" s="249" t="s">
        <v>3</v>
      </c>
      <c r="K11" s="245"/>
      <c r="L11" s="247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</row>
    <row r="12" spans="1:46" s="248" customFormat="1" ht="12" customHeight="1">
      <c r="A12" s="245"/>
      <c r="B12" s="246"/>
      <c r="C12" s="245"/>
      <c r="D12" s="244" t="s">
        <v>18</v>
      </c>
      <c r="E12" s="245"/>
      <c r="F12" s="249" t="s">
        <v>19</v>
      </c>
      <c r="G12" s="245"/>
      <c r="H12" s="245"/>
      <c r="I12" s="244" t="s">
        <v>20</v>
      </c>
      <c r="J12" s="250" t="str">
        <f>'Rekapitulace stavby'!AN8</f>
        <v>21. 8. 2019</v>
      </c>
      <c r="K12" s="245"/>
      <c r="L12" s="247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</row>
    <row r="13" spans="1:46" s="248" customFormat="1" ht="10.9" customHeight="1">
      <c r="A13" s="245"/>
      <c r="B13" s="246"/>
      <c r="C13" s="245"/>
      <c r="D13" s="245"/>
      <c r="E13" s="245"/>
      <c r="F13" s="245"/>
      <c r="G13" s="245"/>
      <c r="H13" s="245"/>
      <c r="I13" s="245"/>
      <c r="J13" s="245"/>
      <c r="K13" s="245"/>
      <c r="L13" s="247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</row>
    <row r="14" spans="1:46" s="248" customFormat="1" ht="12" customHeight="1">
      <c r="A14" s="245"/>
      <c r="B14" s="246"/>
      <c r="C14" s="245"/>
      <c r="D14" s="244" t="s">
        <v>22</v>
      </c>
      <c r="E14" s="245"/>
      <c r="F14" s="245"/>
      <c r="G14" s="245"/>
      <c r="H14" s="245"/>
      <c r="I14" s="244" t="s">
        <v>23</v>
      </c>
      <c r="J14" s="249" t="s">
        <v>3</v>
      </c>
      <c r="K14" s="245"/>
      <c r="L14" s="247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</row>
    <row r="15" spans="1:46" s="248" customFormat="1" ht="18" customHeight="1">
      <c r="A15" s="245"/>
      <c r="B15" s="246"/>
      <c r="C15" s="245"/>
      <c r="D15" s="245"/>
      <c r="E15" s="249" t="s">
        <v>25</v>
      </c>
      <c r="F15" s="245"/>
      <c r="G15" s="245"/>
      <c r="H15" s="245"/>
      <c r="I15" s="244" t="s">
        <v>26</v>
      </c>
      <c r="J15" s="249" t="s">
        <v>3</v>
      </c>
      <c r="K15" s="245"/>
      <c r="L15" s="247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</row>
    <row r="16" spans="1:46" s="248" customFormat="1" ht="6.95" customHeight="1">
      <c r="A16" s="245"/>
      <c r="B16" s="246"/>
      <c r="C16" s="245"/>
      <c r="D16" s="245"/>
      <c r="E16" s="245"/>
      <c r="F16" s="245"/>
      <c r="G16" s="245"/>
      <c r="H16" s="245"/>
      <c r="I16" s="245"/>
      <c r="J16" s="245"/>
      <c r="K16" s="245"/>
      <c r="L16" s="247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</row>
    <row r="17" spans="1:31" s="248" customFormat="1" ht="12" customHeight="1">
      <c r="A17" s="245"/>
      <c r="B17" s="246"/>
      <c r="C17" s="245"/>
      <c r="D17" s="244" t="s">
        <v>27</v>
      </c>
      <c r="E17" s="245"/>
      <c r="F17" s="245"/>
      <c r="G17" s="245"/>
      <c r="H17" s="245"/>
      <c r="I17" s="244" t="s">
        <v>23</v>
      </c>
      <c r="J17" s="249" t="str">
        <f>'Rekapitulace stavby'!AN13</f>
        <v/>
      </c>
      <c r="K17" s="245"/>
      <c r="L17" s="247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</row>
    <row r="18" spans="1:31" s="248" customFormat="1" ht="18" customHeight="1">
      <c r="A18" s="245"/>
      <c r="B18" s="246"/>
      <c r="C18" s="245"/>
      <c r="D18" s="245"/>
      <c r="E18" s="430" t="str">
        <f>'Rekapitulace stavby'!E14</f>
        <v xml:space="preserve"> </v>
      </c>
      <c r="F18" s="430"/>
      <c r="G18" s="430"/>
      <c r="H18" s="430"/>
      <c r="I18" s="244" t="s">
        <v>26</v>
      </c>
      <c r="J18" s="249" t="str">
        <f>'Rekapitulace stavby'!AN14</f>
        <v/>
      </c>
      <c r="K18" s="245"/>
      <c r="L18" s="247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</row>
    <row r="19" spans="1:31" s="248" customFormat="1" ht="6.95" customHeight="1">
      <c r="A19" s="245"/>
      <c r="B19" s="246"/>
      <c r="C19" s="245"/>
      <c r="D19" s="245"/>
      <c r="E19" s="245"/>
      <c r="F19" s="245"/>
      <c r="G19" s="245"/>
      <c r="H19" s="245"/>
      <c r="I19" s="245"/>
      <c r="J19" s="245"/>
      <c r="K19" s="245"/>
      <c r="L19" s="247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</row>
    <row r="20" spans="1:31" s="248" customFormat="1" ht="12" customHeight="1">
      <c r="A20" s="245"/>
      <c r="B20" s="246"/>
      <c r="C20" s="245"/>
      <c r="D20" s="244" t="s">
        <v>29</v>
      </c>
      <c r="E20" s="245"/>
      <c r="F20" s="245"/>
      <c r="G20" s="245"/>
      <c r="H20" s="245"/>
      <c r="I20" s="244" t="s">
        <v>23</v>
      </c>
      <c r="J20" s="249" t="s">
        <v>3</v>
      </c>
      <c r="K20" s="245"/>
      <c r="L20" s="247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</row>
    <row r="21" spans="1:31" s="248" customFormat="1" ht="18" customHeight="1">
      <c r="A21" s="245"/>
      <c r="B21" s="246"/>
      <c r="C21" s="245"/>
      <c r="D21" s="245"/>
      <c r="E21" s="249" t="s">
        <v>30</v>
      </c>
      <c r="F21" s="245"/>
      <c r="G21" s="245"/>
      <c r="H21" s="245"/>
      <c r="I21" s="244" t="s">
        <v>26</v>
      </c>
      <c r="J21" s="249" t="s">
        <v>3</v>
      </c>
      <c r="K21" s="245"/>
      <c r="L21" s="247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</row>
    <row r="22" spans="1:31" s="248" customFormat="1" ht="6.95" customHeight="1">
      <c r="A22" s="245"/>
      <c r="B22" s="246"/>
      <c r="C22" s="245"/>
      <c r="D22" s="245"/>
      <c r="E22" s="245"/>
      <c r="F22" s="245"/>
      <c r="G22" s="245"/>
      <c r="H22" s="245"/>
      <c r="I22" s="245"/>
      <c r="J22" s="245"/>
      <c r="K22" s="245"/>
      <c r="L22" s="247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</row>
    <row r="23" spans="1:31" s="248" customFormat="1" ht="12" customHeight="1">
      <c r="A23" s="245"/>
      <c r="B23" s="246"/>
      <c r="C23" s="245"/>
      <c r="D23" s="244" t="s">
        <v>32</v>
      </c>
      <c r="E23" s="245"/>
      <c r="F23" s="245"/>
      <c r="G23" s="245"/>
      <c r="H23" s="245"/>
      <c r="I23" s="244" t="s">
        <v>23</v>
      </c>
      <c r="J23" s="249" t="s">
        <v>3</v>
      </c>
      <c r="K23" s="245"/>
      <c r="L23" s="247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</row>
    <row r="24" spans="1:31" s="248" customFormat="1" ht="18" customHeight="1">
      <c r="A24" s="245"/>
      <c r="B24" s="246"/>
      <c r="C24" s="245"/>
      <c r="D24" s="245"/>
      <c r="E24" s="249" t="s">
        <v>33</v>
      </c>
      <c r="F24" s="245"/>
      <c r="G24" s="245"/>
      <c r="H24" s="245"/>
      <c r="I24" s="244" t="s">
        <v>26</v>
      </c>
      <c r="J24" s="249" t="s">
        <v>3</v>
      </c>
      <c r="K24" s="245"/>
      <c r="L24" s="247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</row>
    <row r="25" spans="1:31" s="248" customFormat="1" ht="6.95" customHeight="1">
      <c r="A25" s="245"/>
      <c r="B25" s="246"/>
      <c r="C25" s="245"/>
      <c r="D25" s="245"/>
      <c r="E25" s="245"/>
      <c r="F25" s="245"/>
      <c r="G25" s="245"/>
      <c r="H25" s="245"/>
      <c r="I25" s="245"/>
      <c r="J25" s="245"/>
      <c r="K25" s="245"/>
      <c r="L25" s="247"/>
      <c r="S25" s="245"/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</row>
    <row r="26" spans="1:31" s="248" customFormat="1" ht="12" customHeight="1">
      <c r="A26" s="245"/>
      <c r="B26" s="246"/>
      <c r="C26" s="245"/>
      <c r="D26" s="244" t="s">
        <v>34</v>
      </c>
      <c r="E26" s="245"/>
      <c r="F26" s="245"/>
      <c r="G26" s="245"/>
      <c r="H26" s="245"/>
      <c r="I26" s="245"/>
      <c r="J26" s="245"/>
      <c r="K26" s="245"/>
      <c r="L26" s="247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</row>
    <row r="27" spans="1:31" s="254" customFormat="1" ht="51" customHeight="1">
      <c r="A27" s="251"/>
      <c r="B27" s="252"/>
      <c r="C27" s="251"/>
      <c r="D27" s="251"/>
      <c r="E27" s="431" t="s">
        <v>35</v>
      </c>
      <c r="F27" s="431"/>
      <c r="G27" s="431"/>
      <c r="H27" s="431"/>
      <c r="I27" s="251"/>
      <c r="J27" s="251"/>
      <c r="K27" s="251"/>
      <c r="L27" s="253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</row>
    <row r="28" spans="1:31" s="248" customFormat="1" ht="6.95" customHeight="1">
      <c r="A28" s="245"/>
      <c r="B28" s="246"/>
      <c r="C28" s="245"/>
      <c r="D28" s="245"/>
      <c r="E28" s="245"/>
      <c r="F28" s="245"/>
      <c r="G28" s="245"/>
      <c r="H28" s="245"/>
      <c r="I28" s="245"/>
      <c r="J28" s="245"/>
      <c r="K28" s="245"/>
      <c r="L28" s="247"/>
      <c r="S28" s="245"/>
      <c r="T28" s="245"/>
      <c r="U28" s="245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</row>
    <row r="29" spans="1:31" s="248" customFormat="1" ht="6.95" customHeight="1">
      <c r="A29" s="245"/>
      <c r="B29" s="246"/>
      <c r="C29" s="245"/>
      <c r="D29" s="255"/>
      <c r="E29" s="255"/>
      <c r="F29" s="255"/>
      <c r="G29" s="255"/>
      <c r="H29" s="255"/>
      <c r="I29" s="255"/>
      <c r="J29" s="255"/>
      <c r="K29" s="255"/>
      <c r="L29" s="247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</row>
    <row r="30" spans="1:31" s="248" customFormat="1" ht="25.35" customHeight="1">
      <c r="A30" s="245"/>
      <c r="B30" s="246"/>
      <c r="C30" s="245"/>
      <c r="D30" s="256" t="s">
        <v>36</v>
      </c>
      <c r="E30" s="245"/>
      <c r="F30" s="245"/>
      <c r="G30" s="245"/>
      <c r="H30" s="245"/>
      <c r="I30" s="245"/>
      <c r="J30" s="257">
        <f>J59</f>
        <v>0</v>
      </c>
      <c r="K30" s="245"/>
      <c r="L30" s="247"/>
      <c r="S30" s="245"/>
      <c r="T30" s="245"/>
      <c r="U30" s="245"/>
      <c r="V30" s="245"/>
      <c r="W30" s="245"/>
      <c r="X30" s="245"/>
      <c r="Y30" s="245"/>
      <c r="Z30" s="245"/>
      <c r="AA30" s="245"/>
      <c r="AB30" s="245"/>
      <c r="AC30" s="245"/>
      <c r="AD30" s="245"/>
      <c r="AE30" s="245"/>
    </row>
    <row r="31" spans="1:31" s="248" customFormat="1" ht="6.95" customHeight="1">
      <c r="A31" s="245"/>
      <c r="B31" s="246"/>
      <c r="C31" s="245"/>
      <c r="D31" s="255"/>
      <c r="E31" s="255"/>
      <c r="F31" s="255"/>
      <c r="G31" s="255"/>
      <c r="H31" s="255"/>
      <c r="I31" s="255"/>
      <c r="J31" s="255"/>
      <c r="K31" s="255"/>
      <c r="L31" s="247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</row>
    <row r="32" spans="1:31" s="248" customFormat="1" ht="14.45" customHeight="1">
      <c r="A32" s="245"/>
      <c r="B32" s="246"/>
      <c r="C32" s="245"/>
      <c r="D32" s="245"/>
      <c r="E32" s="245"/>
      <c r="F32" s="258" t="s">
        <v>38</v>
      </c>
      <c r="G32" s="245"/>
      <c r="H32" s="245"/>
      <c r="I32" s="258" t="s">
        <v>37</v>
      </c>
      <c r="J32" s="258" t="s">
        <v>39</v>
      </c>
      <c r="K32" s="245"/>
      <c r="L32" s="247"/>
      <c r="S32" s="245"/>
      <c r="T32" s="24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</row>
    <row r="33" spans="1:31" s="248" customFormat="1" ht="14.45" customHeight="1">
      <c r="A33" s="245"/>
      <c r="B33" s="246"/>
      <c r="C33" s="245"/>
      <c r="D33" s="259" t="s">
        <v>40</v>
      </c>
      <c r="E33" s="244" t="s">
        <v>41</v>
      </c>
      <c r="F33" s="260">
        <f>ROUND((SUM(BE101:BE130)),  2)</f>
        <v>0</v>
      </c>
      <c r="G33" s="245"/>
      <c r="H33" s="245"/>
      <c r="I33" s="261">
        <v>0.21</v>
      </c>
      <c r="J33" s="260">
        <f>ROUND(((SUM(BE101:BE130))*I33),  2)</f>
        <v>0</v>
      </c>
      <c r="K33" s="245"/>
      <c r="L33" s="247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</row>
    <row r="34" spans="1:31" s="248" customFormat="1" ht="14.45" customHeight="1">
      <c r="A34" s="245"/>
      <c r="B34" s="246"/>
      <c r="C34" s="245"/>
      <c r="D34" s="245"/>
      <c r="E34" s="244" t="s">
        <v>42</v>
      </c>
      <c r="F34" s="260">
        <f>ROUND((SUM(BF101:BF130)),  2)</f>
        <v>0</v>
      </c>
      <c r="G34" s="245"/>
      <c r="H34" s="245"/>
      <c r="I34" s="261">
        <v>0.15</v>
      </c>
      <c r="J34" s="260">
        <f>ROUND(((SUM(BF101:BF130))*I34),  2)</f>
        <v>0</v>
      </c>
      <c r="K34" s="245"/>
      <c r="L34" s="247"/>
      <c r="S34" s="245"/>
      <c r="T34" s="245"/>
      <c r="U34" s="245"/>
      <c r="V34" s="245"/>
      <c r="W34" s="245"/>
      <c r="X34" s="245"/>
      <c r="Y34" s="245"/>
      <c r="Z34" s="245"/>
      <c r="AA34" s="245"/>
      <c r="AB34" s="245"/>
      <c r="AC34" s="245"/>
      <c r="AD34" s="245"/>
      <c r="AE34" s="245"/>
    </row>
    <row r="35" spans="1:31" s="248" customFormat="1" ht="14.45" hidden="1" customHeight="1">
      <c r="A35" s="245"/>
      <c r="B35" s="246"/>
      <c r="C35" s="245"/>
      <c r="D35" s="245"/>
      <c r="E35" s="244" t="s">
        <v>43</v>
      </c>
      <c r="F35" s="260">
        <f>ROUND((SUM(BG101:BG130)),  2)</f>
        <v>0</v>
      </c>
      <c r="G35" s="245"/>
      <c r="H35" s="245"/>
      <c r="I35" s="261">
        <v>0.21</v>
      </c>
      <c r="J35" s="260">
        <f>0</f>
        <v>0</v>
      </c>
      <c r="K35" s="245"/>
      <c r="L35" s="247"/>
      <c r="S35" s="245"/>
      <c r="T35" s="24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5"/>
    </row>
    <row r="36" spans="1:31" s="248" customFormat="1" ht="14.45" hidden="1" customHeight="1">
      <c r="A36" s="245"/>
      <c r="B36" s="246"/>
      <c r="C36" s="245"/>
      <c r="D36" s="245"/>
      <c r="E36" s="244" t="s">
        <v>44</v>
      </c>
      <c r="F36" s="260">
        <f>ROUND((SUM(BH101:BH130)),  2)</f>
        <v>0</v>
      </c>
      <c r="G36" s="245"/>
      <c r="H36" s="245"/>
      <c r="I36" s="261">
        <v>0.15</v>
      </c>
      <c r="J36" s="260">
        <f>0</f>
        <v>0</v>
      </c>
      <c r="K36" s="245"/>
      <c r="L36" s="247"/>
      <c r="S36" s="245"/>
      <c r="T36" s="24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5"/>
    </row>
    <row r="37" spans="1:31" s="248" customFormat="1" ht="14.45" hidden="1" customHeight="1">
      <c r="A37" s="245"/>
      <c r="B37" s="246"/>
      <c r="C37" s="245"/>
      <c r="D37" s="245"/>
      <c r="E37" s="244" t="s">
        <v>45</v>
      </c>
      <c r="F37" s="260">
        <f>ROUND((SUM(BI101:BI130)),  2)</f>
        <v>0</v>
      </c>
      <c r="G37" s="245"/>
      <c r="H37" s="245"/>
      <c r="I37" s="261">
        <v>0</v>
      </c>
      <c r="J37" s="260">
        <f>0</f>
        <v>0</v>
      </c>
      <c r="K37" s="245"/>
      <c r="L37" s="247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</row>
    <row r="38" spans="1:31" s="248" customFormat="1" ht="6.95" customHeight="1">
      <c r="A38" s="245"/>
      <c r="B38" s="246"/>
      <c r="C38" s="245"/>
      <c r="D38" s="245"/>
      <c r="E38" s="245"/>
      <c r="F38" s="245"/>
      <c r="G38" s="245"/>
      <c r="H38" s="245"/>
      <c r="I38" s="245"/>
      <c r="J38" s="245"/>
      <c r="K38" s="245"/>
      <c r="L38" s="247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</row>
    <row r="39" spans="1:31" s="248" customFormat="1" ht="25.35" customHeight="1">
      <c r="A39" s="245"/>
      <c r="B39" s="246"/>
      <c r="C39" s="262"/>
      <c r="D39" s="263" t="s">
        <v>46</v>
      </c>
      <c r="E39" s="264"/>
      <c r="F39" s="264"/>
      <c r="G39" s="265" t="s">
        <v>47</v>
      </c>
      <c r="H39" s="266" t="s">
        <v>48</v>
      </c>
      <c r="I39" s="264"/>
      <c r="J39" s="267">
        <f>SUM(J30:J37)</f>
        <v>0</v>
      </c>
      <c r="K39" s="268"/>
      <c r="L39" s="247"/>
      <c r="S39" s="245"/>
      <c r="T39" s="245"/>
      <c r="U39" s="245"/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</row>
    <row r="40" spans="1:31" s="248" customFormat="1" ht="14.45" customHeight="1">
      <c r="A40" s="245"/>
      <c r="B40" s="269"/>
      <c r="C40" s="270"/>
      <c r="D40" s="270"/>
      <c r="E40" s="270"/>
      <c r="F40" s="270"/>
      <c r="G40" s="270"/>
      <c r="H40" s="270"/>
      <c r="I40" s="270"/>
      <c r="J40" s="270"/>
      <c r="K40" s="270"/>
      <c r="L40" s="247"/>
      <c r="S40" s="245"/>
      <c r="T40" s="245"/>
      <c r="U40" s="245"/>
      <c r="V40" s="245"/>
      <c r="W40" s="245"/>
      <c r="X40" s="245"/>
      <c r="Y40" s="245"/>
      <c r="Z40" s="245"/>
      <c r="AA40" s="245"/>
      <c r="AB40" s="245"/>
      <c r="AC40" s="245"/>
      <c r="AD40" s="245"/>
      <c r="AE40" s="245"/>
    </row>
    <row r="44" spans="1:31" s="248" customFormat="1" ht="6.95" customHeight="1">
      <c r="A44" s="245"/>
      <c r="B44" s="271"/>
      <c r="C44" s="272"/>
      <c r="D44" s="272"/>
      <c r="E44" s="272"/>
      <c r="F44" s="272"/>
      <c r="G44" s="272"/>
      <c r="H44" s="272"/>
      <c r="I44" s="272"/>
      <c r="J44" s="272"/>
      <c r="K44" s="272"/>
      <c r="L44" s="247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</row>
    <row r="45" spans="1:31" s="248" customFormat="1" ht="24.95" customHeight="1">
      <c r="A45" s="245"/>
      <c r="B45" s="246"/>
      <c r="C45" s="242" t="s">
        <v>91</v>
      </c>
      <c r="D45" s="245"/>
      <c r="E45" s="245"/>
      <c r="F45" s="245"/>
      <c r="G45" s="245"/>
      <c r="H45" s="245"/>
      <c r="I45" s="245"/>
      <c r="J45" s="245"/>
      <c r="K45" s="245"/>
      <c r="L45" s="247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</row>
    <row r="46" spans="1:31" s="248" customFormat="1" ht="6.95" customHeight="1">
      <c r="A46" s="245"/>
      <c r="B46" s="246"/>
      <c r="C46" s="245"/>
      <c r="D46" s="245"/>
      <c r="E46" s="245"/>
      <c r="F46" s="245"/>
      <c r="G46" s="245"/>
      <c r="H46" s="245"/>
      <c r="I46" s="245"/>
      <c r="J46" s="245"/>
      <c r="K46" s="245"/>
      <c r="L46" s="247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</row>
    <row r="47" spans="1:31" s="248" customFormat="1" ht="12" customHeight="1">
      <c r="A47" s="245"/>
      <c r="B47" s="246"/>
      <c r="C47" s="244" t="s">
        <v>15</v>
      </c>
      <c r="D47" s="245"/>
      <c r="E47" s="245"/>
      <c r="F47" s="245"/>
      <c r="G47" s="245"/>
      <c r="H47" s="245"/>
      <c r="I47" s="245"/>
      <c r="J47" s="245"/>
      <c r="K47" s="245"/>
      <c r="L47" s="247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</row>
    <row r="48" spans="1:31" s="248" customFormat="1" ht="16.5" customHeight="1">
      <c r="A48" s="245"/>
      <c r="B48" s="246"/>
      <c r="C48" s="245"/>
      <c r="D48" s="245"/>
      <c r="E48" s="426" t="str">
        <f>E7</f>
        <v>Stavební úpravy objektu č. 806/4 v ul. Čelakovského, Ústí nad Labem – bytový dům - NEZPŮSOBILÉ NÁKLADY</v>
      </c>
      <c r="F48" s="427"/>
      <c r="G48" s="427"/>
      <c r="H48" s="427"/>
      <c r="I48" s="245"/>
      <c r="J48" s="245"/>
      <c r="K48" s="245"/>
      <c r="L48" s="247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</row>
    <row r="49" spans="1:47" s="248" customFormat="1" ht="12" customHeight="1">
      <c r="A49" s="245"/>
      <c r="B49" s="246"/>
      <c r="C49" s="244" t="s">
        <v>88</v>
      </c>
      <c r="D49" s="245"/>
      <c r="E49" s="245"/>
      <c r="F49" s="245"/>
      <c r="G49" s="245"/>
      <c r="H49" s="245"/>
      <c r="I49" s="245"/>
      <c r="J49" s="245"/>
      <c r="K49" s="245"/>
      <c r="L49" s="247"/>
      <c r="S49" s="245"/>
      <c r="T49" s="245"/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</row>
    <row r="50" spans="1:47" s="248" customFormat="1" ht="16.5" customHeight="1">
      <c r="A50" s="245"/>
      <c r="B50" s="246"/>
      <c r="C50" s="245"/>
      <c r="D50" s="245"/>
      <c r="E50" s="424" t="s">
        <v>390</v>
      </c>
      <c r="F50" s="425"/>
      <c r="G50" s="425"/>
      <c r="H50" s="425"/>
      <c r="I50" s="245"/>
      <c r="J50" s="245"/>
      <c r="K50" s="245"/>
      <c r="L50" s="247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</row>
    <row r="51" spans="1:47" s="248" customFormat="1" ht="6.95" customHeight="1">
      <c r="A51" s="245"/>
      <c r="B51" s="246"/>
      <c r="C51" s="245"/>
      <c r="D51" s="245"/>
      <c r="E51" s="245"/>
      <c r="F51" s="245"/>
      <c r="G51" s="245"/>
      <c r="H51" s="245"/>
      <c r="I51" s="245"/>
      <c r="J51" s="245"/>
      <c r="K51" s="245"/>
      <c r="L51" s="247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</row>
    <row r="52" spans="1:47" s="248" customFormat="1" ht="12" customHeight="1">
      <c r="A52" s="245"/>
      <c r="B52" s="246"/>
      <c r="C52" s="244" t="s">
        <v>18</v>
      </c>
      <c r="D52" s="245"/>
      <c r="E52" s="245"/>
      <c r="F52" s="249" t="str">
        <f>F12</f>
        <v>Ústí nad Labem</v>
      </c>
      <c r="G52" s="245"/>
      <c r="H52" s="245"/>
      <c r="I52" s="244" t="s">
        <v>20</v>
      </c>
      <c r="J52" s="250" t="str">
        <f>IF(J12="","",J12)</f>
        <v>21. 8. 2019</v>
      </c>
      <c r="K52" s="245"/>
      <c r="L52" s="247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</row>
    <row r="53" spans="1:47" s="248" customFormat="1" ht="6.95" customHeight="1">
      <c r="A53" s="245"/>
      <c r="B53" s="246"/>
      <c r="C53" s="245"/>
      <c r="D53" s="245"/>
      <c r="E53" s="245"/>
      <c r="F53" s="245"/>
      <c r="G53" s="245"/>
      <c r="H53" s="245"/>
      <c r="I53" s="245"/>
      <c r="J53" s="245"/>
      <c r="K53" s="245"/>
      <c r="L53" s="247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</row>
    <row r="54" spans="1:47" s="248" customFormat="1" ht="15.2" customHeight="1">
      <c r="A54" s="245"/>
      <c r="B54" s="246"/>
      <c r="C54" s="244" t="s">
        <v>22</v>
      </c>
      <c r="D54" s="245"/>
      <c r="E54" s="245"/>
      <c r="F54" s="249" t="str">
        <f>E15</f>
        <v>Statutární město Ústí nad Labem</v>
      </c>
      <c r="G54" s="245"/>
      <c r="H54" s="245"/>
      <c r="I54" s="244" t="s">
        <v>29</v>
      </c>
      <c r="J54" s="273" t="str">
        <f>E21</f>
        <v>Projekty CZ, s.r.o.</v>
      </c>
      <c r="K54" s="245"/>
      <c r="L54" s="247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</row>
    <row r="55" spans="1:47" s="248" customFormat="1" ht="15.2" customHeight="1">
      <c r="A55" s="245"/>
      <c r="B55" s="246"/>
      <c r="C55" s="244" t="s">
        <v>27</v>
      </c>
      <c r="D55" s="245"/>
      <c r="E55" s="245"/>
      <c r="F55" s="249" t="str">
        <f>IF(E18="","",E18)</f>
        <v xml:space="preserve"> </v>
      </c>
      <c r="G55" s="245"/>
      <c r="H55" s="245"/>
      <c r="I55" s="244" t="s">
        <v>32</v>
      </c>
      <c r="J55" s="273" t="str">
        <f>E24</f>
        <v>Martin Růžička</v>
      </c>
      <c r="K55" s="245"/>
      <c r="L55" s="247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</row>
    <row r="56" spans="1:47" s="248" customFormat="1" ht="10.35" customHeight="1">
      <c r="A56" s="245"/>
      <c r="B56" s="246"/>
      <c r="C56" s="245"/>
      <c r="D56" s="245"/>
      <c r="E56" s="245"/>
      <c r="F56" s="245"/>
      <c r="G56" s="245"/>
      <c r="H56" s="245"/>
      <c r="I56" s="245"/>
      <c r="J56" s="245"/>
      <c r="K56" s="245"/>
      <c r="L56" s="247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</row>
    <row r="57" spans="1:47" s="248" customFormat="1" ht="29.25" customHeight="1">
      <c r="A57" s="245"/>
      <c r="B57" s="246"/>
      <c r="C57" s="274" t="s">
        <v>92</v>
      </c>
      <c r="D57" s="262"/>
      <c r="E57" s="262"/>
      <c r="F57" s="262"/>
      <c r="G57" s="262"/>
      <c r="H57" s="262"/>
      <c r="I57" s="262"/>
      <c r="J57" s="275" t="s">
        <v>93</v>
      </c>
      <c r="K57" s="262"/>
      <c r="L57" s="247"/>
      <c r="S57" s="245"/>
      <c r="T57" s="245"/>
      <c r="U57" s="245"/>
      <c r="V57" s="245"/>
      <c r="W57" s="245"/>
      <c r="X57" s="245"/>
      <c r="Y57" s="245"/>
      <c r="Z57" s="245"/>
      <c r="AA57" s="245"/>
      <c r="AB57" s="245"/>
      <c r="AC57" s="245"/>
      <c r="AD57" s="245"/>
      <c r="AE57" s="245"/>
    </row>
    <row r="58" spans="1:47" s="248" customFormat="1" ht="10.35" customHeight="1">
      <c r="A58" s="245"/>
      <c r="B58" s="246"/>
      <c r="C58" s="245"/>
      <c r="D58" s="245"/>
      <c r="E58" s="245"/>
      <c r="F58" s="245"/>
      <c r="G58" s="245"/>
      <c r="H58" s="245"/>
      <c r="I58" s="245"/>
      <c r="J58" s="245"/>
      <c r="K58" s="245"/>
      <c r="L58" s="247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</row>
    <row r="59" spans="1:47" s="248" customFormat="1" ht="22.9" customHeight="1">
      <c r="A59" s="245"/>
      <c r="B59" s="246"/>
      <c r="C59" s="276" t="s">
        <v>68</v>
      </c>
      <c r="D59" s="245"/>
      <c r="E59" s="245"/>
      <c r="F59" s="245"/>
      <c r="G59" s="245"/>
      <c r="H59" s="245"/>
      <c r="I59" s="245"/>
      <c r="J59" s="257">
        <f>J60+J70</f>
        <v>0</v>
      </c>
      <c r="K59" s="245"/>
      <c r="L59" s="247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U59" s="238" t="s">
        <v>94</v>
      </c>
    </row>
    <row r="60" spans="1:47" s="277" customFormat="1" ht="24.95" customHeight="1">
      <c r="B60" s="278"/>
      <c r="D60" s="279" t="s">
        <v>95</v>
      </c>
      <c r="E60" s="280"/>
      <c r="F60" s="280"/>
      <c r="G60" s="280"/>
      <c r="H60" s="280"/>
      <c r="I60" s="280"/>
      <c r="J60" s="281">
        <f>J102</f>
        <v>0</v>
      </c>
      <c r="L60" s="278"/>
    </row>
    <row r="61" spans="1:47" s="282" customFormat="1" ht="19.899999999999999" customHeight="1">
      <c r="B61" s="283"/>
      <c r="D61" s="284" t="s">
        <v>188</v>
      </c>
      <c r="E61" s="285"/>
      <c r="F61" s="285"/>
      <c r="G61" s="285"/>
      <c r="H61" s="285"/>
      <c r="I61" s="285"/>
      <c r="J61" s="286">
        <f>J103</f>
        <v>0</v>
      </c>
      <c r="L61" s="283"/>
    </row>
    <row r="62" spans="1:47" s="282" customFormat="1" ht="19.899999999999999" customHeight="1">
      <c r="B62" s="283"/>
      <c r="D62" s="284" t="s">
        <v>96</v>
      </c>
      <c r="E62" s="285"/>
      <c r="F62" s="285"/>
      <c r="G62" s="285"/>
      <c r="H62" s="285"/>
      <c r="I62" s="285"/>
      <c r="J62" s="286">
        <f>J130</f>
        <v>0</v>
      </c>
      <c r="L62" s="283"/>
    </row>
    <row r="63" spans="1:47" s="282" customFormat="1" ht="19.899999999999999" customHeight="1">
      <c r="B63" s="283"/>
      <c r="D63" s="284" t="s">
        <v>189</v>
      </c>
      <c r="E63" s="285"/>
      <c r="F63" s="285"/>
      <c r="G63" s="285"/>
      <c r="H63" s="285"/>
      <c r="I63" s="285"/>
      <c r="J63" s="286">
        <v>0</v>
      </c>
      <c r="L63" s="283"/>
    </row>
    <row r="64" spans="1:47" s="282" customFormat="1" ht="19.899999999999999" customHeight="1">
      <c r="B64" s="283"/>
      <c r="D64" s="284" t="s">
        <v>97</v>
      </c>
      <c r="E64" s="285"/>
      <c r="F64" s="285"/>
      <c r="G64" s="285"/>
      <c r="H64" s="285"/>
      <c r="I64" s="285"/>
      <c r="J64" s="286">
        <v>0</v>
      </c>
      <c r="L64" s="283"/>
    </row>
    <row r="65" spans="2:12" s="282" customFormat="1" ht="19.899999999999999" customHeight="1">
      <c r="B65" s="283"/>
      <c r="D65" s="284" t="s">
        <v>98</v>
      </c>
      <c r="E65" s="285"/>
      <c r="F65" s="285"/>
      <c r="G65" s="285"/>
      <c r="H65" s="285"/>
      <c r="I65" s="285"/>
      <c r="J65" s="286">
        <v>0</v>
      </c>
      <c r="L65" s="283"/>
    </row>
    <row r="66" spans="2:12" s="282" customFormat="1" ht="19.899999999999999" customHeight="1">
      <c r="B66" s="283"/>
      <c r="D66" s="284" t="s">
        <v>99</v>
      </c>
      <c r="E66" s="285"/>
      <c r="F66" s="285"/>
      <c r="G66" s="285"/>
      <c r="H66" s="285"/>
      <c r="I66" s="285"/>
      <c r="J66" s="286">
        <v>0</v>
      </c>
      <c r="L66" s="283"/>
    </row>
    <row r="67" spans="2:12" s="282" customFormat="1" ht="19.899999999999999" customHeight="1">
      <c r="B67" s="283"/>
      <c r="D67" s="284" t="s">
        <v>100</v>
      </c>
      <c r="E67" s="285"/>
      <c r="F67" s="285"/>
      <c r="G67" s="285"/>
      <c r="H67" s="285"/>
      <c r="I67" s="285"/>
      <c r="J67" s="286">
        <v>0</v>
      </c>
      <c r="L67" s="283"/>
    </row>
    <row r="68" spans="2:12" s="282" customFormat="1" ht="19.899999999999999" customHeight="1">
      <c r="B68" s="283"/>
      <c r="D68" s="284" t="s">
        <v>101</v>
      </c>
      <c r="E68" s="285"/>
      <c r="F68" s="285"/>
      <c r="G68" s="285"/>
      <c r="H68" s="285"/>
      <c r="I68" s="285"/>
      <c r="J68" s="286">
        <v>0</v>
      </c>
      <c r="L68" s="283"/>
    </row>
    <row r="69" spans="2:12" s="282" customFormat="1" ht="19.899999999999999" customHeight="1">
      <c r="B69" s="283"/>
      <c r="D69" s="284" t="s">
        <v>102</v>
      </c>
      <c r="E69" s="285"/>
      <c r="F69" s="285"/>
      <c r="G69" s="285"/>
      <c r="H69" s="285"/>
      <c r="I69" s="285"/>
      <c r="J69" s="286">
        <v>0</v>
      </c>
      <c r="L69" s="283"/>
    </row>
    <row r="70" spans="2:12" s="277" customFormat="1" ht="24.95" customHeight="1">
      <c r="B70" s="278"/>
      <c r="D70" s="279" t="s">
        <v>103</v>
      </c>
      <c r="E70" s="280"/>
      <c r="F70" s="280"/>
      <c r="G70" s="280"/>
      <c r="H70" s="280"/>
      <c r="I70" s="280"/>
      <c r="J70" s="281">
        <f>SUM(J71:J81)</f>
        <v>0</v>
      </c>
      <c r="L70" s="278"/>
    </row>
    <row r="71" spans="2:12" s="282" customFormat="1" ht="19.899999999999999" customHeight="1">
      <c r="B71" s="283"/>
      <c r="D71" s="284" t="s">
        <v>104</v>
      </c>
      <c r="E71" s="285"/>
      <c r="F71" s="285"/>
      <c r="G71" s="285"/>
      <c r="H71" s="285"/>
      <c r="I71" s="285"/>
      <c r="J71" s="286">
        <v>0</v>
      </c>
      <c r="L71" s="283"/>
    </row>
    <row r="72" spans="2:12" s="282" customFormat="1" ht="19.899999999999999" customHeight="1">
      <c r="B72" s="283"/>
      <c r="D72" s="284" t="s">
        <v>105</v>
      </c>
      <c r="E72" s="285"/>
      <c r="F72" s="285"/>
      <c r="G72" s="285"/>
      <c r="H72" s="285"/>
      <c r="I72" s="285"/>
      <c r="J72" s="286">
        <v>0</v>
      </c>
      <c r="L72" s="283"/>
    </row>
    <row r="73" spans="2:12" s="282" customFormat="1" ht="19.899999999999999" customHeight="1">
      <c r="B73" s="283"/>
      <c r="D73" s="284" t="s">
        <v>106</v>
      </c>
      <c r="E73" s="285"/>
      <c r="F73" s="285"/>
      <c r="G73" s="285"/>
      <c r="H73" s="285"/>
      <c r="I73" s="285"/>
      <c r="J73" s="286">
        <v>0</v>
      </c>
      <c r="L73" s="283"/>
    </row>
    <row r="74" spans="2:12" s="282" customFormat="1" ht="19.899999999999999" customHeight="1">
      <c r="B74" s="283"/>
      <c r="D74" s="284" t="s">
        <v>107</v>
      </c>
      <c r="E74" s="285"/>
      <c r="F74" s="285"/>
      <c r="G74" s="285"/>
      <c r="H74" s="285"/>
      <c r="I74" s="285"/>
      <c r="J74" s="286">
        <f>'[1]Rekapitulace II.etapa'!$F$12</f>
        <v>0</v>
      </c>
      <c r="L74" s="283"/>
    </row>
    <row r="75" spans="2:12" s="282" customFormat="1" ht="19.899999999999999" customHeight="1">
      <c r="B75" s="283"/>
      <c r="D75" s="284" t="s">
        <v>190</v>
      </c>
      <c r="E75" s="285"/>
      <c r="F75" s="285"/>
      <c r="G75" s="285"/>
      <c r="H75" s="285"/>
      <c r="I75" s="285"/>
      <c r="J75" s="286">
        <v>0</v>
      </c>
      <c r="L75" s="283"/>
    </row>
    <row r="76" spans="2:12" s="282" customFormat="1" ht="19.899999999999999" customHeight="1">
      <c r="B76" s="283"/>
      <c r="D76" s="284" t="s">
        <v>191</v>
      </c>
      <c r="E76" s="285"/>
      <c r="F76" s="285"/>
      <c r="G76" s="285"/>
      <c r="H76" s="285"/>
      <c r="I76" s="285"/>
      <c r="J76" s="286">
        <v>0</v>
      </c>
      <c r="L76" s="283"/>
    </row>
    <row r="77" spans="2:12" s="282" customFormat="1" ht="19.899999999999999" customHeight="1">
      <c r="B77" s="283"/>
      <c r="D77" s="284" t="s">
        <v>108</v>
      </c>
      <c r="E77" s="285"/>
      <c r="F77" s="285"/>
      <c r="G77" s="285"/>
      <c r="H77" s="285"/>
      <c r="I77" s="285"/>
      <c r="J77" s="286">
        <v>0</v>
      </c>
      <c r="L77" s="283"/>
    </row>
    <row r="78" spans="2:12" s="282" customFormat="1" ht="19.899999999999999" customHeight="1">
      <c r="B78" s="283"/>
      <c r="D78" s="284" t="s">
        <v>109</v>
      </c>
      <c r="E78" s="285"/>
      <c r="F78" s="285"/>
      <c r="G78" s="285"/>
      <c r="H78" s="285"/>
      <c r="I78" s="285"/>
      <c r="J78" s="286">
        <v>0</v>
      </c>
      <c r="L78" s="283"/>
    </row>
    <row r="79" spans="2:12" s="282" customFormat="1" ht="19.899999999999999" customHeight="1">
      <c r="B79" s="283"/>
      <c r="D79" s="284" t="s">
        <v>110</v>
      </c>
      <c r="E79" s="285"/>
      <c r="F79" s="285"/>
      <c r="G79" s="285"/>
      <c r="H79" s="285"/>
      <c r="I79" s="285"/>
      <c r="J79" s="286">
        <v>0</v>
      </c>
      <c r="L79" s="283"/>
    </row>
    <row r="80" spans="2:12" s="282" customFormat="1" ht="19.899999999999999" customHeight="1">
      <c r="B80" s="283"/>
      <c r="D80" s="284" t="s">
        <v>111</v>
      </c>
      <c r="E80" s="285"/>
      <c r="F80" s="285"/>
      <c r="G80" s="285"/>
      <c r="H80" s="285"/>
      <c r="I80" s="285"/>
      <c r="J80" s="286">
        <v>0</v>
      </c>
      <c r="L80" s="283"/>
    </row>
    <row r="81" spans="1:31" s="282" customFormat="1" ht="19.899999999999999" customHeight="1">
      <c r="B81" s="283"/>
      <c r="D81" s="284" t="s">
        <v>112</v>
      </c>
      <c r="E81" s="285"/>
      <c r="F81" s="285"/>
      <c r="G81" s="285"/>
      <c r="H81" s="285"/>
      <c r="I81" s="285"/>
      <c r="J81" s="286">
        <v>0</v>
      </c>
      <c r="L81" s="283"/>
    </row>
    <row r="82" spans="1:31" s="248" customFormat="1" ht="21.75" customHeight="1">
      <c r="A82" s="245"/>
      <c r="B82" s="246"/>
      <c r="C82" s="245"/>
      <c r="D82" s="245"/>
      <c r="E82" s="245"/>
      <c r="F82" s="245"/>
      <c r="G82" s="245"/>
      <c r="H82" s="245"/>
      <c r="I82" s="245"/>
      <c r="J82" s="245"/>
      <c r="K82" s="245"/>
      <c r="L82" s="247"/>
      <c r="S82" s="245"/>
      <c r="T82" s="245"/>
      <c r="U82" s="245"/>
      <c r="V82" s="245"/>
      <c r="W82" s="245"/>
      <c r="X82" s="245"/>
      <c r="Y82" s="245"/>
      <c r="Z82" s="245"/>
      <c r="AA82" s="245"/>
      <c r="AB82" s="245"/>
      <c r="AC82" s="245"/>
      <c r="AD82" s="245"/>
      <c r="AE82" s="245"/>
    </row>
    <row r="83" spans="1:31" s="248" customFormat="1" ht="6.95" customHeight="1">
      <c r="A83" s="245"/>
      <c r="B83" s="269"/>
      <c r="C83" s="270"/>
      <c r="D83" s="270"/>
      <c r="E83" s="270"/>
      <c r="F83" s="270"/>
      <c r="G83" s="270"/>
      <c r="H83" s="270"/>
      <c r="I83" s="270"/>
      <c r="J83" s="270"/>
      <c r="K83" s="270"/>
      <c r="L83" s="247"/>
      <c r="S83" s="245"/>
      <c r="T83" s="245"/>
      <c r="U83" s="245"/>
      <c r="V83" s="245"/>
      <c r="W83" s="245"/>
      <c r="X83" s="245"/>
      <c r="Y83" s="245"/>
      <c r="Z83" s="245"/>
      <c r="AA83" s="245"/>
      <c r="AB83" s="245"/>
      <c r="AC83" s="245"/>
      <c r="AD83" s="245"/>
      <c r="AE83" s="245"/>
    </row>
    <row r="87" spans="1:31" s="248" customFormat="1" ht="6.95" customHeight="1">
      <c r="A87" s="245"/>
      <c r="B87" s="271"/>
      <c r="C87" s="272"/>
      <c r="D87" s="272"/>
      <c r="E87" s="272"/>
      <c r="F87" s="272"/>
      <c r="G87" s="272"/>
      <c r="H87" s="272"/>
      <c r="I87" s="272"/>
      <c r="J87" s="272"/>
      <c r="K87" s="272"/>
      <c r="L87" s="247"/>
      <c r="S87" s="245"/>
      <c r="T87" s="245"/>
      <c r="U87" s="245"/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</row>
    <row r="88" spans="1:31" s="248" customFormat="1" ht="24.95" customHeight="1">
      <c r="A88" s="245"/>
      <c r="B88" s="246"/>
      <c r="C88" s="242" t="s">
        <v>113</v>
      </c>
      <c r="D88" s="245"/>
      <c r="E88" s="245"/>
      <c r="F88" s="245"/>
      <c r="G88" s="245"/>
      <c r="H88" s="245"/>
      <c r="I88" s="245"/>
      <c r="J88" s="245"/>
      <c r="K88" s="245"/>
      <c r="L88" s="247"/>
      <c r="S88" s="245"/>
      <c r="T88" s="245"/>
      <c r="U88" s="245"/>
      <c r="V88" s="245"/>
      <c r="W88" s="245"/>
      <c r="X88" s="245"/>
      <c r="Y88" s="245"/>
      <c r="Z88" s="245"/>
      <c r="AA88" s="245"/>
      <c r="AB88" s="245"/>
      <c r="AC88" s="245"/>
      <c r="AD88" s="245"/>
      <c r="AE88" s="245"/>
    </row>
    <row r="89" spans="1:31" s="248" customFormat="1" ht="6.95" customHeight="1">
      <c r="A89" s="245"/>
      <c r="B89" s="246"/>
      <c r="C89" s="245"/>
      <c r="D89" s="245"/>
      <c r="E89" s="245"/>
      <c r="F89" s="245"/>
      <c r="G89" s="245"/>
      <c r="H89" s="245"/>
      <c r="I89" s="245"/>
      <c r="J89" s="245"/>
      <c r="K89" s="245"/>
      <c r="L89" s="247"/>
      <c r="S89" s="245"/>
      <c r="T89" s="245"/>
      <c r="U89" s="245"/>
      <c r="V89" s="245"/>
      <c r="W89" s="245"/>
      <c r="X89" s="245"/>
      <c r="Y89" s="245"/>
      <c r="Z89" s="245"/>
      <c r="AA89" s="245"/>
      <c r="AB89" s="245"/>
      <c r="AC89" s="245"/>
      <c r="AD89" s="245"/>
      <c r="AE89" s="245"/>
    </row>
    <row r="90" spans="1:31" s="248" customFormat="1" ht="12" customHeight="1">
      <c r="A90" s="245"/>
      <c r="B90" s="246"/>
      <c r="C90" s="244" t="s">
        <v>15</v>
      </c>
      <c r="D90" s="245"/>
      <c r="E90" s="245"/>
      <c r="F90" s="245"/>
      <c r="G90" s="245"/>
      <c r="H90" s="245"/>
      <c r="I90" s="245"/>
      <c r="J90" s="245"/>
      <c r="K90" s="245"/>
      <c r="L90" s="247"/>
      <c r="S90" s="245"/>
      <c r="T90" s="245"/>
      <c r="U90" s="245"/>
      <c r="V90" s="245"/>
      <c r="W90" s="245"/>
      <c r="X90" s="245"/>
      <c r="Y90" s="245"/>
      <c r="Z90" s="245"/>
      <c r="AA90" s="245"/>
      <c r="AB90" s="245"/>
      <c r="AC90" s="245"/>
      <c r="AD90" s="245"/>
      <c r="AE90" s="245"/>
    </row>
    <row r="91" spans="1:31" s="248" customFormat="1" ht="16.5" customHeight="1">
      <c r="A91" s="245"/>
      <c r="B91" s="246"/>
      <c r="C91" s="245"/>
      <c r="D91" s="245"/>
      <c r="E91" s="426" t="str">
        <f>E7</f>
        <v>Stavební úpravy objektu č. 806/4 v ul. Čelakovského, Ústí nad Labem – bytový dům - NEZPŮSOBILÉ NÁKLADY</v>
      </c>
      <c r="F91" s="427"/>
      <c r="G91" s="427"/>
      <c r="H91" s="427"/>
      <c r="I91" s="245"/>
      <c r="J91" s="245"/>
      <c r="K91" s="245"/>
      <c r="L91" s="247"/>
      <c r="S91" s="245"/>
      <c r="T91" s="245"/>
      <c r="U91" s="245"/>
      <c r="V91" s="245"/>
      <c r="W91" s="245"/>
      <c r="X91" s="245"/>
      <c r="Y91" s="245"/>
      <c r="Z91" s="245"/>
      <c r="AA91" s="245"/>
      <c r="AB91" s="245"/>
      <c r="AC91" s="245"/>
      <c r="AD91" s="245"/>
      <c r="AE91" s="245"/>
    </row>
    <row r="92" spans="1:31" s="248" customFormat="1" ht="12" customHeight="1">
      <c r="A92" s="245"/>
      <c r="B92" s="246"/>
      <c r="C92" s="244" t="s">
        <v>88</v>
      </c>
      <c r="D92" s="245"/>
      <c r="E92" s="245"/>
      <c r="F92" s="245"/>
      <c r="G92" s="245"/>
      <c r="H92" s="245"/>
      <c r="I92" s="245"/>
      <c r="J92" s="245"/>
      <c r="K92" s="245"/>
      <c r="L92" s="247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</row>
    <row r="93" spans="1:31" s="248" customFormat="1" ht="16.5" customHeight="1">
      <c r="A93" s="245"/>
      <c r="B93" s="246"/>
      <c r="C93" s="245"/>
      <c r="D93" s="245"/>
      <c r="E93" s="424" t="s">
        <v>391</v>
      </c>
      <c r="F93" s="425"/>
      <c r="G93" s="425"/>
      <c r="H93" s="425"/>
      <c r="I93" s="245"/>
      <c r="J93" s="245"/>
      <c r="K93" s="245"/>
      <c r="L93" s="247"/>
      <c r="S93" s="245"/>
      <c r="T93" s="245"/>
      <c r="U93" s="245"/>
      <c r="V93" s="245"/>
      <c r="W93" s="245"/>
      <c r="X93" s="245"/>
      <c r="Y93" s="245"/>
      <c r="Z93" s="245"/>
      <c r="AA93" s="245"/>
      <c r="AB93" s="245"/>
      <c r="AC93" s="245"/>
      <c r="AD93" s="245"/>
      <c r="AE93" s="245"/>
    </row>
    <row r="94" spans="1:31" s="248" customFormat="1" ht="6.95" customHeight="1">
      <c r="A94" s="245"/>
      <c r="B94" s="246"/>
      <c r="C94" s="245"/>
      <c r="D94" s="245"/>
      <c r="E94" s="245"/>
      <c r="F94" s="245"/>
      <c r="G94" s="245"/>
      <c r="H94" s="245"/>
      <c r="I94" s="245"/>
      <c r="J94" s="245"/>
      <c r="K94" s="245"/>
      <c r="L94" s="247"/>
      <c r="S94" s="245"/>
      <c r="T94" s="245"/>
      <c r="U94" s="245"/>
      <c r="V94" s="245"/>
      <c r="W94" s="245"/>
      <c r="X94" s="245"/>
      <c r="Y94" s="245"/>
      <c r="Z94" s="245"/>
      <c r="AA94" s="245"/>
      <c r="AB94" s="245"/>
      <c r="AC94" s="245"/>
      <c r="AD94" s="245"/>
      <c r="AE94" s="245"/>
    </row>
    <row r="95" spans="1:31" s="248" customFormat="1" ht="12" customHeight="1">
      <c r="A95" s="245"/>
      <c r="B95" s="246"/>
      <c r="C95" s="244" t="s">
        <v>18</v>
      </c>
      <c r="D95" s="245"/>
      <c r="E95" s="245"/>
      <c r="F95" s="249" t="str">
        <f>F12</f>
        <v>Ústí nad Labem</v>
      </c>
      <c r="G95" s="245"/>
      <c r="H95" s="245"/>
      <c r="I95" s="244" t="s">
        <v>20</v>
      </c>
      <c r="J95" s="250" t="str">
        <f>IF(J12="","",J12)</f>
        <v>21. 8. 2019</v>
      </c>
      <c r="K95" s="245"/>
      <c r="L95" s="247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</row>
    <row r="96" spans="1:31" s="248" customFormat="1" ht="6.95" customHeight="1">
      <c r="A96" s="245"/>
      <c r="B96" s="246"/>
      <c r="C96" s="245"/>
      <c r="D96" s="245"/>
      <c r="E96" s="245"/>
      <c r="F96" s="245"/>
      <c r="G96" s="245"/>
      <c r="H96" s="245"/>
      <c r="I96" s="245"/>
      <c r="J96" s="245"/>
      <c r="K96" s="245"/>
      <c r="L96" s="247"/>
      <c r="S96" s="245"/>
      <c r="T96" s="245"/>
      <c r="U96" s="245"/>
      <c r="V96" s="245"/>
      <c r="W96" s="245"/>
      <c r="X96" s="245"/>
      <c r="Y96" s="245"/>
      <c r="Z96" s="245"/>
      <c r="AA96" s="245"/>
      <c r="AB96" s="245"/>
      <c r="AC96" s="245"/>
      <c r="AD96" s="245"/>
      <c r="AE96" s="245"/>
    </row>
    <row r="97" spans="1:65" s="248" customFormat="1" ht="15.2" customHeight="1">
      <c r="A97" s="245"/>
      <c r="B97" s="246"/>
      <c r="C97" s="244" t="s">
        <v>22</v>
      </c>
      <c r="D97" s="245"/>
      <c r="E97" s="245"/>
      <c r="F97" s="249" t="str">
        <f>E15</f>
        <v>Statutární město Ústí nad Labem</v>
      </c>
      <c r="G97" s="245"/>
      <c r="H97" s="245"/>
      <c r="I97" s="244" t="s">
        <v>29</v>
      </c>
      <c r="J97" s="273" t="str">
        <f>E21</f>
        <v>Projekty CZ, s.r.o.</v>
      </c>
      <c r="K97" s="245"/>
      <c r="L97" s="247"/>
      <c r="S97" s="245"/>
      <c r="T97" s="245"/>
      <c r="U97" s="245"/>
      <c r="V97" s="245"/>
      <c r="W97" s="245"/>
      <c r="X97" s="245"/>
      <c r="Y97" s="245"/>
      <c r="Z97" s="245"/>
      <c r="AA97" s="245"/>
      <c r="AB97" s="245"/>
      <c r="AC97" s="245"/>
      <c r="AD97" s="245"/>
      <c r="AE97" s="245"/>
    </row>
    <row r="98" spans="1:65" s="248" customFormat="1" ht="15.2" customHeight="1">
      <c r="A98" s="245"/>
      <c r="B98" s="246"/>
      <c r="C98" s="244" t="s">
        <v>27</v>
      </c>
      <c r="D98" s="245"/>
      <c r="E98" s="245"/>
      <c r="F98" s="249" t="str">
        <f>IF(E18="","",E18)</f>
        <v xml:space="preserve"> </v>
      </c>
      <c r="G98" s="245"/>
      <c r="H98" s="245"/>
      <c r="I98" s="244" t="s">
        <v>32</v>
      </c>
      <c r="J98" s="273" t="str">
        <f>E24</f>
        <v>Martin Růžička</v>
      </c>
      <c r="K98" s="245"/>
      <c r="L98" s="247"/>
      <c r="S98" s="245"/>
      <c r="T98" s="245"/>
      <c r="U98" s="245"/>
      <c r="V98" s="245"/>
      <c r="W98" s="245"/>
      <c r="X98" s="245"/>
      <c r="Y98" s="245"/>
      <c r="Z98" s="245"/>
      <c r="AA98" s="245"/>
      <c r="AB98" s="245"/>
      <c r="AC98" s="245"/>
      <c r="AD98" s="245"/>
      <c r="AE98" s="245"/>
    </row>
    <row r="99" spans="1:65" s="248" customFormat="1" ht="10.35" customHeight="1">
      <c r="A99" s="245"/>
      <c r="B99" s="246"/>
      <c r="C99" s="245"/>
      <c r="D99" s="245"/>
      <c r="E99" s="245"/>
      <c r="F99" s="245"/>
      <c r="G99" s="245"/>
      <c r="H99" s="245"/>
      <c r="I99" s="245"/>
      <c r="J99" s="245"/>
      <c r="K99" s="245"/>
      <c r="L99" s="247"/>
      <c r="S99" s="245"/>
      <c r="T99" s="245"/>
      <c r="U99" s="245"/>
      <c r="V99" s="245"/>
      <c r="W99" s="245"/>
      <c r="X99" s="245"/>
      <c r="Y99" s="245"/>
      <c r="Z99" s="245"/>
      <c r="AA99" s="245"/>
      <c r="AB99" s="245"/>
      <c r="AC99" s="245"/>
      <c r="AD99" s="245"/>
      <c r="AE99" s="245"/>
    </row>
    <row r="100" spans="1:65" s="296" customFormat="1" ht="29.25" customHeight="1">
      <c r="A100" s="287"/>
      <c r="B100" s="288"/>
      <c r="C100" s="289" t="s">
        <v>114</v>
      </c>
      <c r="D100" s="290" t="s">
        <v>55</v>
      </c>
      <c r="E100" s="290" t="s">
        <v>51</v>
      </c>
      <c r="F100" s="290" t="s">
        <v>52</v>
      </c>
      <c r="G100" s="290" t="s">
        <v>115</v>
      </c>
      <c r="H100" s="290" t="s">
        <v>116</v>
      </c>
      <c r="I100" s="290" t="s">
        <v>117</v>
      </c>
      <c r="J100" s="290" t="s">
        <v>93</v>
      </c>
      <c r="K100" s="291" t="s">
        <v>118</v>
      </c>
      <c r="L100" s="292"/>
      <c r="M100" s="293" t="s">
        <v>3</v>
      </c>
      <c r="N100" s="294" t="s">
        <v>40</v>
      </c>
      <c r="O100" s="294" t="s">
        <v>119</v>
      </c>
      <c r="P100" s="294" t="s">
        <v>120</v>
      </c>
      <c r="Q100" s="294" t="s">
        <v>121</v>
      </c>
      <c r="R100" s="294" t="s">
        <v>122</v>
      </c>
      <c r="S100" s="294" t="s">
        <v>123</v>
      </c>
      <c r="T100" s="295" t="s">
        <v>124</v>
      </c>
      <c r="U100" s="287"/>
      <c r="V100" s="287"/>
      <c r="W100" s="287"/>
      <c r="X100" s="287"/>
      <c r="Y100" s="287"/>
      <c r="Z100" s="287"/>
      <c r="AA100" s="287"/>
      <c r="AB100" s="287"/>
      <c r="AC100" s="287"/>
      <c r="AD100" s="287"/>
      <c r="AE100" s="287"/>
    </row>
    <row r="101" spans="1:65" s="248" customFormat="1" ht="22.9" customHeight="1">
      <c r="A101" s="245"/>
      <c r="B101" s="246"/>
      <c r="C101" s="297" t="s">
        <v>125</v>
      </c>
      <c r="D101" s="245"/>
      <c r="E101" s="245"/>
      <c r="F101" s="245"/>
      <c r="G101" s="245"/>
      <c r="H101" s="245"/>
      <c r="I101" s="245"/>
      <c r="J101" s="298">
        <f>J102</f>
        <v>0</v>
      </c>
      <c r="K101" s="245"/>
      <c r="L101" s="246"/>
      <c r="M101" s="299"/>
      <c r="N101" s="300"/>
      <c r="O101" s="255"/>
      <c r="P101" s="301" t="e">
        <f>P102+#REF!</f>
        <v>#REF!</v>
      </c>
      <c r="Q101" s="255"/>
      <c r="R101" s="301" t="e">
        <f>R102+#REF!</f>
        <v>#REF!</v>
      </c>
      <c r="S101" s="255"/>
      <c r="T101" s="302" t="e">
        <f>T102+#REF!</f>
        <v>#REF!</v>
      </c>
      <c r="U101" s="245"/>
      <c r="V101" s="245"/>
      <c r="W101" s="245"/>
      <c r="X101" s="245"/>
      <c r="Y101" s="245"/>
      <c r="Z101" s="245"/>
      <c r="AA101" s="245"/>
      <c r="AB101" s="245"/>
      <c r="AC101" s="245"/>
      <c r="AD101" s="245"/>
      <c r="AE101" s="245"/>
      <c r="AT101" s="238" t="s">
        <v>69</v>
      </c>
      <c r="AU101" s="238" t="s">
        <v>94</v>
      </c>
      <c r="BK101" s="303" t="e">
        <f>BK102+#REF!</f>
        <v>#REF!</v>
      </c>
    </row>
    <row r="102" spans="1:65" s="304" customFormat="1" ht="25.9" customHeight="1">
      <c r="B102" s="305"/>
      <c r="D102" s="306" t="s">
        <v>69</v>
      </c>
      <c r="E102" s="307" t="s">
        <v>126</v>
      </c>
      <c r="F102" s="307" t="s">
        <v>127</v>
      </c>
      <c r="J102" s="308">
        <f>J103</f>
        <v>0</v>
      </c>
      <c r="L102" s="305"/>
      <c r="M102" s="309"/>
      <c r="N102" s="310"/>
      <c r="O102" s="310"/>
      <c r="P102" s="311" t="e">
        <f>#REF!+P130+#REF!+#REF!+#REF!+#REF!+#REF!+#REF!+#REF!</f>
        <v>#REF!</v>
      </c>
      <c r="Q102" s="310"/>
      <c r="R102" s="311" t="e">
        <f>#REF!+R130+#REF!+#REF!+#REF!+#REF!+#REF!+#REF!+#REF!</f>
        <v>#REF!</v>
      </c>
      <c r="S102" s="310"/>
      <c r="T102" s="312" t="e">
        <f>#REF!+T130+#REF!+#REF!+#REF!+#REF!+#REF!+#REF!+#REF!</f>
        <v>#REF!</v>
      </c>
      <c r="AR102" s="306" t="s">
        <v>78</v>
      </c>
      <c r="AT102" s="313" t="s">
        <v>69</v>
      </c>
      <c r="AU102" s="313" t="s">
        <v>70</v>
      </c>
      <c r="AY102" s="306" t="s">
        <v>128</v>
      </c>
      <c r="BK102" s="314" t="e">
        <f>#REF!+BK130+#REF!+#REF!+#REF!+#REF!+#REF!+#REF!+#REF!</f>
        <v>#REF!</v>
      </c>
    </row>
    <row r="103" spans="1:65" s="315" customFormat="1" ht="22.9" customHeight="1">
      <c r="B103" s="316"/>
      <c r="D103" s="306" t="s">
        <v>69</v>
      </c>
      <c r="E103" s="317" t="s">
        <v>78</v>
      </c>
      <c r="F103" s="317" t="s">
        <v>192</v>
      </c>
      <c r="J103" s="318">
        <f>SUM(J104:J127)</f>
        <v>0</v>
      </c>
      <c r="L103" s="316"/>
      <c r="M103" s="319"/>
      <c r="N103" s="320"/>
      <c r="O103" s="320"/>
      <c r="P103" s="321">
        <f>SUM(P104:P123)</f>
        <v>47.510652</v>
      </c>
      <c r="Q103" s="320"/>
      <c r="R103" s="321">
        <f>SUM(R104:R123)</f>
        <v>0</v>
      </c>
      <c r="S103" s="320"/>
      <c r="T103" s="322">
        <f>SUM(T104:T123)</f>
        <v>0</v>
      </c>
      <c r="AR103" s="306" t="s">
        <v>78</v>
      </c>
      <c r="AT103" s="313" t="s">
        <v>69</v>
      </c>
      <c r="AU103" s="313" t="s">
        <v>78</v>
      </c>
      <c r="AY103" s="306" t="s">
        <v>128</v>
      </c>
      <c r="BK103" s="314">
        <f>SUM(BK104:BK123)</f>
        <v>0</v>
      </c>
    </row>
    <row r="104" spans="1:65" s="248" customFormat="1" ht="16.5" customHeight="1">
      <c r="B104" s="247"/>
      <c r="C104" s="323" t="s">
        <v>78</v>
      </c>
      <c r="D104" s="323" t="s">
        <v>130</v>
      </c>
      <c r="E104" s="324" t="s">
        <v>409</v>
      </c>
      <c r="F104" s="325" t="s">
        <v>410</v>
      </c>
      <c r="G104" s="326" t="s">
        <v>411</v>
      </c>
      <c r="H104" s="327">
        <v>0.36299999999999999</v>
      </c>
      <c r="I104" s="236"/>
      <c r="J104" s="328">
        <f>ROUND(I104*H104,2)</f>
        <v>0</v>
      </c>
      <c r="K104" s="325" t="s">
        <v>131</v>
      </c>
      <c r="L104" s="247"/>
      <c r="M104" s="329" t="s">
        <v>3</v>
      </c>
      <c r="N104" s="330" t="s">
        <v>42</v>
      </c>
      <c r="O104" s="331">
        <v>2.0259999999999998</v>
      </c>
      <c r="P104" s="331">
        <f>O104*H104</f>
        <v>0.73543799999999993</v>
      </c>
      <c r="Q104" s="331">
        <v>0</v>
      </c>
      <c r="R104" s="331">
        <f>Q104*H104</f>
        <v>0</v>
      </c>
      <c r="S104" s="331">
        <v>0</v>
      </c>
      <c r="T104" s="332">
        <f>S104*H104</f>
        <v>0</v>
      </c>
      <c r="AR104" s="333" t="s">
        <v>132</v>
      </c>
      <c r="AT104" s="333" t="s">
        <v>130</v>
      </c>
      <c r="AU104" s="333" t="s">
        <v>133</v>
      </c>
      <c r="AY104" s="334" t="s">
        <v>128</v>
      </c>
      <c r="BE104" s="335">
        <f>IF(N104="základní",J104,0)</f>
        <v>0</v>
      </c>
      <c r="BF104" s="335">
        <f>IF(N104="snížená",J104,0)</f>
        <v>0</v>
      </c>
      <c r="BG104" s="335">
        <f>IF(N104="zákl. přenesená",J104,0)</f>
        <v>0</v>
      </c>
      <c r="BH104" s="335">
        <f>IF(N104="sníž. přenesená",J104,0)</f>
        <v>0</v>
      </c>
      <c r="BI104" s="335">
        <f>IF(N104="nulová",J104,0)</f>
        <v>0</v>
      </c>
      <c r="BJ104" s="334" t="s">
        <v>133</v>
      </c>
      <c r="BK104" s="335">
        <f>ROUND(I104*H104,2)</f>
        <v>0</v>
      </c>
      <c r="BL104" s="334" t="s">
        <v>132</v>
      </c>
      <c r="BM104" s="333" t="s">
        <v>412</v>
      </c>
    </row>
    <row r="105" spans="1:65" s="248" customFormat="1" ht="19.5">
      <c r="B105" s="247"/>
      <c r="D105" s="336" t="s">
        <v>134</v>
      </c>
      <c r="F105" s="337" t="s">
        <v>413</v>
      </c>
      <c r="L105" s="247"/>
      <c r="M105" s="338"/>
      <c r="N105" s="339"/>
      <c r="O105" s="339"/>
      <c r="P105" s="339"/>
      <c r="Q105" s="339"/>
      <c r="R105" s="339"/>
      <c r="S105" s="339"/>
      <c r="T105" s="340"/>
      <c r="AT105" s="334" t="s">
        <v>134</v>
      </c>
      <c r="AU105" s="334" t="s">
        <v>133</v>
      </c>
    </row>
    <row r="106" spans="1:65" s="341" customFormat="1">
      <c r="B106" s="342"/>
      <c r="D106" s="336" t="s">
        <v>135</v>
      </c>
      <c r="E106" s="343" t="s">
        <v>3</v>
      </c>
      <c r="F106" s="344" t="s">
        <v>414</v>
      </c>
      <c r="H106" s="345">
        <v>0.36299999999999999</v>
      </c>
      <c r="L106" s="342"/>
      <c r="M106" s="346"/>
      <c r="N106" s="347"/>
      <c r="O106" s="347"/>
      <c r="P106" s="347"/>
      <c r="Q106" s="347"/>
      <c r="R106" s="347"/>
      <c r="S106" s="347"/>
      <c r="T106" s="348"/>
      <c r="AT106" s="343" t="s">
        <v>135</v>
      </c>
      <c r="AU106" s="343" t="s">
        <v>133</v>
      </c>
      <c r="AV106" s="341" t="s">
        <v>133</v>
      </c>
      <c r="AW106" s="341" t="s">
        <v>31</v>
      </c>
      <c r="AX106" s="341" t="s">
        <v>78</v>
      </c>
      <c r="AY106" s="343" t="s">
        <v>128</v>
      </c>
    </row>
    <row r="107" spans="1:65" s="248" customFormat="1" ht="16.5" customHeight="1">
      <c r="B107" s="247"/>
      <c r="C107" s="323" t="s">
        <v>133</v>
      </c>
      <c r="D107" s="323" t="s">
        <v>130</v>
      </c>
      <c r="E107" s="324" t="s">
        <v>415</v>
      </c>
      <c r="F107" s="325" t="s">
        <v>416</v>
      </c>
      <c r="G107" s="326" t="s">
        <v>411</v>
      </c>
      <c r="H107" s="327">
        <v>11.766</v>
      </c>
      <c r="I107" s="236"/>
      <c r="J107" s="328">
        <f>ROUND(I107*H107,2)</f>
        <v>0</v>
      </c>
      <c r="K107" s="325" t="s">
        <v>131</v>
      </c>
      <c r="L107" s="247"/>
      <c r="M107" s="329" t="s">
        <v>3</v>
      </c>
      <c r="N107" s="330" t="s">
        <v>42</v>
      </c>
      <c r="O107" s="331">
        <v>2.94</v>
      </c>
      <c r="P107" s="331">
        <f>O107*H107</f>
        <v>34.592039999999997</v>
      </c>
      <c r="Q107" s="331">
        <v>0</v>
      </c>
      <c r="R107" s="331">
        <f>Q107*H107</f>
        <v>0</v>
      </c>
      <c r="S107" s="331">
        <v>0</v>
      </c>
      <c r="T107" s="332">
        <f>S107*H107</f>
        <v>0</v>
      </c>
      <c r="AR107" s="333" t="s">
        <v>132</v>
      </c>
      <c r="AT107" s="333" t="s">
        <v>130</v>
      </c>
      <c r="AU107" s="333" t="s">
        <v>133</v>
      </c>
      <c r="AY107" s="334" t="s">
        <v>128</v>
      </c>
      <c r="BE107" s="335">
        <f>IF(N107="základní",J107,0)</f>
        <v>0</v>
      </c>
      <c r="BF107" s="335">
        <f>IF(N107="snížená",J107,0)</f>
        <v>0</v>
      </c>
      <c r="BG107" s="335">
        <f>IF(N107="zákl. přenesená",J107,0)</f>
        <v>0</v>
      </c>
      <c r="BH107" s="335">
        <f>IF(N107="sníž. přenesená",J107,0)</f>
        <v>0</v>
      </c>
      <c r="BI107" s="335">
        <f>IF(N107="nulová",J107,0)</f>
        <v>0</v>
      </c>
      <c r="BJ107" s="334" t="s">
        <v>133</v>
      </c>
      <c r="BK107" s="335">
        <f>ROUND(I107*H107,2)</f>
        <v>0</v>
      </c>
      <c r="BL107" s="334" t="s">
        <v>132</v>
      </c>
      <c r="BM107" s="333" t="s">
        <v>417</v>
      </c>
    </row>
    <row r="108" spans="1:65" s="248" customFormat="1" ht="19.5">
      <c r="B108" s="247"/>
      <c r="D108" s="336" t="s">
        <v>134</v>
      </c>
      <c r="F108" s="337" t="s">
        <v>418</v>
      </c>
      <c r="L108" s="247"/>
      <c r="M108" s="338"/>
      <c r="N108" s="339"/>
      <c r="O108" s="339"/>
      <c r="P108" s="339"/>
      <c r="Q108" s="339"/>
      <c r="R108" s="339"/>
      <c r="S108" s="339"/>
      <c r="T108" s="340"/>
      <c r="AT108" s="334" t="s">
        <v>134</v>
      </c>
      <c r="AU108" s="334" t="s">
        <v>133</v>
      </c>
    </row>
    <row r="109" spans="1:65" s="341" customFormat="1">
      <c r="B109" s="342"/>
      <c r="D109" s="336" t="s">
        <v>135</v>
      </c>
      <c r="E109" s="343" t="s">
        <v>3</v>
      </c>
      <c r="F109" s="344" t="s">
        <v>419</v>
      </c>
      <c r="H109" s="345">
        <v>7.58</v>
      </c>
      <c r="L109" s="342"/>
      <c r="M109" s="346"/>
      <c r="N109" s="347"/>
      <c r="O109" s="347"/>
      <c r="P109" s="347"/>
      <c r="Q109" s="347"/>
      <c r="R109" s="347"/>
      <c r="S109" s="347"/>
      <c r="T109" s="348"/>
      <c r="AT109" s="343" t="s">
        <v>135</v>
      </c>
      <c r="AU109" s="343" t="s">
        <v>133</v>
      </c>
      <c r="AV109" s="341" t="s">
        <v>133</v>
      </c>
      <c r="AW109" s="341" t="s">
        <v>31</v>
      </c>
      <c r="AX109" s="341" t="s">
        <v>70</v>
      </c>
      <c r="AY109" s="343" t="s">
        <v>128</v>
      </c>
    </row>
    <row r="110" spans="1:65" s="341" customFormat="1">
      <c r="B110" s="342"/>
      <c r="D110" s="336" t="s">
        <v>135</v>
      </c>
      <c r="E110" s="343" t="s">
        <v>3</v>
      </c>
      <c r="F110" s="344" t="s">
        <v>420</v>
      </c>
      <c r="H110" s="345">
        <v>0.84699999999999998</v>
      </c>
      <c r="L110" s="342"/>
      <c r="M110" s="346"/>
      <c r="N110" s="347"/>
      <c r="O110" s="347"/>
      <c r="P110" s="347"/>
      <c r="Q110" s="347"/>
      <c r="R110" s="347"/>
      <c r="S110" s="347"/>
      <c r="T110" s="348"/>
      <c r="AT110" s="343" t="s">
        <v>135</v>
      </c>
      <c r="AU110" s="343" t="s">
        <v>133</v>
      </c>
      <c r="AV110" s="341" t="s">
        <v>133</v>
      </c>
      <c r="AW110" s="341" t="s">
        <v>31</v>
      </c>
      <c r="AX110" s="341" t="s">
        <v>70</v>
      </c>
      <c r="AY110" s="343" t="s">
        <v>128</v>
      </c>
    </row>
    <row r="111" spans="1:65" s="341" customFormat="1">
      <c r="B111" s="342"/>
      <c r="D111" s="336" t="s">
        <v>135</v>
      </c>
      <c r="E111" s="343" t="s">
        <v>3</v>
      </c>
      <c r="F111" s="344" t="s">
        <v>421</v>
      </c>
      <c r="H111" s="345">
        <v>3.339</v>
      </c>
      <c r="L111" s="342"/>
      <c r="M111" s="346"/>
      <c r="N111" s="347"/>
      <c r="O111" s="347"/>
      <c r="P111" s="347"/>
      <c r="Q111" s="347"/>
      <c r="R111" s="347"/>
      <c r="S111" s="347"/>
      <c r="T111" s="348"/>
      <c r="AT111" s="343" t="s">
        <v>135</v>
      </c>
      <c r="AU111" s="343" t="s">
        <v>133</v>
      </c>
      <c r="AV111" s="341" t="s">
        <v>133</v>
      </c>
      <c r="AW111" s="341" t="s">
        <v>31</v>
      </c>
      <c r="AX111" s="341" t="s">
        <v>70</v>
      </c>
      <c r="AY111" s="343" t="s">
        <v>128</v>
      </c>
    </row>
    <row r="112" spans="1:65" s="349" customFormat="1">
      <c r="B112" s="350"/>
      <c r="D112" s="336" t="s">
        <v>135</v>
      </c>
      <c r="E112" s="351" t="s">
        <v>3</v>
      </c>
      <c r="F112" s="352" t="s">
        <v>422</v>
      </c>
      <c r="H112" s="353">
        <v>11.766</v>
      </c>
      <c r="L112" s="350"/>
      <c r="M112" s="354"/>
      <c r="N112" s="355"/>
      <c r="O112" s="355"/>
      <c r="P112" s="355"/>
      <c r="Q112" s="355"/>
      <c r="R112" s="355"/>
      <c r="S112" s="355"/>
      <c r="T112" s="356"/>
      <c r="AT112" s="351" t="s">
        <v>135</v>
      </c>
      <c r="AU112" s="351" t="s">
        <v>133</v>
      </c>
      <c r="AV112" s="349" t="s">
        <v>132</v>
      </c>
      <c r="AW112" s="349" t="s">
        <v>31</v>
      </c>
      <c r="AX112" s="349" t="s">
        <v>78</v>
      </c>
      <c r="AY112" s="351" t="s">
        <v>128</v>
      </c>
    </row>
    <row r="113" spans="1:65" s="248" customFormat="1" ht="16.5" customHeight="1">
      <c r="B113" s="247"/>
      <c r="C113" s="323" t="s">
        <v>129</v>
      </c>
      <c r="D113" s="323" t="s">
        <v>130</v>
      </c>
      <c r="E113" s="324" t="s">
        <v>423</v>
      </c>
      <c r="F113" s="325" t="s">
        <v>424</v>
      </c>
      <c r="G113" s="326" t="s">
        <v>411</v>
      </c>
      <c r="H113" s="327">
        <v>11.766</v>
      </c>
      <c r="I113" s="236"/>
      <c r="J113" s="328">
        <f>ROUND(I113*H113,2)</f>
        <v>0</v>
      </c>
      <c r="K113" s="325" t="s">
        <v>131</v>
      </c>
      <c r="L113" s="247"/>
      <c r="M113" s="329" t="s">
        <v>3</v>
      </c>
      <c r="N113" s="330" t="s">
        <v>42</v>
      </c>
      <c r="O113" s="331">
        <v>0.29899999999999999</v>
      </c>
      <c r="P113" s="331">
        <f>O113*H113</f>
        <v>3.5180339999999997</v>
      </c>
      <c r="Q113" s="331">
        <v>0</v>
      </c>
      <c r="R113" s="331">
        <f>Q113*H113</f>
        <v>0</v>
      </c>
      <c r="S113" s="331">
        <v>0</v>
      </c>
      <c r="T113" s="332">
        <f>S113*H113</f>
        <v>0</v>
      </c>
      <c r="AR113" s="333" t="s">
        <v>132</v>
      </c>
      <c r="AT113" s="333" t="s">
        <v>130</v>
      </c>
      <c r="AU113" s="333" t="s">
        <v>133</v>
      </c>
      <c r="AY113" s="334" t="s">
        <v>128</v>
      </c>
      <c r="BE113" s="335">
        <f>IF(N113="základní",J113,0)</f>
        <v>0</v>
      </c>
      <c r="BF113" s="335">
        <f>IF(N113="snížená",J113,0)</f>
        <v>0</v>
      </c>
      <c r="BG113" s="335">
        <f>IF(N113="zákl. přenesená",J113,0)</f>
        <v>0</v>
      </c>
      <c r="BH113" s="335">
        <f>IF(N113="sníž. přenesená",J113,0)</f>
        <v>0</v>
      </c>
      <c r="BI113" s="335">
        <f>IF(N113="nulová",J113,0)</f>
        <v>0</v>
      </c>
      <c r="BJ113" s="334" t="s">
        <v>133</v>
      </c>
      <c r="BK113" s="335">
        <f>ROUND(I113*H113,2)</f>
        <v>0</v>
      </c>
      <c r="BL113" s="334" t="s">
        <v>132</v>
      </c>
      <c r="BM113" s="333" t="s">
        <v>425</v>
      </c>
    </row>
    <row r="114" spans="1:65" s="248" customFormat="1" ht="19.5">
      <c r="B114" s="247"/>
      <c r="D114" s="336" t="s">
        <v>134</v>
      </c>
      <c r="F114" s="337" t="s">
        <v>426</v>
      </c>
      <c r="L114" s="247"/>
      <c r="M114" s="338"/>
      <c r="N114" s="339"/>
      <c r="O114" s="339"/>
      <c r="P114" s="339"/>
      <c r="Q114" s="339"/>
      <c r="R114" s="339"/>
      <c r="S114" s="339"/>
      <c r="T114" s="340"/>
      <c r="AT114" s="334" t="s">
        <v>134</v>
      </c>
      <c r="AU114" s="334" t="s">
        <v>133</v>
      </c>
    </row>
    <row r="115" spans="1:65" s="248" customFormat="1" ht="16.5" customHeight="1">
      <c r="B115" s="247"/>
      <c r="C115" s="323" t="s">
        <v>132</v>
      </c>
      <c r="D115" s="323" t="s">
        <v>130</v>
      </c>
      <c r="E115" s="324" t="s">
        <v>427</v>
      </c>
      <c r="F115" s="325" t="s">
        <v>428</v>
      </c>
      <c r="G115" s="326" t="s">
        <v>136</v>
      </c>
      <c r="H115" s="327">
        <v>2.42</v>
      </c>
      <c r="I115" s="236"/>
      <c r="J115" s="328">
        <f>ROUND(I115*H115,2)</f>
        <v>0</v>
      </c>
      <c r="K115" s="325" t="s">
        <v>131</v>
      </c>
      <c r="L115" s="247"/>
      <c r="M115" s="329" t="s">
        <v>3</v>
      </c>
      <c r="N115" s="330" t="s">
        <v>42</v>
      </c>
      <c r="O115" s="331">
        <v>0.17699999999999999</v>
      </c>
      <c r="P115" s="331">
        <f>O115*H115</f>
        <v>0.42833999999999994</v>
      </c>
      <c r="Q115" s="331">
        <v>0</v>
      </c>
      <c r="R115" s="331">
        <f>Q115*H115</f>
        <v>0</v>
      </c>
      <c r="S115" s="331">
        <v>0</v>
      </c>
      <c r="T115" s="332">
        <f>S115*H115</f>
        <v>0</v>
      </c>
      <c r="AR115" s="333" t="s">
        <v>132</v>
      </c>
      <c r="AT115" s="333" t="s">
        <v>130</v>
      </c>
      <c r="AU115" s="333" t="s">
        <v>133</v>
      </c>
      <c r="AY115" s="334" t="s">
        <v>128</v>
      </c>
      <c r="BE115" s="335">
        <f>IF(N115="základní",J115,0)</f>
        <v>0</v>
      </c>
      <c r="BF115" s="335">
        <f>IF(N115="snížená",J115,0)</f>
        <v>0</v>
      </c>
      <c r="BG115" s="335">
        <f>IF(N115="zákl. přenesená",J115,0)</f>
        <v>0</v>
      </c>
      <c r="BH115" s="335">
        <f>IF(N115="sníž. přenesená",J115,0)</f>
        <v>0</v>
      </c>
      <c r="BI115" s="335">
        <f>IF(N115="nulová",J115,0)</f>
        <v>0</v>
      </c>
      <c r="BJ115" s="334" t="s">
        <v>133</v>
      </c>
      <c r="BK115" s="335">
        <f>ROUND(I115*H115,2)</f>
        <v>0</v>
      </c>
      <c r="BL115" s="334" t="s">
        <v>132</v>
      </c>
      <c r="BM115" s="333" t="s">
        <v>429</v>
      </c>
    </row>
    <row r="116" spans="1:65" s="248" customFormat="1">
      <c r="B116" s="247"/>
      <c r="D116" s="336" t="s">
        <v>134</v>
      </c>
      <c r="F116" s="337" t="s">
        <v>430</v>
      </c>
      <c r="L116" s="247"/>
      <c r="M116" s="338"/>
      <c r="N116" s="339"/>
      <c r="O116" s="339"/>
      <c r="P116" s="339"/>
      <c r="Q116" s="339"/>
      <c r="R116" s="339"/>
      <c r="S116" s="339"/>
      <c r="T116" s="340"/>
      <c r="AT116" s="334" t="s">
        <v>134</v>
      </c>
      <c r="AU116" s="334" t="s">
        <v>133</v>
      </c>
    </row>
    <row r="117" spans="1:65" s="341" customFormat="1">
      <c r="B117" s="342"/>
      <c r="D117" s="336" t="s">
        <v>135</v>
      </c>
      <c r="E117" s="343" t="s">
        <v>3</v>
      </c>
      <c r="F117" s="344" t="s">
        <v>431</v>
      </c>
      <c r="H117" s="345">
        <v>2.42</v>
      </c>
      <c r="L117" s="342"/>
      <c r="M117" s="346"/>
      <c r="N117" s="347"/>
      <c r="O117" s="347"/>
      <c r="P117" s="347"/>
      <c r="Q117" s="347"/>
      <c r="R117" s="347"/>
      <c r="S117" s="347"/>
      <c r="T117" s="348"/>
      <c r="AT117" s="343" t="s">
        <v>135</v>
      </c>
      <c r="AU117" s="343" t="s">
        <v>133</v>
      </c>
      <c r="AV117" s="341" t="s">
        <v>133</v>
      </c>
      <c r="AW117" s="341" t="s">
        <v>31</v>
      </c>
      <c r="AX117" s="341" t="s">
        <v>78</v>
      </c>
      <c r="AY117" s="343" t="s">
        <v>128</v>
      </c>
    </row>
    <row r="118" spans="1:65" s="248" customFormat="1" ht="16.5" customHeight="1">
      <c r="B118" s="247"/>
      <c r="C118" s="323" t="s">
        <v>397</v>
      </c>
      <c r="D118" s="323" t="s">
        <v>130</v>
      </c>
      <c r="E118" s="324" t="s">
        <v>432</v>
      </c>
      <c r="F118" s="325" t="s">
        <v>433</v>
      </c>
      <c r="G118" s="326" t="s">
        <v>136</v>
      </c>
      <c r="H118" s="327">
        <v>19.8</v>
      </c>
      <c r="I118" s="236"/>
      <c r="J118" s="328">
        <f>ROUND(I118*H118,2)</f>
        <v>0</v>
      </c>
      <c r="K118" s="325" t="s">
        <v>131</v>
      </c>
      <c r="L118" s="247"/>
      <c r="M118" s="329" t="s">
        <v>3</v>
      </c>
      <c r="N118" s="330" t="s">
        <v>42</v>
      </c>
      <c r="O118" s="331">
        <v>0.41599999999999998</v>
      </c>
      <c r="P118" s="331">
        <f>O118*H118</f>
        <v>8.2368000000000006</v>
      </c>
      <c r="Q118" s="331">
        <v>0</v>
      </c>
      <c r="R118" s="331">
        <f>Q118*H118</f>
        <v>0</v>
      </c>
      <c r="S118" s="331">
        <v>0</v>
      </c>
      <c r="T118" s="332">
        <f>S118*H118</f>
        <v>0</v>
      </c>
      <c r="AR118" s="333" t="s">
        <v>132</v>
      </c>
      <c r="AT118" s="333" t="s">
        <v>130</v>
      </c>
      <c r="AU118" s="333" t="s">
        <v>133</v>
      </c>
      <c r="AY118" s="334" t="s">
        <v>128</v>
      </c>
      <c r="BE118" s="335">
        <f>IF(N118="základní",J118,0)</f>
        <v>0</v>
      </c>
      <c r="BF118" s="335">
        <f>IF(N118="snížená",J118,0)</f>
        <v>0</v>
      </c>
      <c r="BG118" s="335">
        <f>IF(N118="zákl. přenesená",J118,0)</f>
        <v>0</v>
      </c>
      <c r="BH118" s="335">
        <f>IF(N118="sníž. přenesená",J118,0)</f>
        <v>0</v>
      </c>
      <c r="BI118" s="335">
        <f>IF(N118="nulová",J118,0)</f>
        <v>0</v>
      </c>
      <c r="BJ118" s="334" t="s">
        <v>133</v>
      </c>
      <c r="BK118" s="335">
        <f>ROUND(I118*H118,2)</f>
        <v>0</v>
      </c>
      <c r="BL118" s="334" t="s">
        <v>132</v>
      </c>
      <c r="BM118" s="333" t="s">
        <v>434</v>
      </c>
    </row>
    <row r="119" spans="1:65" s="248" customFormat="1">
      <c r="B119" s="247"/>
      <c r="D119" s="336" t="s">
        <v>134</v>
      </c>
      <c r="F119" s="337" t="s">
        <v>435</v>
      </c>
      <c r="L119" s="247"/>
      <c r="M119" s="338"/>
      <c r="N119" s="339"/>
      <c r="O119" s="339"/>
      <c r="P119" s="339"/>
      <c r="Q119" s="339"/>
      <c r="R119" s="339"/>
      <c r="S119" s="339"/>
      <c r="T119" s="340"/>
      <c r="AT119" s="334" t="s">
        <v>134</v>
      </c>
      <c r="AU119" s="334" t="s">
        <v>133</v>
      </c>
    </row>
    <row r="120" spans="1:65" s="341" customFormat="1">
      <c r="B120" s="342"/>
      <c r="D120" s="336" t="s">
        <v>135</v>
      </c>
      <c r="E120" s="343" t="s">
        <v>3</v>
      </c>
      <c r="F120" s="344" t="s">
        <v>436</v>
      </c>
      <c r="H120" s="345">
        <v>19.8</v>
      </c>
      <c r="L120" s="342"/>
      <c r="M120" s="346"/>
      <c r="N120" s="347"/>
      <c r="O120" s="347"/>
      <c r="P120" s="347"/>
      <c r="Q120" s="347"/>
      <c r="R120" s="347"/>
      <c r="S120" s="347"/>
      <c r="T120" s="348"/>
      <c r="AT120" s="343" t="s">
        <v>135</v>
      </c>
      <c r="AU120" s="343" t="s">
        <v>133</v>
      </c>
      <c r="AV120" s="341" t="s">
        <v>133</v>
      </c>
      <c r="AW120" s="341" t="s">
        <v>31</v>
      </c>
      <c r="AX120" s="341" t="s">
        <v>78</v>
      </c>
      <c r="AY120" s="343" t="s">
        <v>128</v>
      </c>
    </row>
    <row r="121" spans="1:65" s="248" customFormat="1" ht="16.5" customHeight="1">
      <c r="B121" s="247"/>
      <c r="C121" s="357" t="s">
        <v>437</v>
      </c>
      <c r="D121" s="357" t="s">
        <v>141</v>
      </c>
      <c r="E121" s="358" t="s">
        <v>438</v>
      </c>
      <c r="F121" s="359" t="s">
        <v>439</v>
      </c>
      <c r="G121" s="360" t="s">
        <v>411</v>
      </c>
      <c r="H121" s="361">
        <v>5.94</v>
      </c>
      <c r="I121" s="237"/>
      <c r="J121" s="362">
        <f>ROUND(I121*H121,2)</f>
        <v>0</v>
      </c>
      <c r="K121" s="359" t="s">
        <v>3</v>
      </c>
      <c r="L121" s="363"/>
      <c r="M121" s="364" t="s">
        <v>3</v>
      </c>
      <c r="N121" s="365" t="s">
        <v>42</v>
      </c>
      <c r="O121" s="331">
        <v>0</v>
      </c>
      <c r="P121" s="331">
        <f>O121*H121</f>
        <v>0</v>
      </c>
      <c r="Q121" s="331">
        <v>0</v>
      </c>
      <c r="R121" s="331">
        <f>Q121*H121</f>
        <v>0</v>
      </c>
      <c r="S121" s="331">
        <v>0</v>
      </c>
      <c r="T121" s="332">
        <f>S121*H121</f>
        <v>0</v>
      </c>
      <c r="AR121" s="333" t="s">
        <v>138</v>
      </c>
      <c r="AT121" s="333" t="s">
        <v>141</v>
      </c>
      <c r="AU121" s="333" t="s">
        <v>133</v>
      </c>
      <c r="AY121" s="334" t="s">
        <v>128</v>
      </c>
      <c r="BE121" s="335">
        <f>IF(N121="základní",J121,0)</f>
        <v>0</v>
      </c>
      <c r="BF121" s="335">
        <f>IF(N121="snížená",J121,0)</f>
        <v>0</v>
      </c>
      <c r="BG121" s="335">
        <f>IF(N121="zákl. přenesená",J121,0)</f>
        <v>0</v>
      </c>
      <c r="BH121" s="335">
        <f>IF(N121="sníž. přenesená",J121,0)</f>
        <v>0</v>
      </c>
      <c r="BI121" s="335">
        <f>IF(N121="nulová",J121,0)</f>
        <v>0</v>
      </c>
      <c r="BJ121" s="334" t="s">
        <v>133</v>
      </c>
      <c r="BK121" s="335">
        <f>ROUND(I121*H121,2)</f>
        <v>0</v>
      </c>
      <c r="BL121" s="334" t="s">
        <v>132</v>
      </c>
      <c r="BM121" s="333" t="s">
        <v>440</v>
      </c>
    </row>
    <row r="122" spans="1:65" s="248" customFormat="1">
      <c r="B122" s="247"/>
      <c r="D122" s="336" t="s">
        <v>134</v>
      </c>
      <c r="F122" s="337" t="s">
        <v>439</v>
      </c>
      <c r="L122" s="247"/>
      <c r="M122" s="338"/>
      <c r="N122" s="339"/>
      <c r="O122" s="339"/>
      <c r="P122" s="339"/>
      <c r="Q122" s="339"/>
      <c r="R122" s="339"/>
      <c r="S122" s="339"/>
      <c r="T122" s="340"/>
      <c r="AT122" s="334" t="s">
        <v>134</v>
      </c>
      <c r="AU122" s="334" t="s">
        <v>133</v>
      </c>
    </row>
    <row r="123" spans="1:65" s="341" customFormat="1">
      <c r="B123" s="342"/>
      <c r="D123" s="336" t="s">
        <v>135</v>
      </c>
      <c r="E123" s="343" t="s">
        <v>3</v>
      </c>
      <c r="F123" s="344" t="s">
        <v>441</v>
      </c>
      <c r="H123" s="345">
        <v>5.94</v>
      </c>
      <c r="L123" s="342"/>
      <c r="M123" s="346"/>
      <c r="N123" s="347"/>
      <c r="O123" s="347"/>
      <c r="P123" s="347"/>
      <c r="Q123" s="347"/>
      <c r="R123" s="347"/>
      <c r="S123" s="347"/>
      <c r="T123" s="348"/>
      <c r="AT123" s="343" t="s">
        <v>135</v>
      </c>
      <c r="AU123" s="343" t="s">
        <v>133</v>
      </c>
      <c r="AV123" s="341" t="s">
        <v>133</v>
      </c>
      <c r="AW123" s="341" t="s">
        <v>31</v>
      </c>
      <c r="AX123" s="341" t="s">
        <v>78</v>
      </c>
      <c r="AY123" s="343" t="s">
        <v>128</v>
      </c>
    </row>
    <row r="124" spans="1:65" s="248" customFormat="1" ht="16.5" customHeight="1">
      <c r="A124" s="245"/>
      <c r="B124" s="246"/>
      <c r="C124" s="323" t="s">
        <v>137</v>
      </c>
      <c r="D124" s="323" t="s">
        <v>130</v>
      </c>
      <c r="E124" s="324" t="s">
        <v>193</v>
      </c>
      <c r="F124" s="325" t="s">
        <v>194</v>
      </c>
      <c r="G124" s="326" t="s">
        <v>136</v>
      </c>
      <c r="H124" s="327">
        <v>22.22</v>
      </c>
      <c r="I124" s="236"/>
      <c r="J124" s="328">
        <f>ROUND(I124*H124,2)</f>
        <v>0</v>
      </c>
      <c r="K124" s="325" t="s">
        <v>131</v>
      </c>
      <c r="L124" s="246"/>
      <c r="M124" s="329" t="s">
        <v>3</v>
      </c>
      <c r="N124" s="366" t="s">
        <v>42</v>
      </c>
      <c r="O124" s="367">
        <v>5.8000000000000003E-2</v>
      </c>
      <c r="P124" s="367">
        <f>O124*H124</f>
        <v>1.2887599999999999</v>
      </c>
      <c r="Q124" s="367">
        <v>0</v>
      </c>
      <c r="R124" s="367">
        <f>Q124*H124</f>
        <v>0</v>
      </c>
      <c r="S124" s="367">
        <v>0</v>
      </c>
      <c r="T124" s="332">
        <f>S124*H124</f>
        <v>0</v>
      </c>
      <c r="U124" s="245"/>
      <c r="V124" s="245"/>
      <c r="W124" s="245"/>
      <c r="X124" s="245"/>
      <c r="Y124" s="245"/>
      <c r="Z124" s="245"/>
      <c r="AA124" s="245"/>
      <c r="AB124" s="245"/>
      <c r="AC124" s="245"/>
      <c r="AD124" s="245"/>
      <c r="AE124" s="245"/>
      <c r="AR124" s="333" t="s">
        <v>132</v>
      </c>
      <c r="AT124" s="333" t="s">
        <v>130</v>
      </c>
      <c r="AU124" s="333" t="s">
        <v>133</v>
      </c>
      <c r="AY124" s="238" t="s">
        <v>128</v>
      </c>
      <c r="BE124" s="368">
        <f>IF(N124="základní",J124,0)</f>
        <v>0</v>
      </c>
      <c r="BF124" s="368">
        <f>IF(N124="snížená",J124,0)</f>
        <v>0</v>
      </c>
      <c r="BG124" s="368">
        <f>IF(N124="zákl. přenesená",J124,0)</f>
        <v>0</v>
      </c>
      <c r="BH124" s="368">
        <f>IF(N124="sníž. přenesená",J124,0)</f>
        <v>0</v>
      </c>
      <c r="BI124" s="368">
        <f>IF(N124="nulová",J124,0)</f>
        <v>0</v>
      </c>
      <c r="BJ124" s="238" t="s">
        <v>133</v>
      </c>
      <c r="BK124" s="368">
        <f>ROUND(I124*H124,2)</f>
        <v>0</v>
      </c>
      <c r="BL124" s="238" t="s">
        <v>132</v>
      </c>
      <c r="BM124" s="333" t="s">
        <v>195</v>
      </c>
    </row>
    <row r="125" spans="1:65" s="248" customFormat="1">
      <c r="A125" s="245"/>
      <c r="B125" s="246"/>
      <c r="C125" s="245"/>
      <c r="D125" s="336" t="s">
        <v>134</v>
      </c>
      <c r="E125" s="245"/>
      <c r="F125" s="337" t="s">
        <v>196</v>
      </c>
      <c r="G125" s="245"/>
      <c r="H125" s="245"/>
      <c r="I125" s="245"/>
      <c r="J125" s="245"/>
      <c r="K125" s="245"/>
      <c r="L125" s="246"/>
      <c r="M125" s="369"/>
      <c r="N125" s="370"/>
      <c r="O125" s="371"/>
      <c r="P125" s="371"/>
      <c r="Q125" s="371"/>
      <c r="R125" s="371"/>
      <c r="S125" s="371"/>
      <c r="T125" s="372"/>
      <c r="U125" s="245"/>
      <c r="V125" s="245"/>
      <c r="W125" s="245"/>
      <c r="X125" s="245"/>
      <c r="Y125" s="245"/>
      <c r="Z125" s="245"/>
      <c r="AA125" s="245"/>
      <c r="AB125" s="245"/>
      <c r="AC125" s="245"/>
      <c r="AD125" s="245"/>
      <c r="AE125" s="245"/>
      <c r="AT125" s="238" t="s">
        <v>134</v>
      </c>
      <c r="AU125" s="238" t="s">
        <v>133</v>
      </c>
    </row>
    <row r="126" spans="1:65" s="341" customFormat="1">
      <c r="B126" s="342"/>
      <c r="D126" s="336" t="s">
        <v>135</v>
      </c>
      <c r="E126" s="343" t="s">
        <v>3</v>
      </c>
      <c r="F126" s="344" t="s">
        <v>197</v>
      </c>
      <c r="H126" s="345">
        <v>22.22</v>
      </c>
      <c r="L126" s="342"/>
      <c r="M126" s="346"/>
      <c r="N126" s="373"/>
      <c r="O126" s="373"/>
      <c r="P126" s="373"/>
      <c r="Q126" s="373"/>
      <c r="R126" s="373"/>
      <c r="S126" s="373"/>
      <c r="T126" s="348"/>
      <c r="AT126" s="343" t="s">
        <v>135</v>
      </c>
      <c r="AU126" s="343" t="s">
        <v>133</v>
      </c>
      <c r="AV126" s="341" t="s">
        <v>133</v>
      </c>
      <c r="AW126" s="341" t="s">
        <v>31</v>
      </c>
      <c r="AX126" s="341" t="s">
        <v>78</v>
      </c>
      <c r="AY126" s="343" t="s">
        <v>128</v>
      </c>
    </row>
    <row r="127" spans="1:65" s="248" customFormat="1" ht="16.5" customHeight="1">
      <c r="A127" s="245"/>
      <c r="B127" s="246"/>
      <c r="C127" s="357" t="s">
        <v>138</v>
      </c>
      <c r="D127" s="357" t="s">
        <v>141</v>
      </c>
      <c r="E127" s="358" t="s">
        <v>198</v>
      </c>
      <c r="F127" s="359" t="s">
        <v>199</v>
      </c>
      <c r="G127" s="360" t="s">
        <v>142</v>
      </c>
      <c r="H127" s="361">
        <v>0.33300000000000002</v>
      </c>
      <c r="I127" s="237"/>
      <c r="J127" s="362">
        <f>ROUND(I127*H127,2)</f>
        <v>0</v>
      </c>
      <c r="K127" s="359" t="s">
        <v>131</v>
      </c>
      <c r="L127" s="363"/>
      <c r="M127" s="364" t="s">
        <v>3</v>
      </c>
      <c r="N127" s="374" t="s">
        <v>42</v>
      </c>
      <c r="O127" s="367">
        <v>0</v>
      </c>
      <c r="P127" s="367">
        <f>O127*H127</f>
        <v>0</v>
      </c>
      <c r="Q127" s="367">
        <v>1E-3</v>
      </c>
      <c r="R127" s="367">
        <f>Q127*H127</f>
        <v>3.3300000000000002E-4</v>
      </c>
      <c r="S127" s="367">
        <v>0</v>
      </c>
      <c r="T127" s="332">
        <f>S127*H127</f>
        <v>0</v>
      </c>
      <c r="U127" s="245"/>
      <c r="V127" s="245"/>
      <c r="W127" s="245"/>
      <c r="X127" s="245"/>
      <c r="Y127" s="245"/>
      <c r="Z127" s="245"/>
      <c r="AA127" s="245"/>
      <c r="AB127" s="245"/>
      <c r="AC127" s="245"/>
      <c r="AD127" s="245"/>
      <c r="AE127" s="245"/>
      <c r="AR127" s="333" t="s">
        <v>138</v>
      </c>
      <c r="AT127" s="333" t="s">
        <v>141</v>
      </c>
      <c r="AU127" s="333" t="s">
        <v>133</v>
      </c>
      <c r="AY127" s="238" t="s">
        <v>128</v>
      </c>
      <c r="BE127" s="368">
        <f>IF(N127="základní",J127,0)</f>
        <v>0</v>
      </c>
      <c r="BF127" s="368">
        <f>IF(N127="snížená",J127,0)</f>
        <v>0</v>
      </c>
      <c r="BG127" s="368">
        <f>IF(N127="zákl. přenesená",J127,0)</f>
        <v>0</v>
      </c>
      <c r="BH127" s="368">
        <f>IF(N127="sníž. přenesená",J127,0)</f>
        <v>0</v>
      </c>
      <c r="BI127" s="368">
        <f>IF(N127="nulová",J127,0)</f>
        <v>0</v>
      </c>
      <c r="BJ127" s="238" t="s">
        <v>133</v>
      </c>
      <c r="BK127" s="368">
        <f>ROUND(I127*H127,2)</f>
        <v>0</v>
      </c>
      <c r="BL127" s="238" t="s">
        <v>132</v>
      </c>
      <c r="BM127" s="333" t="s">
        <v>200</v>
      </c>
    </row>
    <row r="128" spans="1:65" s="248" customFormat="1">
      <c r="A128" s="245"/>
      <c r="B128" s="246"/>
      <c r="C128" s="245"/>
      <c r="D128" s="336" t="s">
        <v>134</v>
      </c>
      <c r="E128" s="245"/>
      <c r="F128" s="337" t="s">
        <v>199</v>
      </c>
      <c r="G128" s="245"/>
      <c r="H128" s="245"/>
      <c r="I128" s="245"/>
      <c r="J128" s="245"/>
      <c r="K128" s="245"/>
      <c r="L128" s="246"/>
      <c r="M128" s="369"/>
      <c r="N128" s="370"/>
      <c r="O128" s="371"/>
      <c r="P128" s="371"/>
      <c r="Q128" s="371"/>
      <c r="R128" s="371"/>
      <c r="S128" s="371"/>
      <c r="T128" s="372"/>
      <c r="U128" s="245"/>
      <c r="V128" s="245"/>
      <c r="W128" s="245"/>
      <c r="X128" s="245"/>
      <c r="Y128" s="245"/>
      <c r="Z128" s="245"/>
      <c r="AA128" s="245"/>
      <c r="AB128" s="245"/>
      <c r="AC128" s="245"/>
      <c r="AD128" s="245"/>
      <c r="AE128" s="245"/>
      <c r="AT128" s="238" t="s">
        <v>134</v>
      </c>
      <c r="AU128" s="238" t="s">
        <v>133</v>
      </c>
    </row>
    <row r="129" spans="2:63" s="341" customFormat="1">
      <c r="B129" s="342"/>
      <c r="D129" s="336" t="s">
        <v>135</v>
      </c>
      <c r="E129" s="343" t="s">
        <v>3</v>
      </c>
      <c r="F129" s="344" t="s">
        <v>201</v>
      </c>
      <c r="H129" s="345">
        <v>0.33300000000000002</v>
      </c>
      <c r="L129" s="342"/>
      <c r="M129" s="346"/>
      <c r="N129" s="373"/>
      <c r="O129" s="373"/>
      <c r="P129" s="373"/>
      <c r="Q129" s="373"/>
      <c r="R129" s="373"/>
      <c r="S129" s="373"/>
      <c r="T129" s="348"/>
      <c r="AT129" s="343" t="s">
        <v>135</v>
      </c>
      <c r="AU129" s="343" t="s">
        <v>133</v>
      </c>
      <c r="AV129" s="341" t="s">
        <v>133</v>
      </c>
      <c r="AW129" s="341" t="s">
        <v>31</v>
      </c>
      <c r="AX129" s="341" t="s">
        <v>78</v>
      </c>
      <c r="AY129" s="343" t="s">
        <v>128</v>
      </c>
    </row>
    <row r="130" spans="2:63" s="304" customFormat="1" ht="22.9" customHeight="1">
      <c r="B130" s="375"/>
      <c r="C130" s="376"/>
      <c r="D130" s="377"/>
      <c r="E130" s="378"/>
      <c r="F130" s="378"/>
      <c r="G130" s="376"/>
      <c r="H130" s="376"/>
      <c r="I130" s="376"/>
      <c r="J130" s="379"/>
      <c r="K130" s="380"/>
      <c r="L130" s="305"/>
      <c r="M130" s="309"/>
      <c r="N130" s="310"/>
      <c r="O130" s="310"/>
      <c r="P130" s="311" t="e">
        <f>SUM(#REF!)</f>
        <v>#REF!</v>
      </c>
      <c r="Q130" s="310"/>
      <c r="R130" s="311" t="e">
        <f>SUM(#REF!)</f>
        <v>#REF!</v>
      </c>
      <c r="S130" s="310"/>
      <c r="T130" s="312" t="e">
        <f>SUM(#REF!)</f>
        <v>#REF!</v>
      </c>
      <c r="AR130" s="306" t="s">
        <v>78</v>
      </c>
      <c r="AT130" s="313" t="s">
        <v>69</v>
      </c>
      <c r="AU130" s="313" t="s">
        <v>78</v>
      </c>
      <c r="AY130" s="306" t="s">
        <v>128</v>
      </c>
      <c r="BK130" s="314" t="e">
        <f>SUM(#REF!)</f>
        <v>#REF!</v>
      </c>
    </row>
  </sheetData>
  <sheetProtection algorithmName="SHA-512" hashValue="zY7feNc/NB1OnMMYpbdoiPSrQpku7o48tQPL28bT0BAr6WSwdPEjNFoZFtLhC8asjNuh9xKGiWToP6fYyOiU1A==" saltValue="ajdpQL8NnGpWtLkl3XOUDQ==" spinCount="100000" sheet="1" objects="1" scenarios="1"/>
  <autoFilter ref="C100:K102" xr:uid="{00000000-0009-0000-0000-000002000000}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85"/>
  <sheetViews>
    <sheetView showGridLines="0" topLeftCell="A56" workbookViewId="0">
      <selection activeCell="I94" sqref="I94"/>
    </sheetView>
  </sheetViews>
  <sheetFormatPr defaultRowHeight="11.25"/>
  <cols>
    <col min="1" max="1" width="8.33203125" style="86" customWidth="1"/>
    <col min="2" max="2" width="1.6640625" style="86" customWidth="1"/>
    <col min="3" max="3" width="4.1640625" style="86" customWidth="1"/>
    <col min="4" max="4" width="4.33203125" style="86" customWidth="1"/>
    <col min="5" max="5" width="17.1640625" style="86" customWidth="1"/>
    <col min="6" max="6" width="100.83203125" style="86" customWidth="1"/>
    <col min="7" max="7" width="7" style="86" customWidth="1"/>
    <col min="8" max="8" width="11.5" style="86" customWidth="1"/>
    <col min="9" max="11" width="20.1640625" style="86" customWidth="1"/>
    <col min="12" max="12" width="9.33203125" style="86" customWidth="1"/>
    <col min="13" max="13" width="10.83203125" style="86" hidden="1" customWidth="1"/>
    <col min="14" max="14" width="9.33203125" style="86" hidden="1"/>
    <col min="15" max="20" width="14.1640625" style="86" hidden="1" customWidth="1"/>
    <col min="21" max="21" width="16.33203125" style="86" hidden="1" customWidth="1"/>
    <col min="22" max="22" width="12.33203125" style="86" customWidth="1"/>
    <col min="23" max="23" width="16.33203125" style="86" customWidth="1"/>
    <col min="24" max="24" width="12.33203125" style="86" customWidth="1"/>
    <col min="25" max="25" width="15" style="86" customWidth="1"/>
    <col min="26" max="26" width="11" style="86" customWidth="1"/>
    <col min="27" max="27" width="15" style="86" customWidth="1"/>
    <col min="28" max="28" width="16.33203125" style="86" customWidth="1"/>
    <col min="29" max="29" width="11" style="86" customWidth="1"/>
    <col min="30" max="30" width="15" style="86" customWidth="1"/>
    <col min="31" max="31" width="16.33203125" style="86" customWidth="1"/>
    <col min="32" max="43" width="9.33203125" style="86"/>
    <col min="44" max="65" width="9.33203125" style="86" hidden="1"/>
    <col min="66" max="16384" width="9.33203125" style="86"/>
  </cols>
  <sheetData>
    <row r="2" spans="1:46" ht="36.950000000000003" customHeight="1">
      <c r="L2" s="428" t="s">
        <v>6</v>
      </c>
      <c r="M2" s="429"/>
      <c r="N2" s="429"/>
      <c r="O2" s="429"/>
      <c r="P2" s="429"/>
      <c r="Q2" s="429"/>
      <c r="R2" s="429"/>
      <c r="S2" s="429"/>
      <c r="T2" s="429"/>
      <c r="U2" s="429"/>
      <c r="V2" s="429"/>
      <c r="AT2" s="238" t="s">
        <v>86</v>
      </c>
    </row>
    <row r="3" spans="1:46" ht="6.95" customHeight="1">
      <c r="B3" s="239"/>
      <c r="C3" s="240"/>
      <c r="D3" s="240"/>
      <c r="E3" s="240"/>
      <c r="F3" s="240"/>
      <c r="G3" s="240"/>
      <c r="H3" s="240"/>
      <c r="I3" s="240"/>
      <c r="J3" s="240"/>
      <c r="K3" s="240"/>
      <c r="L3" s="241"/>
      <c r="AT3" s="238" t="s">
        <v>78</v>
      </c>
    </row>
    <row r="4" spans="1:46" ht="24.95" customHeight="1">
      <c r="B4" s="241"/>
      <c r="D4" s="242" t="s">
        <v>87</v>
      </c>
      <c r="L4" s="241"/>
      <c r="M4" s="243" t="s">
        <v>11</v>
      </c>
      <c r="AT4" s="238" t="s">
        <v>4</v>
      </c>
    </row>
    <row r="5" spans="1:46" ht="6.95" customHeight="1">
      <c r="B5" s="241"/>
      <c r="L5" s="241"/>
    </row>
    <row r="6" spans="1:46" ht="12" customHeight="1">
      <c r="B6" s="241"/>
      <c r="D6" s="244" t="s">
        <v>15</v>
      </c>
      <c r="L6" s="241"/>
    </row>
    <row r="7" spans="1:46" ht="16.5" customHeight="1">
      <c r="B7" s="241"/>
      <c r="E7" s="426" t="str">
        <f>'Rekapitulace stavby'!K6</f>
        <v>Stavební úpravy objektu č. 806/4 v ul. Čelakovského, Ústí nad Labem – bytový dům - NEZPŮSOBILÉ NÁKLADY</v>
      </c>
      <c r="F7" s="427"/>
      <c r="G7" s="427"/>
      <c r="H7" s="427"/>
      <c r="L7" s="241"/>
    </row>
    <row r="8" spans="1:46" s="248" customFormat="1" ht="12" customHeight="1">
      <c r="A8" s="245"/>
      <c r="B8" s="246"/>
      <c r="C8" s="245"/>
      <c r="D8" s="244" t="s">
        <v>88</v>
      </c>
      <c r="E8" s="245"/>
      <c r="F8" s="245"/>
      <c r="G8" s="245"/>
      <c r="H8" s="245"/>
      <c r="I8" s="245"/>
      <c r="J8" s="245"/>
      <c r="K8" s="245"/>
      <c r="L8" s="247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</row>
    <row r="9" spans="1:46" s="248" customFormat="1" ht="16.5" customHeight="1">
      <c r="A9" s="245"/>
      <c r="B9" s="246"/>
      <c r="C9" s="245"/>
      <c r="D9" s="245"/>
      <c r="E9" s="424" t="s">
        <v>203</v>
      </c>
      <c r="F9" s="425"/>
      <c r="G9" s="425"/>
      <c r="H9" s="425"/>
      <c r="I9" s="245"/>
      <c r="J9" s="245"/>
      <c r="K9" s="245"/>
      <c r="L9" s="247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</row>
    <row r="10" spans="1:46" s="248" customFormat="1">
      <c r="A10" s="245"/>
      <c r="B10" s="246"/>
      <c r="C10" s="245"/>
      <c r="D10" s="245"/>
      <c r="E10" s="245"/>
      <c r="F10" s="245"/>
      <c r="G10" s="245"/>
      <c r="H10" s="245"/>
      <c r="I10" s="245"/>
      <c r="J10" s="245"/>
      <c r="K10" s="245"/>
      <c r="L10" s="247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</row>
    <row r="11" spans="1:46" s="248" customFormat="1" ht="12" customHeight="1">
      <c r="A11" s="245"/>
      <c r="B11" s="246"/>
      <c r="C11" s="245"/>
      <c r="D11" s="244" t="s">
        <v>16</v>
      </c>
      <c r="E11" s="245"/>
      <c r="F11" s="249" t="s">
        <v>3</v>
      </c>
      <c r="G11" s="245"/>
      <c r="H11" s="245"/>
      <c r="I11" s="244" t="s">
        <v>17</v>
      </c>
      <c r="J11" s="249" t="s">
        <v>3</v>
      </c>
      <c r="K11" s="245"/>
      <c r="L11" s="247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</row>
    <row r="12" spans="1:46" s="248" customFormat="1" ht="12" customHeight="1">
      <c r="A12" s="245"/>
      <c r="B12" s="246"/>
      <c r="C12" s="245"/>
      <c r="D12" s="244" t="s">
        <v>18</v>
      </c>
      <c r="E12" s="245"/>
      <c r="F12" s="249" t="s">
        <v>19</v>
      </c>
      <c r="G12" s="245"/>
      <c r="H12" s="245"/>
      <c r="I12" s="244" t="s">
        <v>20</v>
      </c>
      <c r="J12" s="250" t="str">
        <f>'Rekapitulace stavby'!AN8</f>
        <v>21. 8. 2019</v>
      </c>
      <c r="K12" s="245"/>
      <c r="L12" s="247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</row>
    <row r="13" spans="1:46" s="248" customFormat="1" ht="10.9" customHeight="1">
      <c r="A13" s="245"/>
      <c r="B13" s="246"/>
      <c r="C13" s="245"/>
      <c r="D13" s="245"/>
      <c r="E13" s="245"/>
      <c r="F13" s="245"/>
      <c r="G13" s="245"/>
      <c r="H13" s="245"/>
      <c r="I13" s="245"/>
      <c r="J13" s="245"/>
      <c r="K13" s="245"/>
      <c r="L13" s="247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</row>
    <row r="14" spans="1:46" s="248" customFormat="1" ht="12" customHeight="1">
      <c r="A14" s="245"/>
      <c r="B14" s="246"/>
      <c r="C14" s="245"/>
      <c r="D14" s="244" t="s">
        <v>22</v>
      </c>
      <c r="E14" s="245"/>
      <c r="F14" s="245"/>
      <c r="G14" s="245"/>
      <c r="H14" s="245"/>
      <c r="I14" s="244" t="s">
        <v>23</v>
      </c>
      <c r="J14" s="249" t="s">
        <v>3</v>
      </c>
      <c r="K14" s="245"/>
      <c r="L14" s="247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</row>
    <row r="15" spans="1:46" s="248" customFormat="1" ht="18" customHeight="1">
      <c r="A15" s="245"/>
      <c r="B15" s="246"/>
      <c r="C15" s="245"/>
      <c r="D15" s="245"/>
      <c r="E15" s="249" t="s">
        <v>25</v>
      </c>
      <c r="F15" s="245"/>
      <c r="G15" s="245"/>
      <c r="H15" s="245"/>
      <c r="I15" s="244" t="s">
        <v>26</v>
      </c>
      <c r="J15" s="249" t="s">
        <v>3</v>
      </c>
      <c r="K15" s="245"/>
      <c r="L15" s="247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</row>
    <row r="16" spans="1:46" s="248" customFormat="1" ht="6.95" customHeight="1">
      <c r="A16" s="245"/>
      <c r="B16" s="246"/>
      <c r="C16" s="245"/>
      <c r="D16" s="245"/>
      <c r="E16" s="245"/>
      <c r="F16" s="245"/>
      <c r="G16" s="245"/>
      <c r="H16" s="245"/>
      <c r="I16" s="245"/>
      <c r="J16" s="245"/>
      <c r="K16" s="245"/>
      <c r="L16" s="247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</row>
    <row r="17" spans="1:31" s="248" customFormat="1" ht="12" customHeight="1">
      <c r="A17" s="245"/>
      <c r="B17" s="246"/>
      <c r="C17" s="245"/>
      <c r="D17" s="244" t="s">
        <v>27</v>
      </c>
      <c r="E17" s="245"/>
      <c r="F17" s="245"/>
      <c r="G17" s="245"/>
      <c r="H17" s="245"/>
      <c r="I17" s="244" t="s">
        <v>23</v>
      </c>
      <c r="J17" s="249" t="str">
        <f>'Rekapitulace stavby'!AN13</f>
        <v/>
      </c>
      <c r="K17" s="245"/>
      <c r="L17" s="247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</row>
    <row r="18" spans="1:31" s="248" customFormat="1" ht="18" customHeight="1">
      <c r="A18" s="245"/>
      <c r="B18" s="246"/>
      <c r="C18" s="245"/>
      <c r="D18" s="245"/>
      <c r="E18" s="430" t="str">
        <f>'Rekapitulace stavby'!E14</f>
        <v xml:space="preserve"> </v>
      </c>
      <c r="F18" s="430"/>
      <c r="G18" s="430"/>
      <c r="H18" s="430"/>
      <c r="I18" s="244" t="s">
        <v>26</v>
      </c>
      <c r="J18" s="249" t="str">
        <f>'Rekapitulace stavby'!AN14</f>
        <v/>
      </c>
      <c r="K18" s="245"/>
      <c r="L18" s="247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</row>
    <row r="19" spans="1:31" s="248" customFormat="1" ht="6.95" customHeight="1">
      <c r="A19" s="245"/>
      <c r="B19" s="246"/>
      <c r="C19" s="245"/>
      <c r="D19" s="245"/>
      <c r="E19" s="245"/>
      <c r="F19" s="245"/>
      <c r="G19" s="245"/>
      <c r="H19" s="245"/>
      <c r="I19" s="245"/>
      <c r="J19" s="245"/>
      <c r="K19" s="245"/>
      <c r="L19" s="247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</row>
    <row r="20" spans="1:31" s="248" customFormat="1" ht="12" customHeight="1">
      <c r="A20" s="245"/>
      <c r="B20" s="246"/>
      <c r="C20" s="245"/>
      <c r="D20" s="244" t="s">
        <v>29</v>
      </c>
      <c r="E20" s="245"/>
      <c r="F20" s="245"/>
      <c r="G20" s="245"/>
      <c r="H20" s="245"/>
      <c r="I20" s="244" t="s">
        <v>23</v>
      </c>
      <c r="J20" s="249" t="s">
        <v>3</v>
      </c>
      <c r="K20" s="245"/>
      <c r="L20" s="247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</row>
    <row r="21" spans="1:31" s="248" customFormat="1" ht="18" customHeight="1">
      <c r="A21" s="245"/>
      <c r="B21" s="246"/>
      <c r="C21" s="245"/>
      <c r="D21" s="245"/>
      <c r="E21" s="249" t="s">
        <v>30</v>
      </c>
      <c r="F21" s="245"/>
      <c r="G21" s="245"/>
      <c r="H21" s="245"/>
      <c r="I21" s="244" t="s">
        <v>26</v>
      </c>
      <c r="J21" s="249" t="s">
        <v>3</v>
      </c>
      <c r="K21" s="245"/>
      <c r="L21" s="247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245"/>
      <c r="AE21" s="245"/>
    </row>
    <row r="22" spans="1:31" s="248" customFormat="1" ht="6.95" customHeight="1">
      <c r="A22" s="245"/>
      <c r="B22" s="246"/>
      <c r="C22" s="245"/>
      <c r="D22" s="245"/>
      <c r="E22" s="245"/>
      <c r="F22" s="245"/>
      <c r="G22" s="245"/>
      <c r="H22" s="245"/>
      <c r="I22" s="245"/>
      <c r="J22" s="245"/>
      <c r="K22" s="245"/>
      <c r="L22" s="247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</row>
    <row r="23" spans="1:31" s="248" customFormat="1" ht="12" customHeight="1">
      <c r="A23" s="245"/>
      <c r="B23" s="246"/>
      <c r="C23" s="245"/>
      <c r="D23" s="244" t="s">
        <v>32</v>
      </c>
      <c r="E23" s="245"/>
      <c r="F23" s="245"/>
      <c r="G23" s="245"/>
      <c r="H23" s="245"/>
      <c r="I23" s="244" t="s">
        <v>23</v>
      </c>
      <c r="J23" s="249" t="s">
        <v>3</v>
      </c>
      <c r="K23" s="245"/>
      <c r="L23" s="247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</row>
    <row r="24" spans="1:31" s="248" customFormat="1" ht="18" customHeight="1">
      <c r="A24" s="245"/>
      <c r="B24" s="246"/>
      <c r="C24" s="245"/>
      <c r="D24" s="245"/>
      <c r="E24" s="249" t="s">
        <v>33</v>
      </c>
      <c r="F24" s="245"/>
      <c r="G24" s="245"/>
      <c r="H24" s="245"/>
      <c r="I24" s="244" t="s">
        <v>26</v>
      </c>
      <c r="J24" s="249" t="s">
        <v>3</v>
      </c>
      <c r="K24" s="245"/>
      <c r="L24" s="247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</row>
    <row r="25" spans="1:31" s="248" customFormat="1" ht="6.95" customHeight="1">
      <c r="A25" s="245"/>
      <c r="B25" s="246"/>
      <c r="C25" s="245"/>
      <c r="D25" s="245"/>
      <c r="E25" s="245"/>
      <c r="F25" s="245"/>
      <c r="G25" s="245"/>
      <c r="H25" s="245"/>
      <c r="I25" s="245"/>
      <c r="J25" s="245"/>
      <c r="K25" s="245"/>
      <c r="L25" s="247"/>
      <c r="S25" s="245"/>
      <c r="T25" s="245"/>
      <c r="U25" s="245"/>
      <c r="V25" s="245"/>
      <c r="W25" s="245"/>
      <c r="X25" s="245"/>
      <c r="Y25" s="245"/>
      <c r="Z25" s="245"/>
      <c r="AA25" s="245"/>
      <c r="AB25" s="245"/>
      <c r="AC25" s="245"/>
      <c r="AD25" s="245"/>
      <c r="AE25" s="245"/>
    </row>
    <row r="26" spans="1:31" s="248" customFormat="1" ht="12" customHeight="1">
      <c r="A26" s="245"/>
      <c r="B26" s="246"/>
      <c r="C26" s="245"/>
      <c r="D26" s="244" t="s">
        <v>34</v>
      </c>
      <c r="E26" s="245"/>
      <c r="F26" s="245"/>
      <c r="G26" s="245"/>
      <c r="H26" s="245"/>
      <c r="I26" s="245"/>
      <c r="J26" s="245"/>
      <c r="K26" s="245"/>
      <c r="L26" s="247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</row>
    <row r="27" spans="1:31" s="254" customFormat="1" ht="51" customHeight="1">
      <c r="A27" s="251"/>
      <c r="B27" s="252"/>
      <c r="C27" s="251"/>
      <c r="D27" s="251"/>
      <c r="E27" s="431" t="s">
        <v>35</v>
      </c>
      <c r="F27" s="431"/>
      <c r="G27" s="431"/>
      <c r="H27" s="431"/>
      <c r="I27" s="251"/>
      <c r="J27" s="251"/>
      <c r="K27" s="251"/>
      <c r="L27" s="253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</row>
    <row r="28" spans="1:31" s="248" customFormat="1" ht="6.95" customHeight="1">
      <c r="A28" s="245"/>
      <c r="B28" s="246"/>
      <c r="C28" s="245"/>
      <c r="D28" s="245"/>
      <c r="E28" s="245"/>
      <c r="F28" s="245"/>
      <c r="G28" s="245"/>
      <c r="H28" s="245"/>
      <c r="I28" s="245"/>
      <c r="J28" s="245"/>
      <c r="K28" s="245"/>
      <c r="L28" s="247"/>
      <c r="S28" s="245"/>
      <c r="T28" s="245"/>
      <c r="U28" s="245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</row>
    <row r="29" spans="1:31" s="248" customFormat="1" ht="6.95" customHeight="1">
      <c r="A29" s="245"/>
      <c r="B29" s="246"/>
      <c r="C29" s="245"/>
      <c r="D29" s="255"/>
      <c r="E29" s="255"/>
      <c r="F29" s="255"/>
      <c r="G29" s="255"/>
      <c r="H29" s="255"/>
      <c r="I29" s="255"/>
      <c r="J29" s="255"/>
      <c r="K29" s="255"/>
      <c r="L29" s="247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</row>
    <row r="30" spans="1:31" s="248" customFormat="1" ht="25.35" customHeight="1">
      <c r="A30" s="245"/>
      <c r="B30" s="246"/>
      <c r="C30" s="245"/>
      <c r="D30" s="256" t="s">
        <v>36</v>
      </c>
      <c r="E30" s="245"/>
      <c r="F30" s="245"/>
      <c r="G30" s="245"/>
      <c r="H30" s="245"/>
      <c r="I30" s="245"/>
      <c r="J30" s="257">
        <f>J79</f>
        <v>0</v>
      </c>
      <c r="K30" s="245"/>
      <c r="L30" s="247"/>
      <c r="S30" s="245"/>
      <c r="T30" s="245"/>
      <c r="U30" s="245"/>
      <c r="V30" s="245"/>
      <c r="W30" s="245"/>
      <c r="X30" s="245"/>
      <c r="Y30" s="245"/>
      <c r="Z30" s="245"/>
      <c r="AA30" s="245"/>
      <c r="AB30" s="245"/>
      <c r="AC30" s="245"/>
      <c r="AD30" s="245"/>
      <c r="AE30" s="245"/>
    </row>
    <row r="31" spans="1:31" s="248" customFormat="1" ht="6.95" customHeight="1">
      <c r="A31" s="245"/>
      <c r="B31" s="246"/>
      <c r="C31" s="245"/>
      <c r="D31" s="255"/>
      <c r="E31" s="255"/>
      <c r="F31" s="255"/>
      <c r="G31" s="255"/>
      <c r="H31" s="255"/>
      <c r="I31" s="255"/>
      <c r="J31" s="255"/>
      <c r="K31" s="255"/>
      <c r="L31" s="247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</row>
    <row r="32" spans="1:31" s="248" customFormat="1" ht="14.45" customHeight="1">
      <c r="A32" s="245"/>
      <c r="B32" s="246"/>
      <c r="C32" s="245"/>
      <c r="D32" s="245"/>
      <c r="E32" s="245"/>
      <c r="F32" s="258" t="s">
        <v>38</v>
      </c>
      <c r="G32" s="245"/>
      <c r="H32" s="245"/>
      <c r="I32" s="258" t="s">
        <v>37</v>
      </c>
      <c r="J32" s="258" t="s">
        <v>39</v>
      </c>
      <c r="K32" s="245"/>
      <c r="L32" s="247"/>
      <c r="S32" s="245"/>
      <c r="T32" s="245"/>
      <c r="U32" s="245"/>
      <c r="V32" s="245"/>
      <c r="W32" s="245"/>
      <c r="X32" s="245"/>
      <c r="Y32" s="245"/>
      <c r="Z32" s="245"/>
      <c r="AA32" s="245"/>
      <c r="AB32" s="245"/>
      <c r="AC32" s="245"/>
      <c r="AD32" s="245"/>
      <c r="AE32" s="245"/>
    </row>
    <row r="33" spans="1:31" s="248" customFormat="1" ht="14.45" customHeight="1">
      <c r="A33" s="245"/>
      <c r="B33" s="246"/>
      <c r="C33" s="245"/>
      <c r="D33" s="259" t="s">
        <v>40</v>
      </c>
      <c r="E33" s="244" t="s">
        <v>41</v>
      </c>
      <c r="F33" s="260">
        <v>0</v>
      </c>
      <c r="G33" s="245"/>
      <c r="H33" s="245"/>
      <c r="I33" s="261">
        <v>0.21</v>
      </c>
      <c r="J33" s="260">
        <v>0</v>
      </c>
      <c r="K33" s="245"/>
      <c r="L33" s="247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</row>
    <row r="34" spans="1:31" s="248" customFormat="1" ht="14.45" customHeight="1">
      <c r="A34" s="245"/>
      <c r="B34" s="246"/>
      <c r="C34" s="245"/>
      <c r="D34" s="245"/>
      <c r="E34" s="244" t="s">
        <v>42</v>
      </c>
      <c r="F34" s="260">
        <f>J30</f>
        <v>0</v>
      </c>
      <c r="G34" s="245"/>
      <c r="H34" s="245"/>
      <c r="I34" s="261">
        <v>0.15</v>
      </c>
      <c r="J34" s="260">
        <f>F34*0.15</f>
        <v>0</v>
      </c>
      <c r="K34" s="245"/>
      <c r="L34" s="247"/>
      <c r="S34" s="245"/>
      <c r="T34" s="245"/>
      <c r="U34" s="245"/>
      <c r="V34" s="245"/>
      <c r="W34" s="245"/>
      <c r="X34" s="245"/>
      <c r="Y34" s="245"/>
      <c r="Z34" s="245"/>
      <c r="AA34" s="245"/>
      <c r="AB34" s="245"/>
      <c r="AC34" s="245"/>
      <c r="AD34" s="245"/>
      <c r="AE34" s="245"/>
    </row>
    <row r="35" spans="1:31" s="248" customFormat="1" ht="14.45" hidden="1" customHeight="1">
      <c r="A35" s="245"/>
      <c r="B35" s="246"/>
      <c r="C35" s="245"/>
      <c r="D35" s="245"/>
      <c r="E35" s="244" t="s">
        <v>43</v>
      </c>
      <c r="F35" s="260" t="e">
        <f>ROUND((SUM(#REF!)),  2)</f>
        <v>#REF!</v>
      </c>
      <c r="G35" s="245"/>
      <c r="H35" s="245"/>
      <c r="I35" s="261">
        <v>0.21</v>
      </c>
      <c r="J35" s="260">
        <f>0</f>
        <v>0</v>
      </c>
      <c r="K35" s="245"/>
      <c r="L35" s="247"/>
      <c r="S35" s="245"/>
      <c r="T35" s="245"/>
      <c r="U35" s="245"/>
      <c r="V35" s="245"/>
      <c r="W35" s="245"/>
      <c r="X35" s="245"/>
      <c r="Y35" s="245"/>
      <c r="Z35" s="245"/>
      <c r="AA35" s="245"/>
      <c r="AB35" s="245"/>
      <c r="AC35" s="245"/>
      <c r="AD35" s="245"/>
      <c r="AE35" s="245"/>
    </row>
    <row r="36" spans="1:31" s="248" customFormat="1" ht="14.45" hidden="1" customHeight="1">
      <c r="A36" s="245"/>
      <c r="B36" s="246"/>
      <c r="C36" s="245"/>
      <c r="D36" s="245"/>
      <c r="E36" s="244" t="s">
        <v>44</v>
      </c>
      <c r="F36" s="260" t="e">
        <f>ROUND((SUM(#REF!)),  2)</f>
        <v>#REF!</v>
      </c>
      <c r="G36" s="245"/>
      <c r="H36" s="245"/>
      <c r="I36" s="261">
        <v>0.15</v>
      </c>
      <c r="J36" s="260">
        <f>0</f>
        <v>0</v>
      </c>
      <c r="K36" s="245"/>
      <c r="L36" s="247"/>
      <c r="S36" s="245"/>
      <c r="T36" s="24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5"/>
    </row>
    <row r="37" spans="1:31" s="248" customFormat="1" ht="14.45" hidden="1" customHeight="1">
      <c r="A37" s="245"/>
      <c r="B37" s="246"/>
      <c r="C37" s="245"/>
      <c r="D37" s="245"/>
      <c r="E37" s="244" t="s">
        <v>45</v>
      </c>
      <c r="F37" s="260" t="e">
        <f>ROUND((SUM(#REF!)),  2)</f>
        <v>#REF!</v>
      </c>
      <c r="G37" s="245"/>
      <c r="H37" s="245"/>
      <c r="I37" s="261">
        <v>0</v>
      </c>
      <c r="J37" s="260">
        <f>0</f>
        <v>0</v>
      </c>
      <c r="K37" s="245"/>
      <c r="L37" s="247"/>
      <c r="S37" s="245"/>
      <c r="T37" s="245"/>
      <c r="U37" s="245"/>
      <c r="V37" s="245"/>
      <c r="W37" s="245"/>
      <c r="X37" s="245"/>
      <c r="Y37" s="245"/>
      <c r="Z37" s="245"/>
      <c r="AA37" s="245"/>
      <c r="AB37" s="245"/>
      <c r="AC37" s="245"/>
      <c r="AD37" s="245"/>
      <c r="AE37" s="245"/>
    </row>
    <row r="38" spans="1:31" s="248" customFormat="1" ht="6.95" customHeight="1">
      <c r="A38" s="245"/>
      <c r="B38" s="246"/>
      <c r="C38" s="245"/>
      <c r="D38" s="245"/>
      <c r="E38" s="245"/>
      <c r="F38" s="245"/>
      <c r="G38" s="245"/>
      <c r="H38" s="245"/>
      <c r="I38" s="245"/>
      <c r="J38" s="245"/>
      <c r="K38" s="245"/>
      <c r="L38" s="247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</row>
    <row r="39" spans="1:31" s="248" customFormat="1" ht="25.35" customHeight="1">
      <c r="A39" s="245"/>
      <c r="B39" s="246"/>
      <c r="C39" s="262"/>
      <c r="D39" s="263" t="s">
        <v>46</v>
      </c>
      <c r="E39" s="264"/>
      <c r="F39" s="264"/>
      <c r="G39" s="265" t="s">
        <v>47</v>
      </c>
      <c r="H39" s="266" t="s">
        <v>48</v>
      </c>
      <c r="I39" s="264"/>
      <c r="J39" s="267">
        <f>SUM(J30:J37)</f>
        <v>0</v>
      </c>
      <c r="K39" s="268"/>
      <c r="L39" s="247"/>
      <c r="S39" s="245"/>
      <c r="T39" s="245"/>
      <c r="U39" s="245"/>
      <c r="V39" s="245"/>
      <c r="W39" s="245"/>
      <c r="X39" s="245"/>
      <c r="Y39" s="245"/>
      <c r="Z39" s="245"/>
      <c r="AA39" s="245"/>
      <c r="AB39" s="245"/>
      <c r="AC39" s="245"/>
      <c r="AD39" s="245"/>
      <c r="AE39" s="245"/>
    </row>
    <row r="40" spans="1:31" s="248" customFormat="1" ht="14.45" customHeight="1">
      <c r="A40" s="245"/>
      <c r="B40" s="269"/>
      <c r="C40" s="270"/>
      <c r="D40" s="270"/>
      <c r="E40" s="270"/>
      <c r="F40" s="270"/>
      <c r="G40" s="270"/>
      <c r="H40" s="270"/>
      <c r="I40" s="270"/>
      <c r="J40" s="270"/>
      <c r="K40" s="270"/>
      <c r="L40" s="247"/>
      <c r="S40" s="245"/>
      <c r="T40" s="245"/>
      <c r="U40" s="245"/>
      <c r="V40" s="245"/>
      <c r="W40" s="245"/>
      <c r="X40" s="245"/>
      <c r="Y40" s="245"/>
      <c r="Z40" s="245"/>
      <c r="AA40" s="245"/>
      <c r="AB40" s="245"/>
      <c r="AC40" s="245"/>
      <c r="AD40" s="245"/>
      <c r="AE40" s="245"/>
    </row>
    <row r="41" spans="1:31" s="248" customFormat="1" ht="14.45" customHeight="1">
      <c r="A41" s="245"/>
      <c r="B41" s="381"/>
      <c r="C41" s="381"/>
      <c r="D41" s="381"/>
      <c r="E41" s="381"/>
      <c r="F41" s="381"/>
      <c r="G41" s="381"/>
      <c r="H41" s="381"/>
      <c r="I41" s="381"/>
      <c r="J41" s="381"/>
      <c r="K41" s="381"/>
      <c r="L41" s="339"/>
      <c r="S41" s="245"/>
      <c r="T41" s="245"/>
      <c r="U41" s="245"/>
      <c r="V41" s="245"/>
      <c r="W41" s="245"/>
      <c r="X41" s="245"/>
      <c r="Y41" s="245"/>
      <c r="Z41" s="245"/>
      <c r="AA41" s="245"/>
      <c r="AB41" s="245"/>
      <c r="AC41" s="245"/>
      <c r="AD41" s="245"/>
      <c r="AE41" s="245"/>
    </row>
    <row r="42" spans="1:31" s="248" customFormat="1" ht="14.45" customHeight="1">
      <c r="A42" s="245"/>
      <c r="B42" s="381"/>
      <c r="C42" s="381"/>
      <c r="D42" s="381"/>
      <c r="E42" s="381"/>
      <c r="F42" s="381"/>
      <c r="G42" s="381"/>
      <c r="H42" s="381"/>
      <c r="I42" s="381"/>
      <c r="J42" s="381"/>
      <c r="K42" s="381"/>
      <c r="L42" s="339"/>
      <c r="S42" s="245"/>
      <c r="T42" s="245"/>
      <c r="U42" s="245"/>
      <c r="V42" s="245"/>
      <c r="W42" s="245"/>
      <c r="X42" s="245"/>
      <c r="Y42" s="245"/>
      <c r="Z42" s="245"/>
      <c r="AA42" s="245"/>
      <c r="AB42" s="245"/>
      <c r="AC42" s="245"/>
      <c r="AD42" s="245"/>
      <c r="AE42" s="245"/>
    </row>
    <row r="43" spans="1:31" s="248" customFormat="1" ht="14.45" customHeight="1">
      <c r="A43" s="245"/>
      <c r="B43" s="381"/>
      <c r="C43" s="381"/>
      <c r="D43" s="381"/>
      <c r="E43" s="381"/>
      <c r="F43" s="381"/>
      <c r="G43" s="381"/>
      <c r="H43" s="381"/>
      <c r="I43" s="381"/>
      <c r="J43" s="381"/>
      <c r="K43" s="381"/>
      <c r="L43" s="339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</row>
    <row r="44" spans="1:31" s="248" customFormat="1" ht="14.45" customHeight="1">
      <c r="A44" s="245"/>
      <c r="B44" s="381"/>
      <c r="C44" s="381"/>
      <c r="D44" s="381"/>
      <c r="E44" s="381"/>
      <c r="F44" s="381"/>
      <c r="G44" s="381"/>
      <c r="H44" s="381"/>
      <c r="I44" s="381"/>
      <c r="J44" s="381"/>
      <c r="K44" s="381"/>
      <c r="L44" s="339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</row>
    <row r="45" spans="1:31" s="248" customFormat="1" ht="14.45" customHeight="1">
      <c r="A45" s="245"/>
      <c r="B45" s="381"/>
      <c r="C45" s="381"/>
      <c r="D45" s="381"/>
      <c r="E45" s="381"/>
      <c r="F45" s="381"/>
      <c r="G45" s="381"/>
      <c r="H45" s="381"/>
      <c r="I45" s="381"/>
      <c r="J45" s="381"/>
      <c r="K45" s="381"/>
      <c r="L45" s="339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</row>
    <row r="46" spans="1:31" s="248" customFormat="1" ht="14.45" customHeight="1">
      <c r="A46" s="245"/>
      <c r="B46" s="381"/>
      <c r="C46" s="381"/>
      <c r="D46" s="381"/>
      <c r="E46" s="381"/>
      <c r="F46" s="381"/>
      <c r="G46" s="381"/>
      <c r="H46" s="381"/>
      <c r="I46" s="381"/>
      <c r="J46" s="381"/>
      <c r="K46" s="381"/>
      <c r="L46" s="339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</row>
    <row r="47" spans="1:31" s="248" customFormat="1" ht="14.45" customHeight="1">
      <c r="A47" s="245"/>
      <c r="B47" s="381"/>
      <c r="C47" s="381"/>
      <c r="D47" s="381"/>
      <c r="E47" s="381"/>
      <c r="F47" s="381"/>
      <c r="G47" s="381"/>
      <c r="H47" s="381"/>
      <c r="I47" s="381"/>
      <c r="J47" s="381"/>
      <c r="K47" s="381"/>
      <c r="L47" s="339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</row>
    <row r="48" spans="1:31" s="248" customFormat="1" ht="14.45" customHeight="1">
      <c r="A48" s="245"/>
      <c r="B48" s="381"/>
      <c r="C48" s="381"/>
      <c r="D48" s="381"/>
      <c r="E48" s="381"/>
      <c r="F48" s="381"/>
      <c r="G48" s="381"/>
      <c r="H48" s="381"/>
      <c r="I48" s="381"/>
      <c r="J48" s="381"/>
      <c r="K48" s="381"/>
      <c r="L48" s="339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</row>
    <row r="49" spans="1:31" s="248" customFormat="1" ht="14.45" customHeight="1">
      <c r="A49" s="245"/>
      <c r="B49" s="381"/>
      <c r="C49" s="381"/>
      <c r="D49" s="381"/>
      <c r="E49" s="381"/>
      <c r="F49" s="381"/>
      <c r="G49" s="381"/>
      <c r="H49" s="381"/>
      <c r="I49" s="381"/>
      <c r="J49" s="381"/>
      <c r="K49" s="381"/>
      <c r="L49" s="339"/>
      <c r="S49" s="245"/>
      <c r="T49" s="245"/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</row>
    <row r="50" spans="1:31" s="248" customFormat="1" ht="14.45" customHeight="1">
      <c r="A50" s="245"/>
      <c r="B50" s="381"/>
      <c r="C50" s="381"/>
      <c r="D50" s="381"/>
      <c r="E50" s="381"/>
      <c r="F50" s="381"/>
      <c r="G50" s="381"/>
      <c r="H50" s="381"/>
      <c r="I50" s="381"/>
      <c r="J50" s="381"/>
      <c r="K50" s="381"/>
      <c r="L50" s="339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</row>
    <row r="51" spans="1:31" s="248" customFormat="1" ht="14.45" customHeight="1">
      <c r="A51" s="245"/>
      <c r="B51" s="381"/>
      <c r="C51" s="381"/>
      <c r="D51" s="381"/>
      <c r="E51" s="381"/>
      <c r="F51" s="381"/>
      <c r="G51" s="381"/>
      <c r="H51" s="381"/>
      <c r="I51" s="381"/>
      <c r="J51" s="381"/>
      <c r="K51" s="381"/>
      <c r="L51" s="339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</row>
    <row r="52" spans="1:31" s="248" customFormat="1" ht="14.45" customHeight="1">
      <c r="A52" s="245"/>
      <c r="B52" s="381"/>
      <c r="C52" s="381"/>
      <c r="D52" s="381"/>
      <c r="E52" s="381"/>
      <c r="F52" s="381"/>
      <c r="G52" s="381"/>
      <c r="H52" s="381"/>
      <c r="I52" s="381"/>
      <c r="J52" s="381"/>
      <c r="K52" s="381"/>
      <c r="L52" s="339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</row>
    <row r="53" spans="1:31" s="248" customFormat="1" ht="14.45" customHeight="1">
      <c r="A53" s="245"/>
      <c r="B53" s="381"/>
      <c r="C53" s="381"/>
      <c r="D53" s="381"/>
      <c r="E53" s="381"/>
      <c r="F53" s="381"/>
      <c r="G53" s="381"/>
      <c r="H53" s="381"/>
      <c r="I53" s="381"/>
      <c r="J53" s="381"/>
      <c r="K53" s="381"/>
      <c r="L53" s="339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</row>
    <row r="64" spans="1:31" s="248" customFormat="1" ht="6.95" customHeight="1">
      <c r="A64" s="245"/>
      <c r="B64" s="271"/>
      <c r="C64" s="272"/>
      <c r="D64" s="272"/>
      <c r="E64" s="272"/>
      <c r="F64" s="272"/>
      <c r="G64" s="272"/>
      <c r="H64" s="272"/>
      <c r="I64" s="272"/>
      <c r="J64" s="272"/>
      <c r="K64" s="272"/>
      <c r="L64" s="247"/>
      <c r="S64" s="245"/>
      <c r="T64" s="245"/>
      <c r="U64" s="245"/>
      <c r="V64" s="245"/>
      <c r="W64" s="245"/>
      <c r="X64" s="245"/>
      <c r="Y64" s="245"/>
      <c r="Z64" s="245"/>
      <c r="AA64" s="245"/>
      <c r="AB64" s="245"/>
      <c r="AC64" s="245"/>
      <c r="AD64" s="245"/>
      <c r="AE64" s="245"/>
    </row>
    <row r="65" spans="1:47" s="248" customFormat="1" ht="24.95" customHeight="1">
      <c r="A65" s="245"/>
      <c r="B65" s="246"/>
      <c r="C65" s="242" t="s">
        <v>91</v>
      </c>
      <c r="D65" s="245"/>
      <c r="E65" s="245"/>
      <c r="F65" s="245"/>
      <c r="G65" s="245"/>
      <c r="H65" s="245"/>
      <c r="I65" s="245"/>
      <c r="J65" s="245"/>
      <c r="K65" s="245"/>
      <c r="L65" s="247"/>
      <c r="S65" s="245"/>
      <c r="T65" s="245"/>
      <c r="U65" s="245"/>
      <c r="V65" s="245"/>
      <c r="W65" s="245"/>
      <c r="X65" s="245"/>
      <c r="Y65" s="245"/>
      <c r="Z65" s="245"/>
      <c r="AA65" s="245"/>
      <c r="AB65" s="245"/>
      <c r="AC65" s="245"/>
      <c r="AD65" s="245"/>
      <c r="AE65" s="245"/>
    </row>
    <row r="66" spans="1:47" s="248" customFormat="1" ht="6.95" customHeight="1">
      <c r="A66" s="245"/>
      <c r="B66" s="246"/>
      <c r="C66" s="245"/>
      <c r="D66" s="245"/>
      <c r="E66" s="245"/>
      <c r="F66" s="245"/>
      <c r="G66" s="245"/>
      <c r="H66" s="245"/>
      <c r="I66" s="245"/>
      <c r="J66" s="245"/>
      <c r="K66" s="245"/>
      <c r="L66" s="247"/>
      <c r="S66" s="245"/>
      <c r="T66" s="245"/>
      <c r="U66" s="245"/>
      <c r="V66" s="245"/>
      <c r="W66" s="245"/>
      <c r="X66" s="245"/>
      <c r="Y66" s="245"/>
      <c r="Z66" s="245"/>
      <c r="AA66" s="245"/>
      <c r="AB66" s="245"/>
      <c r="AC66" s="245"/>
      <c r="AD66" s="245"/>
      <c r="AE66" s="245"/>
    </row>
    <row r="67" spans="1:47" s="248" customFormat="1" ht="12" customHeight="1">
      <c r="A67" s="245"/>
      <c r="B67" s="246"/>
      <c r="C67" s="244" t="s">
        <v>15</v>
      </c>
      <c r="D67" s="245"/>
      <c r="E67" s="245"/>
      <c r="F67" s="245"/>
      <c r="G67" s="245"/>
      <c r="H67" s="245"/>
      <c r="I67" s="245"/>
      <c r="J67" s="245"/>
      <c r="K67" s="245"/>
      <c r="L67" s="247"/>
      <c r="S67" s="245"/>
      <c r="T67" s="245"/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</row>
    <row r="68" spans="1:47" s="248" customFormat="1" ht="16.5" customHeight="1">
      <c r="A68" s="245"/>
      <c r="B68" s="246"/>
      <c r="C68" s="245"/>
      <c r="D68" s="245"/>
      <c r="E68" s="426" t="str">
        <f>E7</f>
        <v>Stavební úpravy objektu č. 806/4 v ul. Čelakovského, Ústí nad Labem – bytový dům - NEZPŮSOBILÉ NÁKLADY</v>
      </c>
      <c r="F68" s="427"/>
      <c r="G68" s="427"/>
      <c r="H68" s="427"/>
      <c r="I68" s="245"/>
      <c r="J68" s="245"/>
      <c r="K68" s="245"/>
      <c r="L68" s="247"/>
      <c r="S68" s="245"/>
      <c r="T68" s="245"/>
      <c r="U68" s="245"/>
      <c r="V68" s="245"/>
      <c r="W68" s="245"/>
      <c r="X68" s="245"/>
      <c r="Y68" s="245"/>
      <c r="Z68" s="245"/>
      <c r="AA68" s="245"/>
      <c r="AB68" s="245"/>
      <c r="AC68" s="245"/>
      <c r="AD68" s="245"/>
      <c r="AE68" s="245"/>
    </row>
    <row r="69" spans="1:47" s="248" customFormat="1" ht="12" customHeight="1">
      <c r="A69" s="245"/>
      <c r="B69" s="246"/>
      <c r="C69" s="244" t="s">
        <v>88</v>
      </c>
      <c r="D69" s="245"/>
      <c r="E69" s="245"/>
      <c r="F69" s="245"/>
      <c r="G69" s="245"/>
      <c r="H69" s="245"/>
      <c r="I69" s="245"/>
      <c r="J69" s="245"/>
      <c r="K69" s="245"/>
      <c r="L69" s="247"/>
      <c r="S69" s="245"/>
      <c r="T69" s="245"/>
      <c r="U69" s="245"/>
      <c r="V69" s="245"/>
      <c r="W69" s="245"/>
      <c r="X69" s="245"/>
      <c r="Y69" s="245"/>
      <c r="Z69" s="245"/>
      <c r="AA69" s="245"/>
      <c r="AB69" s="245"/>
      <c r="AC69" s="245"/>
      <c r="AD69" s="245"/>
      <c r="AE69" s="245"/>
    </row>
    <row r="70" spans="1:47" s="248" customFormat="1" ht="16.5" customHeight="1">
      <c r="A70" s="245"/>
      <c r="B70" s="246"/>
      <c r="C70" s="245"/>
      <c r="D70" s="245"/>
      <c r="E70" s="424" t="str">
        <f>E9</f>
        <v>03 - Vedlejší a ostatní náklady</v>
      </c>
      <c r="F70" s="425"/>
      <c r="G70" s="425"/>
      <c r="H70" s="425"/>
      <c r="I70" s="245"/>
      <c r="J70" s="245"/>
      <c r="K70" s="245"/>
      <c r="L70" s="247"/>
      <c r="S70" s="245"/>
      <c r="T70" s="245"/>
      <c r="U70" s="245"/>
      <c r="V70" s="245"/>
      <c r="W70" s="245"/>
      <c r="X70" s="245"/>
      <c r="Y70" s="245"/>
      <c r="Z70" s="245"/>
      <c r="AA70" s="245"/>
      <c r="AB70" s="245"/>
      <c r="AC70" s="245"/>
      <c r="AD70" s="245"/>
      <c r="AE70" s="245"/>
    </row>
    <row r="71" spans="1:47" s="248" customFormat="1" ht="6.95" customHeight="1">
      <c r="A71" s="245"/>
      <c r="B71" s="246"/>
      <c r="C71" s="245"/>
      <c r="D71" s="245"/>
      <c r="E71" s="245"/>
      <c r="F71" s="245"/>
      <c r="G71" s="245"/>
      <c r="H71" s="245"/>
      <c r="I71" s="245"/>
      <c r="J71" s="245"/>
      <c r="K71" s="245"/>
      <c r="L71" s="247"/>
      <c r="S71" s="245"/>
      <c r="T71" s="245"/>
      <c r="U71" s="245"/>
      <c r="V71" s="245"/>
      <c r="W71" s="245"/>
      <c r="X71" s="245"/>
      <c r="Y71" s="245"/>
      <c r="Z71" s="245"/>
      <c r="AA71" s="245"/>
      <c r="AB71" s="245"/>
      <c r="AC71" s="245"/>
      <c r="AD71" s="245"/>
      <c r="AE71" s="245"/>
    </row>
    <row r="72" spans="1:47" s="248" customFormat="1" ht="12" customHeight="1">
      <c r="A72" s="245"/>
      <c r="B72" s="246"/>
      <c r="C72" s="244" t="s">
        <v>18</v>
      </c>
      <c r="D72" s="245"/>
      <c r="E72" s="245"/>
      <c r="F72" s="249" t="str">
        <f>F12</f>
        <v>Ústí nad Labem</v>
      </c>
      <c r="G72" s="245"/>
      <c r="H72" s="245"/>
      <c r="I72" s="244" t="s">
        <v>20</v>
      </c>
      <c r="J72" s="250" t="str">
        <f>IF(J12="","",J12)</f>
        <v>21. 8. 2019</v>
      </c>
      <c r="K72" s="245"/>
      <c r="L72" s="247"/>
      <c r="S72" s="245"/>
      <c r="T72" s="245"/>
      <c r="U72" s="245"/>
      <c r="V72" s="245"/>
      <c r="W72" s="245"/>
      <c r="X72" s="245"/>
      <c r="Y72" s="245"/>
      <c r="Z72" s="245"/>
      <c r="AA72" s="245"/>
      <c r="AB72" s="245"/>
      <c r="AC72" s="245"/>
      <c r="AD72" s="245"/>
      <c r="AE72" s="245"/>
    </row>
    <row r="73" spans="1:47" s="248" customFormat="1" ht="6.95" customHeight="1">
      <c r="A73" s="245"/>
      <c r="B73" s="246"/>
      <c r="C73" s="245"/>
      <c r="D73" s="245"/>
      <c r="E73" s="245"/>
      <c r="F73" s="245"/>
      <c r="G73" s="245"/>
      <c r="H73" s="245"/>
      <c r="I73" s="245"/>
      <c r="J73" s="245"/>
      <c r="K73" s="245"/>
      <c r="L73" s="247"/>
      <c r="S73" s="245"/>
      <c r="T73" s="245"/>
      <c r="U73" s="245"/>
      <c r="V73" s="245"/>
      <c r="W73" s="245"/>
      <c r="X73" s="245"/>
      <c r="Y73" s="245"/>
      <c r="Z73" s="245"/>
      <c r="AA73" s="245"/>
      <c r="AB73" s="245"/>
      <c r="AC73" s="245"/>
      <c r="AD73" s="245"/>
      <c r="AE73" s="245"/>
    </row>
    <row r="74" spans="1:47" s="248" customFormat="1" ht="15.2" customHeight="1">
      <c r="A74" s="245"/>
      <c r="B74" s="246"/>
      <c r="C74" s="244" t="s">
        <v>22</v>
      </c>
      <c r="D74" s="245"/>
      <c r="E74" s="245"/>
      <c r="F74" s="249" t="str">
        <f>E15</f>
        <v>Statutární město Ústí nad Labem</v>
      </c>
      <c r="G74" s="245"/>
      <c r="H74" s="245"/>
      <c r="I74" s="244" t="s">
        <v>29</v>
      </c>
      <c r="J74" s="273" t="str">
        <f>E21</f>
        <v>Projekty CZ, s.r.o.</v>
      </c>
      <c r="K74" s="245"/>
      <c r="L74" s="247"/>
      <c r="S74" s="245"/>
      <c r="T74" s="245"/>
      <c r="U74" s="245"/>
      <c r="V74" s="245"/>
      <c r="W74" s="245"/>
      <c r="X74" s="245"/>
      <c r="Y74" s="245"/>
      <c r="Z74" s="245"/>
      <c r="AA74" s="245"/>
      <c r="AB74" s="245"/>
      <c r="AC74" s="245"/>
      <c r="AD74" s="245"/>
      <c r="AE74" s="245"/>
    </row>
    <row r="75" spans="1:47" s="248" customFormat="1" ht="15.2" customHeight="1">
      <c r="A75" s="245"/>
      <c r="B75" s="246"/>
      <c r="C75" s="244" t="s">
        <v>27</v>
      </c>
      <c r="D75" s="245"/>
      <c r="E75" s="245"/>
      <c r="F75" s="249" t="str">
        <f>IF(E18="","",E18)</f>
        <v xml:space="preserve"> </v>
      </c>
      <c r="G75" s="245"/>
      <c r="H75" s="245"/>
      <c r="I75" s="244" t="s">
        <v>32</v>
      </c>
      <c r="J75" s="273" t="str">
        <f>E24</f>
        <v>Martin Růžička</v>
      </c>
      <c r="K75" s="245"/>
      <c r="L75" s="247"/>
      <c r="S75" s="245"/>
      <c r="T75" s="245"/>
      <c r="U75" s="245"/>
      <c r="V75" s="245"/>
      <c r="W75" s="245"/>
      <c r="X75" s="245"/>
      <c r="Y75" s="245"/>
      <c r="Z75" s="245"/>
      <c r="AA75" s="245"/>
      <c r="AB75" s="245"/>
      <c r="AC75" s="245"/>
      <c r="AD75" s="245"/>
      <c r="AE75" s="245"/>
    </row>
    <row r="76" spans="1:47" s="248" customFormat="1" ht="10.35" customHeight="1">
      <c r="A76" s="245"/>
      <c r="B76" s="246"/>
      <c r="C76" s="245"/>
      <c r="D76" s="245"/>
      <c r="E76" s="245"/>
      <c r="F76" s="245"/>
      <c r="G76" s="245"/>
      <c r="H76" s="245"/>
      <c r="I76" s="245"/>
      <c r="J76" s="245"/>
      <c r="K76" s="245"/>
      <c r="L76" s="247"/>
      <c r="S76" s="245"/>
      <c r="T76" s="245"/>
      <c r="U76" s="245"/>
      <c r="V76" s="245"/>
      <c r="W76" s="245"/>
      <c r="X76" s="245"/>
      <c r="Y76" s="245"/>
      <c r="Z76" s="245"/>
      <c r="AA76" s="245"/>
      <c r="AB76" s="245"/>
      <c r="AC76" s="245"/>
      <c r="AD76" s="245"/>
      <c r="AE76" s="245"/>
    </row>
    <row r="77" spans="1:47" s="248" customFormat="1" ht="29.25" customHeight="1">
      <c r="A77" s="245"/>
      <c r="B77" s="246"/>
      <c r="C77" s="274" t="s">
        <v>92</v>
      </c>
      <c r="D77" s="262"/>
      <c r="E77" s="262"/>
      <c r="F77" s="262"/>
      <c r="G77" s="262"/>
      <c r="H77" s="262"/>
      <c r="I77" s="262"/>
      <c r="J77" s="275" t="s">
        <v>93</v>
      </c>
      <c r="K77" s="262"/>
      <c r="L77" s="247"/>
      <c r="S77" s="245"/>
      <c r="T77" s="245"/>
      <c r="U77" s="245"/>
      <c r="V77" s="245"/>
      <c r="W77" s="245"/>
      <c r="X77" s="245"/>
      <c r="Y77" s="245"/>
      <c r="Z77" s="245"/>
      <c r="AA77" s="245"/>
      <c r="AB77" s="245"/>
      <c r="AC77" s="245"/>
      <c r="AD77" s="245"/>
      <c r="AE77" s="245"/>
    </row>
    <row r="78" spans="1:47" s="248" customFormat="1" ht="10.35" customHeight="1">
      <c r="A78" s="245"/>
      <c r="B78" s="246"/>
      <c r="C78" s="245"/>
      <c r="D78" s="245"/>
      <c r="E78" s="245"/>
      <c r="F78" s="245"/>
      <c r="G78" s="245"/>
      <c r="H78" s="245"/>
      <c r="I78" s="245"/>
      <c r="J78" s="245"/>
      <c r="K78" s="245"/>
      <c r="L78" s="247"/>
      <c r="S78" s="245"/>
      <c r="T78" s="245"/>
      <c r="U78" s="245"/>
      <c r="V78" s="245"/>
      <c r="W78" s="245"/>
      <c r="X78" s="245"/>
      <c r="Y78" s="245"/>
      <c r="Z78" s="245"/>
      <c r="AA78" s="245"/>
      <c r="AB78" s="245"/>
      <c r="AC78" s="245"/>
      <c r="AD78" s="245"/>
      <c r="AE78" s="245"/>
    </row>
    <row r="79" spans="1:47" s="248" customFormat="1" ht="22.9" customHeight="1">
      <c r="A79" s="245"/>
      <c r="B79" s="246"/>
      <c r="C79" s="276" t="s">
        <v>68</v>
      </c>
      <c r="D79" s="245"/>
      <c r="E79" s="245"/>
      <c r="F79" s="245"/>
      <c r="G79" s="245"/>
      <c r="H79" s="245"/>
      <c r="I79" s="245"/>
      <c r="J79" s="257">
        <f>J80</f>
        <v>0</v>
      </c>
      <c r="K79" s="245"/>
      <c r="L79" s="247"/>
      <c r="S79" s="245"/>
      <c r="T79" s="245"/>
      <c r="U79" s="245"/>
      <c r="V79" s="245"/>
      <c r="W79" s="245"/>
      <c r="X79" s="245"/>
      <c r="Y79" s="245"/>
      <c r="Z79" s="245"/>
      <c r="AA79" s="245"/>
      <c r="AB79" s="245"/>
      <c r="AC79" s="245"/>
      <c r="AD79" s="245"/>
      <c r="AE79" s="245"/>
      <c r="AU79" s="238" t="s">
        <v>94</v>
      </c>
    </row>
    <row r="80" spans="1:47" s="277" customFormat="1" ht="24.95" customHeight="1">
      <c r="B80" s="278"/>
      <c r="D80" s="279" t="s">
        <v>204</v>
      </c>
      <c r="E80" s="280"/>
      <c r="F80" s="280"/>
      <c r="G80" s="280"/>
      <c r="H80" s="280"/>
      <c r="I80" s="280"/>
      <c r="J80" s="281">
        <f>J81+J82</f>
        <v>0</v>
      </c>
      <c r="L80" s="278"/>
    </row>
    <row r="81" spans="2:65" s="248" customFormat="1" ht="16.5" customHeight="1">
      <c r="B81" s="247"/>
      <c r="C81" s="323" t="s">
        <v>133</v>
      </c>
      <c r="D81" s="323" t="s">
        <v>130</v>
      </c>
      <c r="E81" s="324" t="s">
        <v>392</v>
      </c>
      <c r="F81" s="325" t="s">
        <v>393</v>
      </c>
      <c r="G81" s="326" t="s">
        <v>394</v>
      </c>
      <c r="H81" s="327">
        <v>1</v>
      </c>
      <c r="I81" s="236"/>
      <c r="J81" s="328">
        <f>ROUND(I81*H81,2)</f>
        <v>0</v>
      </c>
      <c r="K81" s="325" t="s">
        <v>3</v>
      </c>
      <c r="L81" s="247"/>
      <c r="M81" s="382" t="s">
        <v>3</v>
      </c>
      <c r="N81" s="383" t="s">
        <v>42</v>
      </c>
      <c r="O81" s="384">
        <v>0</v>
      </c>
      <c r="P81" s="384">
        <f>O81*H81</f>
        <v>0</v>
      </c>
      <c r="Q81" s="384">
        <v>0</v>
      </c>
      <c r="R81" s="384">
        <f>Q81*H81</f>
        <v>0</v>
      </c>
      <c r="S81" s="384">
        <v>0</v>
      </c>
      <c r="T81" s="385">
        <f>S81*H81</f>
        <v>0</v>
      </c>
      <c r="AR81" s="333" t="s">
        <v>395</v>
      </c>
      <c r="AT81" s="333" t="s">
        <v>130</v>
      </c>
      <c r="AU81" s="333" t="s">
        <v>78</v>
      </c>
      <c r="AY81" s="334" t="s">
        <v>128</v>
      </c>
      <c r="BE81" s="335">
        <f>IF(N81="základní",J81,0)</f>
        <v>0</v>
      </c>
      <c r="BF81" s="335">
        <f>IF(N81="snížená",J81,0)</f>
        <v>0</v>
      </c>
      <c r="BG81" s="335">
        <f>IF(N81="zákl. přenesená",J81,0)</f>
        <v>0</v>
      </c>
      <c r="BH81" s="335">
        <f>IF(N81="sníž. přenesená",J81,0)</f>
        <v>0</v>
      </c>
      <c r="BI81" s="335">
        <f>IF(N81="nulová",J81,0)</f>
        <v>0</v>
      </c>
      <c r="BJ81" s="334" t="s">
        <v>133</v>
      </c>
      <c r="BK81" s="335">
        <f>ROUND(I81*H81,2)</f>
        <v>0</v>
      </c>
      <c r="BL81" s="334" t="s">
        <v>395</v>
      </c>
      <c r="BM81" s="333" t="s">
        <v>396</v>
      </c>
    </row>
    <row r="82" spans="2:65" s="315" customFormat="1" ht="22.9" customHeight="1">
      <c r="B82" s="316"/>
      <c r="D82" s="306" t="s">
        <v>69</v>
      </c>
      <c r="E82" s="317" t="s">
        <v>398</v>
      </c>
      <c r="F82" s="317" t="s">
        <v>399</v>
      </c>
      <c r="J82" s="318">
        <f>BK82</f>
        <v>0</v>
      </c>
      <c r="L82" s="316"/>
      <c r="M82" s="319"/>
      <c r="N82" s="320"/>
      <c r="O82" s="320"/>
      <c r="P82" s="321">
        <f>SUM(P83:P84)</f>
        <v>0</v>
      </c>
      <c r="Q82" s="320"/>
      <c r="R82" s="321">
        <f>SUM(R83:R84)</f>
        <v>0</v>
      </c>
      <c r="S82" s="320"/>
      <c r="T82" s="322">
        <f>SUM(T83:T84)</f>
        <v>0</v>
      </c>
      <c r="AR82" s="306" t="s">
        <v>397</v>
      </c>
      <c r="AT82" s="313" t="s">
        <v>69</v>
      </c>
      <c r="AU82" s="313" t="s">
        <v>78</v>
      </c>
      <c r="AY82" s="306" t="s">
        <v>128</v>
      </c>
      <c r="BK82" s="314">
        <f>SUM(BK83:BK84)</f>
        <v>0</v>
      </c>
    </row>
    <row r="83" spans="2:65" s="248" customFormat="1" ht="16.5" customHeight="1">
      <c r="B83" s="247"/>
      <c r="C83" s="323" t="s">
        <v>400</v>
      </c>
      <c r="D83" s="323" t="s">
        <v>130</v>
      </c>
      <c r="E83" s="324" t="s">
        <v>401</v>
      </c>
      <c r="F83" s="325" t="s">
        <v>402</v>
      </c>
      <c r="G83" s="326" t="s">
        <v>403</v>
      </c>
      <c r="H83" s="327">
        <v>1</v>
      </c>
      <c r="I83" s="236"/>
      <c r="J83" s="328">
        <f>ROUND(I83*H83,2)</f>
        <v>0</v>
      </c>
      <c r="K83" s="325" t="s">
        <v>3</v>
      </c>
      <c r="L83" s="247"/>
      <c r="M83" s="329" t="s">
        <v>3</v>
      </c>
      <c r="N83" s="330" t="s">
        <v>42</v>
      </c>
      <c r="O83" s="331">
        <v>0</v>
      </c>
      <c r="P83" s="331">
        <f>O83*H83</f>
        <v>0</v>
      </c>
      <c r="Q83" s="331">
        <v>0</v>
      </c>
      <c r="R83" s="331">
        <f>Q83*H83</f>
        <v>0</v>
      </c>
      <c r="S83" s="331">
        <v>0</v>
      </c>
      <c r="T83" s="332">
        <f>S83*H83</f>
        <v>0</v>
      </c>
      <c r="AR83" s="333" t="s">
        <v>395</v>
      </c>
      <c r="AT83" s="333" t="s">
        <v>130</v>
      </c>
      <c r="AU83" s="333" t="s">
        <v>133</v>
      </c>
      <c r="AY83" s="334" t="s">
        <v>128</v>
      </c>
      <c r="BE83" s="335">
        <f>IF(N83="základní",J83,0)</f>
        <v>0</v>
      </c>
      <c r="BF83" s="335">
        <f>IF(N83="snížená",J83,0)</f>
        <v>0</v>
      </c>
      <c r="BG83" s="335">
        <f>IF(N83="zákl. přenesená",J83,0)</f>
        <v>0</v>
      </c>
      <c r="BH83" s="335">
        <f>IF(N83="sníž. přenesená",J83,0)</f>
        <v>0</v>
      </c>
      <c r="BI83" s="335">
        <f>IF(N83="nulová",J83,0)</f>
        <v>0</v>
      </c>
      <c r="BJ83" s="334" t="s">
        <v>133</v>
      </c>
      <c r="BK83" s="335">
        <f>ROUND(I83*H83,2)</f>
        <v>0</v>
      </c>
      <c r="BL83" s="334" t="s">
        <v>395</v>
      </c>
      <c r="BM83" s="333" t="s">
        <v>404</v>
      </c>
    </row>
    <row r="84" spans="2:65" s="248" customFormat="1" ht="16.5" customHeight="1">
      <c r="B84" s="247"/>
      <c r="C84" s="323" t="s">
        <v>405</v>
      </c>
      <c r="D84" s="323" t="s">
        <v>130</v>
      </c>
      <c r="E84" s="324" t="s">
        <v>406</v>
      </c>
      <c r="F84" s="325" t="s">
        <v>407</v>
      </c>
      <c r="G84" s="326" t="s">
        <v>403</v>
      </c>
      <c r="H84" s="327">
        <v>9</v>
      </c>
      <c r="I84" s="236"/>
      <c r="J84" s="328">
        <f>ROUND(I84*H84,2)</f>
        <v>0</v>
      </c>
      <c r="K84" s="325" t="s">
        <v>3</v>
      </c>
      <c r="L84" s="247"/>
      <c r="M84" s="382" t="s">
        <v>3</v>
      </c>
      <c r="N84" s="383" t="s">
        <v>42</v>
      </c>
      <c r="O84" s="384">
        <v>0</v>
      </c>
      <c r="P84" s="384">
        <f>O84*H84</f>
        <v>0</v>
      </c>
      <c r="Q84" s="384">
        <v>0</v>
      </c>
      <c r="R84" s="384">
        <f>Q84*H84</f>
        <v>0</v>
      </c>
      <c r="S84" s="384">
        <v>0</v>
      </c>
      <c r="T84" s="385">
        <f>S84*H84</f>
        <v>0</v>
      </c>
      <c r="AR84" s="333" t="s">
        <v>395</v>
      </c>
      <c r="AT84" s="333" t="s">
        <v>130</v>
      </c>
      <c r="AU84" s="333" t="s">
        <v>133</v>
      </c>
      <c r="AY84" s="334" t="s">
        <v>128</v>
      </c>
      <c r="BE84" s="335">
        <f>IF(N84="základní",J84,0)</f>
        <v>0</v>
      </c>
      <c r="BF84" s="335">
        <f>IF(N84="snížená",J84,0)</f>
        <v>0</v>
      </c>
      <c r="BG84" s="335">
        <f>IF(N84="zákl. přenesená",J84,0)</f>
        <v>0</v>
      </c>
      <c r="BH84" s="335">
        <f>IF(N84="sníž. přenesená",J84,0)</f>
        <v>0</v>
      </c>
      <c r="BI84" s="335">
        <f>IF(N84="nulová",J84,0)</f>
        <v>0</v>
      </c>
      <c r="BJ84" s="334" t="s">
        <v>133</v>
      </c>
      <c r="BK84" s="335">
        <f>ROUND(I84*H84,2)</f>
        <v>0</v>
      </c>
      <c r="BL84" s="334" t="s">
        <v>395</v>
      </c>
      <c r="BM84" s="333" t="s">
        <v>408</v>
      </c>
    </row>
    <row r="85" spans="2:65" s="248" customFormat="1" ht="6.95" customHeight="1">
      <c r="B85" s="386"/>
      <c r="C85" s="387"/>
      <c r="D85" s="387"/>
      <c r="E85" s="387"/>
      <c r="F85" s="387"/>
      <c r="G85" s="387"/>
      <c r="H85" s="387"/>
      <c r="I85" s="387"/>
      <c r="J85" s="387"/>
      <c r="K85" s="387"/>
      <c r="L85" s="247"/>
    </row>
  </sheetData>
  <sheetProtection algorithmName="SHA-512" hashValue="wlcR1dz8slKxv/dJW3XZn6sKXd0qnSrJHrTQ/fA8beVTJBFYIxCTqrHVfHkMg1ZwWEAJm9uvIuNALMzmTAAT/A==" saltValue="A+P1PQ0wUDPnSWO20eattg==" spinCount="100000" sheet="1" objects="1" scenarios="1"/>
  <mergeCells count="7">
    <mergeCell ref="E70:H70"/>
    <mergeCell ref="L2:V2"/>
    <mergeCell ref="E7:H7"/>
    <mergeCell ref="E9:H9"/>
    <mergeCell ref="E18:H18"/>
    <mergeCell ref="E27:H27"/>
    <mergeCell ref="E68:H68"/>
  </mergeCells>
  <pageMargins left="0.39374999999999999" right="0.39374999999999999" top="0.39374999999999999" bottom="0.39374999999999999" header="0" footer="0"/>
  <pageSetup paperSize="9" scale="74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56" customWidth="1"/>
    <col min="2" max="2" width="1.6640625" style="156" customWidth="1"/>
    <col min="3" max="4" width="5" style="156" customWidth="1"/>
    <col min="5" max="5" width="11.6640625" style="156" customWidth="1"/>
    <col min="6" max="6" width="9.1640625" style="156" customWidth="1"/>
    <col min="7" max="7" width="5" style="156" customWidth="1"/>
    <col min="8" max="8" width="77.83203125" style="156" customWidth="1"/>
    <col min="9" max="10" width="20" style="156" customWidth="1"/>
    <col min="11" max="11" width="1.6640625" style="156" customWidth="1"/>
  </cols>
  <sheetData>
    <row r="1" spans="2:11" s="1" customFormat="1" ht="37.5" customHeight="1"/>
    <row r="2" spans="2:11" s="1" customFormat="1" ht="7.5" customHeight="1">
      <c r="B2" s="157"/>
      <c r="C2" s="158"/>
      <c r="D2" s="158"/>
      <c r="E2" s="158"/>
      <c r="F2" s="158"/>
      <c r="G2" s="158"/>
      <c r="H2" s="158"/>
      <c r="I2" s="158"/>
      <c r="J2" s="158"/>
      <c r="K2" s="159"/>
    </row>
    <row r="3" spans="2:11" s="16" customFormat="1" ht="45" customHeight="1">
      <c r="B3" s="160"/>
      <c r="C3" s="432" t="s">
        <v>205</v>
      </c>
      <c r="D3" s="432"/>
      <c r="E3" s="432"/>
      <c r="F3" s="432"/>
      <c r="G3" s="432"/>
      <c r="H3" s="432"/>
      <c r="I3" s="432"/>
      <c r="J3" s="432"/>
      <c r="K3" s="161"/>
    </row>
    <row r="4" spans="2:11" s="1" customFormat="1" ht="25.5" customHeight="1">
      <c r="B4" s="162"/>
      <c r="C4" s="434" t="s">
        <v>206</v>
      </c>
      <c r="D4" s="434"/>
      <c r="E4" s="434"/>
      <c r="F4" s="434"/>
      <c r="G4" s="434"/>
      <c r="H4" s="434"/>
      <c r="I4" s="434"/>
      <c r="J4" s="434"/>
      <c r="K4" s="163"/>
    </row>
    <row r="5" spans="2:11" s="1" customFormat="1" ht="5.25" customHeight="1">
      <c r="B5" s="162"/>
      <c r="C5" s="164"/>
      <c r="D5" s="164"/>
      <c r="E5" s="164"/>
      <c r="F5" s="164"/>
      <c r="G5" s="164"/>
      <c r="H5" s="164"/>
      <c r="I5" s="164"/>
      <c r="J5" s="164"/>
      <c r="K5" s="163"/>
    </row>
    <row r="6" spans="2:11" s="1" customFormat="1" ht="15" customHeight="1">
      <c r="B6" s="162"/>
      <c r="C6" s="433" t="s">
        <v>207</v>
      </c>
      <c r="D6" s="433"/>
      <c r="E6" s="433"/>
      <c r="F6" s="433"/>
      <c r="G6" s="433"/>
      <c r="H6" s="433"/>
      <c r="I6" s="433"/>
      <c r="J6" s="433"/>
      <c r="K6" s="163"/>
    </row>
    <row r="7" spans="2:11" s="1" customFormat="1" ht="15" customHeight="1">
      <c r="B7" s="166"/>
      <c r="C7" s="433" t="s">
        <v>208</v>
      </c>
      <c r="D7" s="433"/>
      <c r="E7" s="433"/>
      <c r="F7" s="433"/>
      <c r="G7" s="433"/>
      <c r="H7" s="433"/>
      <c r="I7" s="433"/>
      <c r="J7" s="433"/>
      <c r="K7" s="163"/>
    </row>
    <row r="8" spans="2:11" s="1" customFormat="1" ht="12.75" customHeight="1">
      <c r="B8" s="166"/>
      <c r="C8" s="165"/>
      <c r="D8" s="165"/>
      <c r="E8" s="165"/>
      <c r="F8" s="165"/>
      <c r="G8" s="165"/>
      <c r="H8" s="165"/>
      <c r="I8" s="165"/>
      <c r="J8" s="165"/>
      <c r="K8" s="163"/>
    </row>
    <row r="9" spans="2:11" s="1" customFormat="1" ht="15" customHeight="1">
      <c r="B9" s="166"/>
      <c r="C9" s="433" t="s">
        <v>209</v>
      </c>
      <c r="D9" s="433"/>
      <c r="E9" s="433"/>
      <c r="F9" s="433"/>
      <c r="G9" s="433"/>
      <c r="H9" s="433"/>
      <c r="I9" s="433"/>
      <c r="J9" s="433"/>
      <c r="K9" s="163"/>
    </row>
    <row r="10" spans="2:11" s="1" customFormat="1" ht="15" customHeight="1">
      <c r="B10" s="166"/>
      <c r="C10" s="165"/>
      <c r="D10" s="433" t="s">
        <v>210</v>
      </c>
      <c r="E10" s="433"/>
      <c r="F10" s="433"/>
      <c r="G10" s="433"/>
      <c r="H10" s="433"/>
      <c r="I10" s="433"/>
      <c r="J10" s="433"/>
      <c r="K10" s="163"/>
    </row>
    <row r="11" spans="2:11" s="1" customFormat="1" ht="15" customHeight="1">
      <c r="B11" s="166"/>
      <c r="C11" s="167"/>
      <c r="D11" s="433" t="s">
        <v>211</v>
      </c>
      <c r="E11" s="433"/>
      <c r="F11" s="433"/>
      <c r="G11" s="433"/>
      <c r="H11" s="433"/>
      <c r="I11" s="433"/>
      <c r="J11" s="433"/>
      <c r="K11" s="163"/>
    </row>
    <row r="12" spans="2:11" s="1" customFormat="1" ht="15" customHeight="1">
      <c r="B12" s="166"/>
      <c r="C12" s="167"/>
      <c r="D12" s="165"/>
      <c r="E12" s="165"/>
      <c r="F12" s="165"/>
      <c r="G12" s="165"/>
      <c r="H12" s="165"/>
      <c r="I12" s="165"/>
      <c r="J12" s="165"/>
      <c r="K12" s="163"/>
    </row>
    <row r="13" spans="2:11" s="1" customFormat="1" ht="15" customHeight="1">
      <c r="B13" s="166"/>
      <c r="C13" s="167"/>
      <c r="D13" s="168" t="s">
        <v>212</v>
      </c>
      <c r="E13" s="165"/>
      <c r="F13" s="165"/>
      <c r="G13" s="165"/>
      <c r="H13" s="165"/>
      <c r="I13" s="165"/>
      <c r="J13" s="165"/>
      <c r="K13" s="163"/>
    </row>
    <row r="14" spans="2:11" s="1" customFormat="1" ht="12.75" customHeight="1">
      <c r="B14" s="166"/>
      <c r="C14" s="167"/>
      <c r="D14" s="167"/>
      <c r="E14" s="167"/>
      <c r="F14" s="167"/>
      <c r="G14" s="167"/>
      <c r="H14" s="167"/>
      <c r="I14" s="167"/>
      <c r="J14" s="167"/>
      <c r="K14" s="163"/>
    </row>
    <row r="15" spans="2:11" s="1" customFormat="1" ht="15" customHeight="1">
      <c r="B15" s="166"/>
      <c r="C15" s="167"/>
      <c r="D15" s="433" t="s">
        <v>213</v>
      </c>
      <c r="E15" s="433"/>
      <c r="F15" s="433"/>
      <c r="G15" s="433"/>
      <c r="H15" s="433"/>
      <c r="I15" s="433"/>
      <c r="J15" s="433"/>
      <c r="K15" s="163"/>
    </row>
    <row r="16" spans="2:11" s="1" customFormat="1" ht="15" customHeight="1">
      <c r="B16" s="166"/>
      <c r="C16" s="167"/>
      <c r="D16" s="433" t="s">
        <v>214</v>
      </c>
      <c r="E16" s="433"/>
      <c r="F16" s="433"/>
      <c r="G16" s="433"/>
      <c r="H16" s="433"/>
      <c r="I16" s="433"/>
      <c r="J16" s="433"/>
      <c r="K16" s="163"/>
    </row>
    <row r="17" spans="2:11" s="1" customFormat="1" ht="15" customHeight="1">
      <c r="B17" s="166"/>
      <c r="C17" s="167"/>
      <c r="D17" s="433" t="s">
        <v>215</v>
      </c>
      <c r="E17" s="433"/>
      <c r="F17" s="433"/>
      <c r="G17" s="433"/>
      <c r="H17" s="433"/>
      <c r="I17" s="433"/>
      <c r="J17" s="433"/>
      <c r="K17" s="163"/>
    </row>
    <row r="18" spans="2:11" s="1" customFormat="1" ht="15" customHeight="1">
      <c r="B18" s="166"/>
      <c r="C18" s="167"/>
      <c r="D18" s="167"/>
      <c r="E18" s="169" t="s">
        <v>77</v>
      </c>
      <c r="F18" s="433" t="s">
        <v>216</v>
      </c>
      <c r="G18" s="433"/>
      <c r="H18" s="433"/>
      <c r="I18" s="433"/>
      <c r="J18" s="433"/>
      <c r="K18" s="163"/>
    </row>
    <row r="19" spans="2:11" s="1" customFormat="1" ht="15" customHeight="1">
      <c r="B19" s="166"/>
      <c r="C19" s="167"/>
      <c r="D19" s="167"/>
      <c r="E19" s="169" t="s">
        <v>217</v>
      </c>
      <c r="F19" s="433" t="s">
        <v>218</v>
      </c>
      <c r="G19" s="433"/>
      <c r="H19" s="433"/>
      <c r="I19" s="433"/>
      <c r="J19" s="433"/>
      <c r="K19" s="163"/>
    </row>
    <row r="20" spans="2:11" s="1" customFormat="1" ht="15" customHeight="1">
      <c r="B20" s="166"/>
      <c r="C20" s="167"/>
      <c r="D20" s="167"/>
      <c r="E20" s="169" t="s">
        <v>219</v>
      </c>
      <c r="F20" s="433" t="s">
        <v>220</v>
      </c>
      <c r="G20" s="433"/>
      <c r="H20" s="433"/>
      <c r="I20" s="433"/>
      <c r="J20" s="433"/>
      <c r="K20" s="163"/>
    </row>
    <row r="21" spans="2:11" s="1" customFormat="1" ht="15" customHeight="1">
      <c r="B21" s="166"/>
      <c r="C21" s="167"/>
      <c r="D21" s="167"/>
      <c r="E21" s="169" t="s">
        <v>221</v>
      </c>
      <c r="F21" s="433" t="s">
        <v>85</v>
      </c>
      <c r="G21" s="433"/>
      <c r="H21" s="433"/>
      <c r="I21" s="433"/>
      <c r="J21" s="433"/>
      <c r="K21" s="163"/>
    </row>
    <row r="22" spans="2:11" s="1" customFormat="1" ht="15" customHeight="1">
      <c r="B22" s="166"/>
      <c r="C22" s="167"/>
      <c r="D22" s="167"/>
      <c r="E22" s="169" t="s">
        <v>222</v>
      </c>
      <c r="F22" s="433" t="s">
        <v>223</v>
      </c>
      <c r="G22" s="433"/>
      <c r="H22" s="433"/>
      <c r="I22" s="433"/>
      <c r="J22" s="433"/>
      <c r="K22" s="163"/>
    </row>
    <row r="23" spans="2:11" s="1" customFormat="1" ht="15" customHeight="1">
      <c r="B23" s="166"/>
      <c r="C23" s="167"/>
      <c r="D23" s="167"/>
      <c r="E23" s="169" t="s">
        <v>224</v>
      </c>
      <c r="F23" s="433" t="s">
        <v>225</v>
      </c>
      <c r="G23" s="433"/>
      <c r="H23" s="433"/>
      <c r="I23" s="433"/>
      <c r="J23" s="433"/>
      <c r="K23" s="163"/>
    </row>
    <row r="24" spans="2:11" s="1" customFormat="1" ht="12.75" customHeight="1">
      <c r="B24" s="166"/>
      <c r="C24" s="167"/>
      <c r="D24" s="167"/>
      <c r="E24" s="167"/>
      <c r="F24" s="167"/>
      <c r="G24" s="167"/>
      <c r="H24" s="167"/>
      <c r="I24" s="167"/>
      <c r="J24" s="167"/>
      <c r="K24" s="163"/>
    </row>
    <row r="25" spans="2:11" s="1" customFormat="1" ht="15" customHeight="1">
      <c r="B25" s="166"/>
      <c r="C25" s="433" t="s">
        <v>226</v>
      </c>
      <c r="D25" s="433"/>
      <c r="E25" s="433"/>
      <c r="F25" s="433"/>
      <c r="G25" s="433"/>
      <c r="H25" s="433"/>
      <c r="I25" s="433"/>
      <c r="J25" s="433"/>
      <c r="K25" s="163"/>
    </row>
    <row r="26" spans="2:11" s="1" customFormat="1" ht="15" customHeight="1">
      <c r="B26" s="166"/>
      <c r="C26" s="433" t="s">
        <v>227</v>
      </c>
      <c r="D26" s="433"/>
      <c r="E26" s="433"/>
      <c r="F26" s="433"/>
      <c r="G26" s="433"/>
      <c r="H26" s="433"/>
      <c r="I26" s="433"/>
      <c r="J26" s="433"/>
      <c r="K26" s="163"/>
    </row>
    <row r="27" spans="2:11" s="1" customFormat="1" ht="15" customHeight="1">
      <c r="B27" s="166"/>
      <c r="C27" s="165"/>
      <c r="D27" s="433" t="s">
        <v>228</v>
      </c>
      <c r="E27" s="433"/>
      <c r="F27" s="433"/>
      <c r="G27" s="433"/>
      <c r="H27" s="433"/>
      <c r="I27" s="433"/>
      <c r="J27" s="433"/>
      <c r="K27" s="163"/>
    </row>
    <row r="28" spans="2:11" s="1" customFormat="1" ht="15" customHeight="1">
      <c r="B28" s="166"/>
      <c r="C28" s="167"/>
      <c r="D28" s="433" t="s">
        <v>229</v>
      </c>
      <c r="E28" s="433"/>
      <c r="F28" s="433"/>
      <c r="G28" s="433"/>
      <c r="H28" s="433"/>
      <c r="I28" s="433"/>
      <c r="J28" s="433"/>
      <c r="K28" s="163"/>
    </row>
    <row r="29" spans="2:11" s="1" customFormat="1" ht="12.75" customHeight="1">
      <c r="B29" s="166"/>
      <c r="C29" s="167"/>
      <c r="D29" s="167"/>
      <c r="E29" s="167"/>
      <c r="F29" s="167"/>
      <c r="G29" s="167"/>
      <c r="H29" s="167"/>
      <c r="I29" s="167"/>
      <c r="J29" s="167"/>
      <c r="K29" s="163"/>
    </row>
    <row r="30" spans="2:11" s="1" customFormat="1" ht="15" customHeight="1">
      <c r="B30" s="166"/>
      <c r="C30" s="167"/>
      <c r="D30" s="433" t="s">
        <v>230</v>
      </c>
      <c r="E30" s="433"/>
      <c r="F30" s="433"/>
      <c r="G30" s="433"/>
      <c r="H30" s="433"/>
      <c r="I30" s="433"/>
      <c r="J30" s="433"/>
      <c r="K30" s="163"/>
    </row>
    <row r="31" spans="2:11" s="1" customFormat="1" ht="15" customHeight="1">
      <c r="B31" s="166"/>
      <c r="C31" s="167"/>
      <c r="D31" s="433" t="s">
        <v>231</v>
      </c>
      <c r="E31" s="433"/>
      <c r="F31" s="433"/>
      <c r="G31" s="433"/>
      <c r="H31" s="433"/>
      <c r="I31" s="433"/>
      <c r="J31" s="433"/>
      <c r="K31" s="163"/>
    </row>
    <row r="32" spans="2:11" s="1" customFormat="1" ht="12.75" customHeight="1">
      <c r="B32" s="166"/>
      <c r="C32" s="167"/>
      <c r="D32" s="167"/>
      <c r="E32" s="167"/>
      <c r="F32" s="167"/>
      <c r="G32" s="167"/>
      <c r="H32" s="167"/>
      <c r="I32" s="167"/>
      <c r="J32" s="167"/>
      <c r="K32" s="163"/>
    </row>
    <row r="33" spans="2:11" s="1" customFormat="1" ht="15" customHeight="1">
      <c r="B33" s="166"/>
      <c r="C33" s="167"/>
      <c r="D33" s="433" t="s">
        <v>232</v>
      </c>
      <c r="E33" s="433"/>
      <c r="F33" s="433"/>
      <c r="G33" s="433"/>
      <c r="H33" s="433"/>
      <c r="I33" s="433"/>
      <c r="J33" s="433"/>
      <c r="K33" s="163"/>
    </row>
    <row r="34" spans="2:11" s="1" customFormat="1" ht="15" customHeight="1">
      <c r="B34" s="166"/>
      <c r="C34" s="167"/>
      <c r="D34" s="433" t="s">
        <v>233</v>
      </c>
      <c r="E34" s="433"/>
      <c r="F34" s="433"/>
      <c r="G34" s="433"/>
      <c r="H34" s="433"/>
      <c r="I34" s="433"/>
      <c r="J34" s="433"/>
      <c r="K34" s="163"/>
    </row>
    <row r="35" spans="2:11" s="1" customFormat="1" ht="15" customHeight="1">
      <c r="B35" s="166"/>
      <c r="C35" s="167"/>
      <c r="D35" s="433" t="s">
        <v>234</v>
      </c>
      <c r="E35" s="433"/>
      <c r="F35" s="433"/>
      <c r="G35" s="433"/>
      <c r="H35" s="433"/>
      <c r="I35" s="433"/>
      <c r="J35" s="433"/>
      <c r="K35" s="163"/>
    </row>
    <row r="36" spans="2:11" s="1" customFormat="1" ht="15" customHeight="1">
      <c r="B36" s="166"/>
      <c r="C36" s="167"/>
      <c r="D36" s="165"/>
      <c r="E36" s="168" t="s">
        <v>114</v>
      </c>
      <c r="F36" s="165"/>
      <c r="G36" s="433" t="s">
        <v>235</v>
      </c>
      <c r="H36" s="433"/>
      <c r="I36" s="433"/>
      <c r="J36" s="433"/>
      <c r="K36" s="163"/>
    </row>
    <row r="37" spans="2:11" s="1" customFormat="1" ht="30.75" customHeight="1">
      <c r="B37" s="166"/>
      <c r="C37" s="167"/>
      <c r="D37" s="165"/>
      <c r="E37" s="168" t="s">
        <v>236</v>
      </c>
      <c r="F37" s="165"/>
      <c r="G37" s="433" t="s">
        <v>237</v>
      </c>
      <c r="H37" s="433"/>
      <c r="I37" s="433"/>
      <c r="J37" s="433"/>
      <c r="K37" s="163"/>
    </row>
    <row r="38" spans="2:11" s="1" customFormat="1" ht="15" customHeight="1">
      <c r="B38" s="166"/>
      <c r="C38" s="167"/>
      <c r="D38" s="165"/>
      <c r="E38" s="168" t="s">
        <v>51</v>
      </c>
      <c r="F38" s="165"/>
      <c r="G38" s="433" t="s">
        <v>238</v>
      </c>
      <c r="H38" s="433"/>
      <c r="I38" s="433"/>
      <c r="J38" s="433"/>
      <c r="K38" s="163"/>
    </row>
    <row r="39" spans="2:11" s="1" customFormat="1" ht="15" customHeight="1">
      <c r="B39" s="166"/>
      <c r="C39" s="167"/>
      <c r="D39" s="165"/>
      <c r="E39" s="168" t="s">
        <v>52</v>
      </c>
      <c r="F39" s="165"/>
      <c r="G39" s="433" t="s">
        <v>239</v>
      </c>
      <c r="H39" s="433"/>
      <c r="I39" s="433"/>
      <c r="J39" s="433"/>
      <c r="K39" s="163"/>
    </row>
    <row r="40" spans="2:11" s="1" customFormat="1" ht="15" customHeight="1">
      <c r="B40" s="166"/>
      <c r="C40" s="167"/>
      <c r="D40" s="165"/>
      <c r="E40" s="168" t="s">
        <v>115</v>
      </c>
      <c r="F40" s="165"/>
      <c r="G40" s="433" t="s">
        <v>240</v>
      </c>
      <c r="H40" s="433"/>
      <c r="I40" s="433"/>
      <c r="J40" s="433"/>
      <c r="K40" s="163"/>
    </row>
    <row r="41" spans="2:11" s="1" customFormat="1" ht="15" customHeight="1">
      <c r="B41" s="166"/>
      <c r="C41" s="167"/>
      <c r="D41" s="165"/>
      <c r="E41" s="168" t="s">
        <v>116</v>
      </c>
      <c r="F41" s="165"/>
      <c r="G41" s="433" t="s">
        <v>241</v>
      </c>
      <c r="H41" s="433"/>
      <c r="I41" s="433"/>
      <c r="J41" s="433"/>
      <c r="K41" s="163"/>
    </row>
    <row r="42" spans="2:11" s="1" customFormat="1" ht="15" customHeight="1">
      <c r="B42" s="166"/>
      <c r="C42" s="167"/>
      <c r="D42" s="165"/>
      <c r="E42" s="168" t="s">
        <v>242</v>
      </c>
      <c r="F42" s="165"/>
      <c r="G42" s="433" t="s">
        <v>243</v>
      </c>
      <c r="H42" s="433"/>
      <c r="I42" s="433"/>
      <c r="J42" s="433"/>
      <c r="K42" s="163"/>
    </row>
    <row r="43" spans="2:11" s="1" customFormat="1" ht="15" customHeight="1">
      <c r="B43" s="166"/>
      <c r="C43" s="167"/>
      <c r="D43" s="165"/>
      <c r="E43" s="168"/>
      <c r="F43" s="165"/>
      <c r="G43" s="433" t="s">
        <v>244</v>
      </c>
      <c r="H43" s="433"/>
      <c r="I43" s="433"/>
      <c r="J43" s="433"/>
      <c r="K43" s="163"/>
    </row>
    <row r="44" spans="2:11" s="1" customFormat="1" ht="15" customHeight="1">
      <c r="B44" s="166"/>
      <c r="C44" s="167"/>
      <c r="D44" s="165"/>
      <c r="E44" s="168" t="s">
        <v>245</v>
      </c>
      <c r="F44" s="165"/>
      <c r="G44" s="433" t="s">
        <v>246</v>
      </c>
      <c r="H44" s="433"/>
      <c r="I44" s="433"/>
      <c r="J44" s="433"/>
      <c r="K44" s="163"/>
    </row>
    <row r="45" spans="2:11" s="1" customFormat="1" ht="15" customHeight="1">
      <c r="B45" s="166"/>
      <c r="C45" s="167"/>
      <c r="D45" s="165"/>
      <c r="E45" s="168" t="s">
        <v>118</v>
      </c>
      <c r="F45" s="165"/>
      <c r="G45" s="433" t="s">
        <v>247</v>
      </c>
      <c r="H45" s="433"/>
      <c r="I45" s="433"/>
      <c r="J45" s="433"/>
      <c r="K45" s="163"/>
    </row>
    <row r="46" spans="2:11" s="1" customFormat="1" ht="12.75" customHeight="1">
      <c r="B46" s="166"/>
      <c r="C46" s="167"/>
      <c r="D46" s="165"/>
      <c r="E46" s="165"/>
      <c r="F46" s="165"/>
      <c r="G46" s="165"/>
      <c r="H46" s="165"/>
      <c r="I46" s="165"/>
      <c r="J46" s="165"/>
      <c r="K46" s="163"/>
    </row>
    <row r="47" spans="2:11" s="1" customFormat="1" ht="15" customHeight="1">
      <c r="B47" s="166"/>
      <c r="C47" s="167"/>
      <c r="D47" s="433" t="s">
        <v>248</v>
      </c>
      <c r="E47" s="433"/>
      <c r="F47" s="433"/>
      <c r="G47" s="433"/>
      <c r="H47" s="433"/>
      <c r="I47" s="433"/>
      <c r="J47" s="433"/>
      <c r="K47" s="163"/>
    </row>
    <row r="48" spans="2:11" s="1" customFormat="1" ht="15" customHeight="1">
      <c r="B48" s="166"/>
      <c r="C48" s="167"/>
      <c r="D48" s="167"/>
      <c r="E48" s="433" t="s">
        <v>249</v>
      </c>
      <c r="F48" s="433"/>
      <c r="G48" s="433"/>
      <c r="H48" s="433"/>
      <c r="I48" s="433"/>
      <c r="J48" s="433"/>
      <c r="K48" s="163"/>
    </row>
    <row r="49" spans="2:11" s="1" customFormat="1" ht="15" customHeight="1">
      <c r="B49" s="166"/>
      <c r="C49" s="167"/>
      <c r="D49" s="167"/>
      <c r="E49" s="433" t="s">
        <v>250</v>
      </c>
      <c r="F49" s="433"/>
      <c r="G49" s="433"/>
      <c r="H49" s="433"/>
      <c r="I49" s="433"/>
      <c r="J49" s="433"/>
      <c r="K49" s="163"/>
    </row>
    <row r="50" spans="2:11" s="1" customFormat="1" ht="15" customHeight="1">
      <c r="B50" s="166"/>
      <c r="C50" s="167"/>
      <c r="D50" s="167"/>
      <c r="E50" s="433" t="s">
        <v>251</v>
      </c>
      <c r="F50" s="433"/>
      <c r="G50" s="433"/>
      <c r="H50" s="433"/>
      <c r="I50" s="433"/>
      <c r="J50" s="433"/>
      <c r="K50" s="163"/>
    </row>
    <row r="51" spans="2:11" s="1" customFormat="1" ht="15" customHeight="1">
      <c r="B51" s="166"/>
      <c r="C51" s="167"/>
      <c r="D51" s="433" t="s">
        <v>252</v>
      </c>
      <c r="E51" s="433"/>
      <c r="F51" s="433"/>
      <c r="G51" s="433"/>
      <c r="H51" s="433"/>
      <c r="I51" s="433"/>
      <c r="J51" s="433"/>
      <c r="K51" s="163"/>
    </row>
    <row r="52" spans="2:11" s="1" customFormat="1" ht="25.5" customHeight="1">
      <c r="B52" s="162"/>
      <c r="C52" s="434" t="s">
        <v>253</v>
      </c>
      <c r="D52" s="434"/>
      <c r="E52" s="434"/>
      <c r="F52" s="434"/>
      <c r="G52" s="434"/>
      <c r="H52" s="434"/>
      <c r="I52" s="434"/>
      <c r="J52" s="434"/>
      <c r="K52" s="163"/>
    </row>
    <row r="53" spans="2:11" s="1" customFormat="1" ht="5.25" customHeight="1">
      <c r="B53" s="162"/>
      <c r="C53" s="164"/>
      <c r="D53" s="164"/>
      <c r="E53" s="164"/>
      <c r="F53" s="164"/>
      <c r="G53" s="164"/>
      <c r="H53" s="164"/>
      <c r="I53" s="164"/>
      <c r="J53" s="164"/>
      <c r="K53" s="163"/>
    </row>
    <row r="54" spans="2:11" s="1" customFormat="1" ht="15" customHeight="1">
      <c r="B54" s="162"/>
      <c r="C54" s="433" t="s">
        <v>254</v>
      </c>
      <c r="D54" s="433"/>
      <c r="E54" s="433"/>
      <c r="F54" s="433"/>
      <c r="G54" s="433"/>
      <c r="H54" s="433"/>
      <c r="I54" s="433"/>
      <c r="J54" s="433"/>
      <c r="K54" s="163"/>
    </row>
    <row r="55" spans="2:11" s="1" customFormat="1" ht="15" customHeight="1">
      <c r="B55" s="162"/>
      <c r="C55" s="433" t="s">
        <v>255</v>
      </c>
      <c r="D55" s="433"/>
      <c r="E55" s="433"/>
      <c r="F55" s="433"/>
      <c r="G55" s="433"/>
      <c r="H55" s="433"/>
      <c r="I55" s="433"/>
      <c r="J55" s="433"/>
      <c r="K55" s="163"/>
    </row>
    <row r="56" spans="2:11" s="1" customFormat="1" ht="12.75" customHeight="1">
      <c r="B56" s="162"/>
      <c r="C56" s="165"/>
      <c r="D56" s="165"/>
      <c r="E56" s="165"/>
      <c r="F56" s="165"/>
      <c r="G56" s="165"/>
      <c r="H56" s="165"/>
      <c r="I56" s="165"/>
      <c r="J56" s="165"/>
      <c r="K56" s="163"/>
    </row>
    <row r="57" spans="2:11" s="1" customFormat="1" ht="15" customHeight="1">
      <c r="B57" s="162"/>
      <c r="C57" s="433" t="s">
        <v>256</v>
      </c>
      <c r="D57" s="433"/>
      <c r="E57" s="433"/>
      <c r="F57" s="433"/>
      <c r="G57" s="433"/>
      <c r="H57" s="433"/>
      <c r="I57" s="433"/>
      <c r="J57" s="433"/>
      <c r="K57" s="163"/>
    </row>
    <row r="58" spans="2:11" s="1" customFormat="1" ht="15" customHeight="1">
      <c r="B58" s="162"/>
      <c r="C58" s="167"/>
      <c r="D58" s="433" t="s">
        <v>257</v>
      </c>
      <c r="E58" s="433"/>
      <c r="F58" s="433"/>
      <c r="G58" s="433"/>
      <c r="H58" s="433"/>
      <c r="I58" s="433"/>
      <c r="J58" s="433"/>
      <c r="K58" s="163"/>
    </row>
    <row r="59" spans="2:11" s="1" customFormat="1" ht="15" customHeight="1">
      <c r="B59" s="162"/>
      <c r="C59" s="167"/>
      <c r="D59" s="433" t="s">
        <v>258</v>
      </c>
      <c r="E59" s="433"/>
      <c r="F59" s="433"/>
      <c r="G59" s="433"/>
      <c r="H59" s="433"/>
      <c r="I59" s="433"/>
      <c r="J59" s="433"/>
      <c r="K59" s="163"/>
    </row>
    <row r="60" spans="2:11" s="1" customFormat="1" ht="15" customHeight="1">
      <c r="B60" s="162"/>
      <c r="C60" s="167"/>
      <c r="D60" s="433" t="s">
        <v>259</v>
      </c>
      <c r="E60" s="433"/>
      <c r="F60" s="433"/>
      <c r="G60" s="433"/>
      <c r="H60" s="433"/>
      <c r="I60" s="433"/>
      <c r="J60" s="433"/>
      <c r="K60" s="163"/>
    </row>
    <row r="61" spans="2:11" s="1" customFormat="1" ht="15" customHeight="1">
      <c r="B61" s="162"/>
      <c r="C61" s="167"/>
      <c r="D61" s="433" t="s">
        <v>260</v>
      </c>
      <c r="E61" s="433"/>
      <c r="F61" s="433"/>
      <c r="G61" s="433"/>
      <c r="H61" s="433"/>
      <c r="I61" s="433"/>
      <c r="J61" s="433"/>
      <c r="K61" s="163"/>
    </row>
    <row r="62" spans="2:11" s="1" customFormat="1" ht="15" customHeight="1">
      <c r="B62" s="162"/>
      <c r="C62" s="167"/>
      <c r="D62" s="435" t="s">
        <v>261</v>
      </c>
      <c r="E62" s="435"/>
      <c r="F62" s="435"/>
      <c r="G62" s="435"/>
      <c r="H62" s="435"/>
      <c r="I62" s="435"/>
      <c r="J62" s="435"/>
      <c r="K62" s="163"/>
    </row>
    <row r="63" spans="2:11" s="1" customFormat="1" ht="15" customHeight="1">
      <c r="B63" s="162"/>
      <c r="C63" s="167"/>
      <c r="D63" s="433" t="s">
        <v>262</v>
      </c>
      <c r="E63" s="433"/>
      <c r="F63" s="433"/>
      <c r="G63" s="433"/>
      <c r="H63" s="433"/>
      <c r="I63" s="433"/>
      <c r="J63" s="433"/>
      <c r="K63" s="163"/>
    </row>
    <row r="64" spans="2:11" s="1" customFormat="1" ht="12.75" customHeight="1">
      <c r="B64" s="162"/>
      <c r="C64" s="167"/>
      <c r="D64" s="167"/>
      <c r="E64" s="170"/>
      <c r="F64" s="167"/>
      <c r="G64" s="167"/>
      <c r="H64" s="167"/>
      <c r="I64" s="167"/>
      <c r="J64" s="167"/>
      <c r="K64" s="163"/>
    </row>
    <row r="65" spans="2:11" s="1" customFormat="1" ht="15" customHeight="1">
      <c r="B65" s="162"/>
      <c r="C65" s="167"/>
      <c r="D65" s="433" t="s">
        <v>263</v>
      </c>
      <c r="E65" s="433"/>
      <c r="F65" s="433"/>
      <c r="G65" s="433"/>
      <c r="H65" s="433"/>
      <c r="I65" s="433"/>
      <c r="J65" s="433"/>
      <c r="K65" s="163"/>
    </row>
    <row r="66" spans="2:11" s="1" customFormat="1" ht="15" customHeight="1">
      <c r="B66" s="162"/>
      <c r="C66" s="167"/>
      <c r="D66" s="435" t="s">
        <v>264</v>
      </c>
      <c r="E66" s="435"/>
      <c r="F66" s="435"/>
      <c r="G66" s="435"/>
      <c r="H66" s="435"/>
      <c r="I66" s="435"/>
      <c r="J66" s="435"/>
      <c r="K66" s="163"/>
    </row>
    <row r="67" spans="2:11" s="1" customFormat="1" ht="15" customHeight="1">
      <c r="B67" s="162"/>
      <c r="C67" s="167"/>
      <c r="D67" s="433" t="s">
        <v>265</v>
      </c>
      <c r="E67" s="433"/>
      <c r="F67" s="433"/>
      <c r="G67" s="433"/>
      <c r="H67" s="433"/>
      <c r="I67" s="433"/>
      <c r="J67" s="433"/>
      <c r="K67" s="163"/>
    </row>
    <row r="68" spans="2:11" s="1" customFormat="1" ht="15" customHeight="1">
      <c r="B68" s="162"/>
      <c r="C68" s="167"/>
      <c r="D68" s="433" t="s">
        <v>266</v>
      </c>
      <c r="E68" s="433"/>
      <c r="F68" s="433"/>
      <c r="G68" s="433"/>
      <c r="H68" s="433"/>
      <c r="I68" s="433"/>
      <c r="J68" s="433"/>
      <c r="K68" s="163"/>
    </row>
    <row r="69" spans="2:11" s="1" customFormat="1" ht="15" customHeight="1">
      <c r="B69" s="162"/>
      <c r="C69" s="167"/>
      <c r="D69" s="433" t="s">
        <v>267</v>
      </c>
      <c r="E69" s="433"/>
      <c r="F69" s="433"/>
      <c r="G69" s="433"/>
      <c r="H69" s="433"/>
      <c r="I69" s="433"/>
      <c r="J69" s="433"/>
      <c r="K69" s="163"/>
    </row>
    <row r="70" spans="2:11" s="1" customFormat="1" ht="15" customHeight="1">
      <c r="B70" s="162"/>
      <c r="C70" s="167"/>
      <c r="D70" s="433" t="s">
        <v>268</v>
      </c>
      <c r="E70" s="433"/>
      <c r="F70" s="433"/>
      <c r="G70" s="433"/>
      <c r="H70" s="433"/>
      <c r="I70" s="433"/>
      <c r="J70" s="433"/>
      <c r="K70" s="163"/>
    </row>
    <row r="71" spans="2:11" s="1" customFormat="1" ht="12.75" customHeight="1">
      <c r="B71" s="171"/>
      <c r="C71" s="172"/>
      <c r="D71" s="172"/>
      <c r="E71" s="172"/>
      <c r="F71" s="172"/>
      <c r="G71" s="172"/>
      <c r="H71" s="172"/>
      <c r="I71" s="172"/>
      <c r="J71" s="172"/>
      <c r="K71" s="173"/>
    </row>
    <row r="72" spans="2:11" s="1" customFormat="1" ht="18.75" customHeight="1">
      <c r="B72" s="174"/>
      <c r="C72" s="174"/>
      <c r="D72" s="174"/>
      <c r="E72" s="174"/>
      <c r="F72" s="174"/>
      <c r="G72" s="174"/>
      <c r="H72" s="174"/>
      <c r="I72" s="174"/>
      <c r="J72" s="174"/>
      <c r="K72" s="175"/>
    </row>
    <row r="73" spans="2:11" s="1" customFormat="1" ht="18.75" customHeight="1">
      <c r="B73" s="175"/>
      <c r="C73" s="175"/>
      <c r="D73" s="175"/>
      <c r="E73" s="175"/>
      <c r="F73" s="175"/>
      <c r="G73" s="175"/>
      <c r="H73" s="175"/>
      <c r="I73" s="175"/>
      <c r="J73" s="175"/>
      <c r="K73" s="175"/>
    </row>
    <row r="74" spans="2:11" s="1" customFormat="1" ht="7.5" customHeight="1">
      <c r="B74" s="176"/>
      <c r="C74" s="177"/>
      <c r="D74" s="177"/>
      <c r="E74" s="177"/>
      <c r="F74" s="177"/>
      <c r="G74" s="177"/>
      <c r="H74" s="177"/>
      <c r="I74" s="177"/>
      <c r="J74" s="177"/>
      <c r="K74" s="178"/>
    </row>
    <row r="75" spans="2:11" s="1" customFormat="1" ht="45" customHeight="1">
      <c r="B75" s="179"/>
      <c r="C75" s="436" t="s">
        <v>269</v>
      </c>
      <c r="D75" s="436"/>
      <c r="E75" s="436"/>
      <c r="F75" s="436"/>
      <c r="G75" s="436"/>
      <c r="H75" s="436"/>
      <c r="I75" s="436"/>
      <c r="J75" s="436"/>
      <c r="K75" s="180"/>
    </row>
    <row r="76" spans="2:11" s="1" customFormat="1" ht="17.25" customHeight="1">
      <c r="B76" s="179"/>
      <c r="C76" s="181" t="s">
        <v>270</v>
      </c>
      <c r="D76" s="181"/>
      <c r="E76" s="181"/>
      <c r="F76" s="181" t="s">
        <v>271</v>
      </c>
      <c r="G76" s="182"/>
      <c r="H76" s="181" t="s">
        <v>52</v>
      </c>
      <c r="I76" s="181" t="s">
        <v>55</v>
      </c>
      <c r="J76" s="181" t="s">
        <v>272</v>
      </c>
      <c r="K76" s="180"/>
    </row>
    <row r="77" spans="2:11" s="1" customFormat="1" ht="17.25" customHeight="1">
      <c r="B77" s="179"/>
      <c r="C77" s="183" t="s">
        <v>273</v>
      </c>
      <c r="D77" s="183"/>
      <c r="E77" s="183"/>
      <c r="F77" s="184" t="s">
        <v>274</v>
      </c>
      <c r="G77" s="185"/>
      <c r="H77" s="183"/>
      <c r="I77" s="183"/>
      <c r="J77" s="183" t="s">
        <v>275</v>
      </c>
      <c r="K77" s="180"/>
    </row>
    <row r="78" spans="2:11" s="1" customFormat="1" ht="5.25" customHeight="1">
      <c r="B78" s="179"/>
      <c r="C78" s="186"/>
      <c r="D78" s="186"/>
      <c r="E78" s="186"/>
      <c r="F78" s="186"/>
      <c r="G78" s="187"/>
      <c r="H78" s="186"/>
      <c r="I78" s="186"/>
      <c r="J78" s="186"/>
      <c r="K78" s="180"/>
    </row>
    <row r="79" spans="2:11" s="1" customFormat="1" ht="15" customHeight="1">
      <c r="B79" s="179"/>
      <c r="C79" s="168" t="s">
        <v>51</v>
      </c>
      <c r="D79" s="186"/>
      <c r="E79" s="186"/>
      <c r="F79" s="188" t="s">
        <v>276</v>
      </c>
      <c r="G79" s="187"/>
      <c r="H79" s="168" t="s">
        <v>277</v>
      </c>
      <c r="I79" s="168" t="s">
        <v>278</v>
      </c>
      <c r="J79" s="168">
        <v>20</v>
      </c>
      <c r="K79" s="180"/>
    </row>
    <row r="80" spans="2:11" s="1" customFormat="1" ht="15" customHeight="1">
      <c r="B80" s="179"/>
      <c r="C80" s="168" t="s">
        <v>279</v>
      </c>
      <c r="D80" s="168"/>
      <c r="E80" s="168"/>
      <c r="F80" s="188" t="s">
        <v>276</v>
      </c>
      <c r="G80" s="187"/>
      <c r="H80" s="168" t="s">
        <v>280</v>
      </c>
      <c r="I80" s="168" t="s">
        <v>278</v>
      </c>
      <c r="J80" s="168">
        <v>120</v>
      </c>
      <c r="K80" s="180"/>
    </row>
    <row r="81" spans="2:11" s="1" customFormat="1" ht="15" customHeight="1">
      <c r="B81" s="189"/>
      <c r="C81" s="168" t="s">
        <v>281</v>
      </c>
      <c r="D81" s="168"/>
      <c r="E81" s="168"/>
      <c r="F81" s="188" t="s">
        <v>282</v>
      </c>
      <c r="G81" s="187"/>
      <c r="H81" s="168" t="s">
        <v>283</v>
      </c>
      <c r="I81" s="168" t="s">
        <v>278</v>
      </c>
      <c r="J81" s="168">
        <v>50</v>
      </c>
      <c r="K81" s="180"/>
    </row>
    <row r="82" spans="2:11" s="1" customFormat="1" ht="15" customHeight="1">
      <c r="B82" s="189"/>
      <c r="C82" s="168" t="s">
        <v>284</v>
      </c>
      <c r="D82" s="168"/>
      <c r="E82" s="168"/>
      <c r="F82" s="188" t="s">
        <v>276</v>
      </c>
      <c r="G82" s="187"/>
      <c r="H82" s="168" t="s">
        <v>285</v>
      </c>
      <c r="I82" s="168" t="s">
        <v>286</v>
      </c>
      <c r="J82" s="168"/>
      <c r="K82" s="180"/>
    </row>
    <row r="83" spans="2:11" s="1" customFormat="1" ht="15" customHeight="1">
      <c r="B83" s="189"/>
      <c r="C83" s="190" t="s">
        <v>287</v>
      </c>
      <c r="D83" s="190"/>
      <c r="E83" s="190"/>
      <c r="F83" s="191" t="s">
        <v>282</v>
      </c>
      <c r="G83" s="190"/>
      <c r="H83" s="190" t="s">
        <v>288</v>
      </c>
      <c r="I83" s="190" t="s">
        <v>278</v>
      </c>
      <c r="J83" s="190">
        <v>15</v>
      </c>
      <c r="K83" s="180"/>
    </row>
    <row r="84" spans="2:11" s="1" customFormat="1" ht="15" customHeight="1">
      <c r="B84" s="189"/>
      <c r="C84" s="190" t="s">
        <v>289</v>
      </c>
      <c r="D84" s="190"/>
      <c r="E84" s="190"/>
      <c r="F84" s="191" t="s">
        <v>282</v>
      </c>
      <c r="G84" s="190"/>
      <c r="H84" s="190" t="s">
        <v>290</v>
      </c>
      <c r="I84" s="190" t="s">
        <v>278</v>
      </c>
      <c r="J84" s="190">
        <v>15</v>
      </c>
      <c r="K84" s="180"/>
    </row>
    <row r="85" spans="2:11" s="1" customFormat="1" ht="15" customHeight="1">
      <c r="B85" s="189"/>
      <c r="C85" s="190" t="s">
        <v>291</v>
      </c>
      <c r="D85" s="190"/>
      <c r="E85" s="190"/>
      <c r="F85" s="191" t="s">
        <v>282</v>
      </c>
      <c r="G85" s="190"/>
      <c r="H85" s="190" t="s">
        <v>292</v>
      </c>
      <c r="I85" s="190" t="s">
        <v>278</v>
      </c>
      <c r="J85" s="190">
        <v>20</v>
      </c>
      <c r="K85" s="180"/>
    </row>
    <row r="86" spans="2:11" s="1" customFormat="1" ht="15" customHeight="1">
      <c r="B86" s="189"/>
      <c r="C86" s="190" t="s">
        <v>293</v>
      </c>
      <c r="D86" s="190"/>
      <c r="E86" s="190"/>
      <c r="F86" s="191" t="s">
        <v>282</v>
      </c>
      <c r="G86" s="190"/>
      <c r="H86" s="190" t="s">
        <v>294</v>
      </c>
      <c r="I86" s="190" t="s">
        <v>278</v>
      </c>
      <c r="J86" s="190">
        <v>20</v>
      </c>
      <c r="K86" s="180"/>
    </row>
    <row r="87" spans="2:11" s="1" customFormat="1" ht="15" customHeight="1">
      <c r="B87" s="189"/>
      <c r="C87" s="168" t="s">
        <v>295</v>
      </c>
      <c r="D87" s="168"/>
      <c r="E87" s="168"/>
      <c r="F87" s="188" t="s">
        <v>282</v>
      </c>
      <c r="G87" s="187"/>
      <c r="H87" s="168" t="s">
        <v>296</v>
      </c>
      <c r="I87" s="168" t="s">
        <v>278</v>
      </c>
      <c r="J87" s="168">
        <v>50</v>
      </c>
      <c r="K87" s="180"/>
    </row>
    <row r="88" spans="2:11" s="1" customFormat="1" ht="15" customHeight="1">
      <c r="B88" s="189"/>
      <c r="C88" s="168" t="s">
        <v>297</v>
      </c>
      <c r="D88" s="168"/>
      <c r="E88" s="168"/>
      <c r="F88" s="188" t="s">
        <v>282</v>
      </c>
      <c r="G88" s="187"/>
      <c r="H88" s="168" t="s">
        <v>298</v>
      </c>
      <c r="I88" s="168" t="s">
        <v>278</v>
      </c>
      <c r="J88" s="168">
        <v>20</v>
      </c>
      <c r="K88" s="180"/>
    </row>
    <row r="89" spans="2:11" s="1" customFormat="1" ht="15" customHeight="1">
      <c r="B89" s="189"/>
      <c r="C89" s="168" t="s">
        <v>299</v>
      </c>
      <c r="D89" s="168"/>
      <c r="E89" s="168"/>
      <c r="F89" s="188" t="s">
        <v>282</v>
      </c>
      <c r="G89" s="187"/>
      <c r="H89" s="168" t="s">
        <v>300</v>
      </c>
      <c r="I89" s="168" t="s">
        <v>278</v>
      </c>
      <c r="J89" s="168">
        <v>20</v>
      </c>
      <c r="K89" s="180"/>
    </row>
    <row r="90" spans="2:11" s="1" customFormat="1" ht="15" customHeight="1">
      <c r="B90" s="189"/>
      <c r="C90" s="168" t="s">
        <v>301</v>
      </c>
      <c r="D90" s="168"/>
      <c r="E90" s="168"/>
      <c r="F90" s="188" t="s">
        <v>282</v>
      </c>
      <c r="G90" s="187"/>
      <c r="H90" s="168" t="s">
        <v>302</v>
      </c>
      <c r="I90" s="168" t="s">
        <v>278</v>
      </c>
      <c r="J90" s="168">
        <v>50</v>
      </c>
      <c r="K90" s="180"/>
    </row>
    <row r="91" spans="2:11" s="1" customFormat="1" ht="15" customHeight="1">
      <c r="B91" s="189"/>
      <c r="C91" s="168" t="s">
        <v>303</v>
      </c>
      <c r="D91" s="168"/>
      <c r="E91" s="168"/>
      <c r="F91" s="188" t="s">
        <v>282</v>
      </c>
      <c r="G91" s="187"/>
      <c r="H91" s="168" t="s">
        <v>303</v>
      </c>
      <c r="I91" s="168" t="s">
        <v>278</v>
      </c>
      <c r="J91" s="168">
        <v>50</v>
      </c>
      <c r="K91" s="180"/>
    </row>
    <row r="92" spans="2:11" s="1" customFormat="1" ht="15" customHeight="1">
      <c r="B92" s="189"/>
      <c r="C92" s="168" t="s">
        <v>202</v>
      </c>
      <c r="D92" s="168"/>
      <c r="E92" s="168"/>
      <c r="F92" s="188" t="s">
        <v>282</v>
      </c>
      <c r="G92" s="187"/>
      <c r="H92" s="168" t="s">
        <v>304</v>
      </c>
      <c r="I92" s="168" t="s">
        <v>278</v>
      </c>
      <c r="J92" s="168">
        <v>255</v>
      </c>
      <c r="K92" s="180"/>
    </row>
    <row r="93" spans="2:11" s="1" customFormat="1" ht="15" customHeight="1">
      <c r="B93" s="189"/>
      <c r="C93" s="168" t="s">
        <v>305</v>
      </c>
      <c r="D93" s="168"/>
      <c r="E93" s="168"/>
      <c r="F93" s="188" t="s">
        <v>276</v>
      </c>
      <c r="G93" s="187"/>
      <c r="H93" s="168" t="s">
        <v>306</v>
      </c>
      <c r="I93" s="168" t="s">
        <v>307</v>
      </c>
      <c r="J93" s="168"/>
      <c r="K93" s="180"/>
    </row>
    <row r="94" spans="2:11" s="1" customFormat="1" ht="15" customHeight="1">
      <c r="B94" s="189"/>
      <c r="C94" s="168" t="s">
        <v>308</v>
      </c>
      <c r="D94" s="168"/>
      <c r="E94" s="168"/>
      <c r="F94" s="188" t="s">
        <v>276</v>
      </c>
      <c r="G94" s="187"/>
      <c r="H94" s="168" t="s">
        <v>309</v>
      </c>
      <c r="I94" s="168" t="s">
        <v>310</v>
      </c>
      <c r="J94" s="168"/>
      <c r="K94" s="180"/>
    </row>
    <row r="95" spans="2:11" s="1" customFormat="1" ht="15" customHeight="1">
      <c r="B95" s="189"/>
      <c r="C95" s="168" t="s">
        <v>311</v>
      </c>
      <c r="D95" s="168"/>
      <c r="E95" s="168"/>
      <c r="F95" s="188" t="s">
        <v>276</v>
      </c>
      <c r="G95" s="187"/>
      <c r="H95" s="168" t="s">
        <v>311</v>
      </c>
      <c r="I95" s="168" t="s">
        <v>310</v>
      </c>
      <c r="J95" s="168"/>
      <c r="K95" s="180"/>
    </row>
    <row r="96" spans="2:11" s="1" customFormat="1" ht="15" customHeight="1">
      <c r="B96" s="189"/>
      <c r="C96" s="168" t="s">
        <v>36</v>
      </c>
      <c r="D96" s="168"/>
      <c r="E96" s="168"/>
      <c r="F96" s="188" t="s">
        <v>276</v>
      </c>
      <c r="G96" s="187"/>
      <c r="H96" s="168" t="s">
        <v>312</v>
      </c>
      <c r="I96" s="168" t="s">
        <v>310</v>
      </c>
      <c r="J96" s="168"/>
      <c r="K96" s="180"/>
    </row>
    <row r="97" spans="2:11" s="1" customFormat="1" ht="15" customHeight="1">
      <c r="B97" s="189"/>
      <c r="C97" s="168" t="s">
        <v>46</v>
      </c>
      <c r="D97" s="168"/>
      <c r="E97" s="168"/>
      <c r="F97" s="188" t="s">
        <v>276</v>
      </c>
      <c r="G97" s="187"/>
      <c r="H97" s="168" t="s">
        <v>313</v>
      </c>
      <c r="I97" s="168" t="s">
        <v>310</v>
      </c>
      <c r="J97" s="168"/>
      <c r="K97" s="180"/>
    </row>
    <row r="98" spans="2:11" s="1" customFormat="1" ht="15" customHeight="1">
      <c r="B98" s="192"/>
      <c r="C98" s="193"/>
      <c r="D98" s="193"/>
      <c r="E98" s="193"/>
      <c r="F98" s="193"/>
      <c r="G98" s="193"/>
      <c r="H98" s="193"/>
      <c r="I98" s="193"/>
      <c r="J98" s="193"/>
      <c r="K98" s="194"/>
    </row>
    <row r="99" spans="2:11" s="1" customFormat="1" ht="18.75" customHeight="1">
      <c r="B99" s="195"/>
      <c r="C99" s="196"/>
      <c r="D99" s="196"/>
      <c r="E99" s="196"/>
      <c r="F99" s="196"/>
      <c r="G99" s="196"/>
      <c r="H99" s="196"/>
      <c r="I99" s="196"/>
      <c r="J99" s="196"/>
      <c r="K99" s="195"/>
    </row>
    <row r="100" spans="2:11" s="1" customFormat="1" ht="18.75" customHeight="1">
      <c r="B100" s="175"/>
      <c r="C100" s="175"/>
      <c r="D100" s="175"/>
      <c r="E100" s="175"/>
      <c r="F100" s="175"/>
      <c r="G100" s="175"/>
      <c r="H100" s="175"/>
      <c r="I100" s="175"/>
      <c r="J100" s="175"/>
      <c r="K100" s="175"/>
    </row>
    <row r="101" spans="2:11" s="1" customFormat="1" ht="7.5" customHeight="1">
      <c r="B101" s="176"/>
      <c r="C101" s="177"/>
      <c r="D101" s="177"/>
      <c r="E101" s="177"/>
      <c r="F101" s="177"/>
      <c r="G101" s="177"/>
      <c r="H101" s="177"/>
      <c r="I101" s="177"/>
      <c r="J101" s="177"/>
      <c r="K101" s="178"/>
    </row>
    <row r="102" spans="2:11" s="1" customFormat="1" ht="45" customHeight="1">
      <c r="B102" s="179"/>
      <c r="C102" s="436" t="s">
        <v>314</v>
      </c>
      <c r="D102" s="436"/>
      <c r="E102" s="436"/>
      <c r="F102" s="436"/>
      <c r="G102" s="436"/>
      <c r="H102" s="436"/>
      <c r="I102" s="436"/>
      <c r="J102" s="436"/>
      <c r="K102" s="180"/>
    </row>
    <row r="103" spans="2:11" s="1" customFormat="1" ht="17.25" customHeight="1">
      <c r="B103" s="179"/>
      <c r="C103" s="181" t="s">
        <v>270</v>
      </c>
      <c r="D103" s="181"/>
      <c r="E103" s="181"/>
      <c r="F103" s="181" t="s">
        <v>271</v>
      </c>
      <c r="G103" s="182"/>
      <c r="H103" s="181" t="s">
        <v>52</v>
      </c>
      <c r="I103" s="181" t="s">
        <v>55</v>
      </c>
      <c r="J103" s="181" t="s">
        <v>272</v>
      </c>
      <c r="K103" s="180"/>
    </row>
    <row r="104" spans="2:11" s="1" customFormat="1" ht="17.25" customHeight="1">
      <c r="B104" s="179"/>
      <c r="C104" s="183" t="s">
        <v>273</v>
      </c>
      <c r="D104" s="183"/>
      <c r="E104" s="183"/>
      <c r="F104" s="184" t="s">
        <v>274</v>
      </c>
      <c r="G104" s="185"/>
      <c r="H104" s="183"/>
      <c r="I104" s="183"/>
      <c r="J104" s="183" t="s">
        <v>275</v>
      </c>
      <c r="K104" s="180"/>
    </row>
    <row r="105" spans="2:11" s="1" customFormat="1" ht="5.25" customHeight="1">
      <c r="B105" s="179"/>
      <c r="C105" s="181"/>
      <c r="D105" s="181"/>
      <c r="E105" s="181"/>
      <c r="F105" s="181"/>
      <c r="G105" s="197"/>
      <c r="H105" s="181"/>
      <c r="I105" s="181"/>
      <c r="J105" s="181"/>
      <c r="K105" s="180"/>
    </row>
    <row r="106" spans="2:11" s="1" customFormat="1" ht="15" customHeight="1">
      <c r="B106" s="179"/>
      <c r="C106" s="168" t="s">
        <v>51</v>
      </c>
      <c r="D106" s="186"/>
      <c r="E106" s="186"/>
      <c r="F106" s="188" t="s">
        <v>276</v>
      </c>
      <c r="G106" s="197"/>
      <c r="H106" s="168" t="s">
        <v>315</v>
      </c>
      <c r="I106" s="168" t="s">
        <v>278</v>
      </c>
      <c r="J106" s="168">
        <v>20</v>
      </c>
      <c r="K106" s="180"/>
    </row>
    <row r="107" spans="2:11" s="1" customFormat="1" ht="15" customHeight="1">
      <c r="B107" s="179"/>
      <c r="C107" s="168" t="s">
        <v>279</v>
      </c>
      <c r="D107" s="168"/>
      <c r="E107" s="168"/>
      <c r="F107" s="188" t="s">
        <v>276</v>
      </c>
      <c r="G107" s="168"/>
      <c r="H107" s="168" t="s">
        <v>315</v>
      </c>
      <c r="I107" s="168" t="s">
        <v>278</v>
      </c>
      <c r="J107" s="168">
        <v>120</v>
      </c>
      <c r="K107" s="180"/>
    </row>
    <row r="108" spans="2:11" s="1" customFormat="1" ht="15" customHeight="1">
      <c r="B108" s="189"/>
      <c r="C108" s="168" t="s">
        <v>281</v>
      </c>
      <c r="D108" s="168"/>
      <c r="E108" s="168"/>
      <c r="F108" s="188" t="s">
        <v>282</v>
      </c>
      <c r="G108" s="168"/>
      <c r="H108" s="168" t="s">
        <v>315</v>
      </c>
      <c r="I108" s="168" t="s">
        <v>278</v>
      </c>
      <c r="J108" s="168">
        <v>50</v>
      </c>
      <c r="K108" s="180"/>
    </row>
    <row r="109" spans="2:11" s="1" customFormat="1" ht="15" customHeight="1">
      <c r="B109" s="189"/>
      <c r="C109" s="168" t="s">
        <v>284</v>
      </c>
      <c r="D109" s="168"/>
      <c r="E109" s="168"/>
      <c r="F109" s="188" t="s">
        <v>276</v>
      </c>
      <c r="G109" s="168"/>
      <c r="H109" s="168" t="s">
        <v>315</v>
      </c>
      <c r="I109" s="168" t="s">
        <v>286</v>
      </c>
      <c r="J109" s="168"/>
      <c r="K109" s="180"/>
    </row>
    <row r="110" spans="2:11" s="1" customFormat="1" ht="15" customHeight="1">
      <c r="B110" s="189"/>
      <c r="C110" s="168" t="s">
        <v>295</v>
      </c>
      <c r="D110" s="168"/>
      <c r="E110" s="168"/>
      <c r="F110" s="188" t="s">
        <v>282</v>
      </c>
      <c r="G110" s="168"/>
      <c r="H110" s="168" t="s">
        <v>315</v>
      </c>
      <c r="I110" s="168" t="s">
        <v>278</v>
      </c>
      <c r="J110" s="168">
        <v>50</v>
      </c>
      <c r="K110" s="180"/>
    </row>
    <row r="111" spans="2:11" s="1" customFormat="1" ht="15" customHeight="1">
      <c r="B111" s="189"/>
      <c r="C111" s="168" t="s">
        <v>303</v>
      </c>
      <c r="D111" s="168"/>
      <c r="E111" s="168"/>
      <c r="F111" s="188" t="s">
        <v>282</v>
      </c>
      <c r="G111" s="168"/>
      <c r="H111" s="168" t="s">
        <v>315</v>
      </c>
      <c r="I111" s="168" t="s">
        <v>278</v>
      </c>
      <c r="J111" s="168">
        <v>50</v>
      </c>
      <c r="K111" s="180"/>
    </row>
    <row r="112" spans="2:11" s="1" customFormat="1" ht="15" customHeight="1">
      <c r="B112" s="189"/>
      <c r="C112" s="168" t="s">
        <v>301</v>
      </c>
      <c r="D112" s="168"/>
      <c r="E112" s="168"/>
      <c r="F112" s="188" t="s">
        <v>282</v>
      </c>
      <c r="G112" s="168"/>
      <c r="H112" s="168" t="s">
        <v>315</v>
      </c>
      <c r="I112" s="168" t="s">
        <v>278</v>
      </c>
      <c r="J112" s="168">
        <v>50</v>
      </c>
      <c r="K112" s="180"/>
    </row>
    <row r="113" spans="2:11" s="1" customFormat="1" ht="15" customHeight="1">
      <c r="B113" s="189"/>
      <c r="C113" s="168" t="s">
        <v>51</v>
      </c>
      <c r="D113" s="168"/>
      <c r="E113" s="168"/>
      <c r="F113" s="188" t="s">
        <v>276</v>
      </c>
      <c r="G113" s="168"/>
      <c r="H113" s="168" t="s">
        <v>316</v>
      </c>
      <c r="I113" s="168" t="s">
        <v>278</v>
      </c>
      <c r="J113" s="168">
        <v>20</v>
      </c>
      <c r="K113" s="180"/>
    </row>
    <row r="114" spans="2:11" s="1" customFormat="1" ht="15" customHeight="1">
      <c r="B114" s="189"/>
      <c r="C114" s="168" t="s">
        <v>317</v>
      </c>
      <c r="D114" s="168"/>
      <c r="E114" s="168"/>
      <c r="F114" s="188" t="s">
        <v>276</v>
      </c>
      <c r="G114" s="168"/>
      <c r="H114" s="168" t="s">
        <v>318</v>
      </c>
      <c r="I114" s="168" t="s">
        <v>278</v>
      </c>
      <c r="J114" s="168">
        <v>120</v>
      </c>
      <c r="K114" s="180"/>
    </row>
    <row r="115" spans="2:11" s="1" customFormat="1" ht="15" customHeight="1">
      <c r="B115" s="189"/>
      <c r="C115" s="168" t="s">
        <v>36</v>
      </c>
      <c r="D115" s="168"/>
      <c r="E115" s="168"/>
      <c r="F115" s="188" t="s">
        <v>276</v>
      </c>
      <c r="G115" s="168"/>
      <c r="H115" s="168" t="s">
        <v>319</v>
      </c>
      <c r="I115" s="168" t="s">
        <v>310</v>
      </c>
      <c r="J115" s="168"/>
      <c r="K115" s="180"/>
    </row>
    <row r="116" spans="2:11" s="1" customFormat="1" ht="15" customHeight="1">
      <c r="B116" s="189"/>
      <c r="C116" s="168" t="s">
        <v>46</v>
      </c>
      <c r="D116" s="168"/>
      <c r="E116" s="168"/>
      <c r="F116" s="188" t="s">
        <v>276</v>
      </c>
      <c r="G116" s="168"/>
      <c r="H116" s="168" t="s">
        <v>320</v>
      </c>
      <c r="I116" s="168" t="s">
        <v>310</v>
      </c>
      <c r="J116" s="168"/>
      <c r="K116" s="180"/>
    </row>
    <row r="117" spans="2:11" s="1" customFormat="1" ht="15" customHeight="1">
      <c r="B117" s="189"/>
      <c r="C117" s="168" t="s">
        <v>55</v>
      </c>
      <c r="D117" s="168"/>
      <c r="E117" s="168"/>
      <c r="F117" s="188" t="s">
        <v>276</v>
      </c>
      <c r="G117" s="168"/>
      <c r="H117" s="168" t="s">
        <v>321</v>
      </c>
      <c r="I117" s="168" t="s">
        <v>322</v>
      </c>
      <c r="J117" s="168"/>
      <c r="K117" s="180"/>
    </row>
    <row r="118" spans="2:11" s="1" customFormat="1" ht="15" customHeight="1">
      <c r="B118" s="192"/>
      <c r="C118" s="198"/>
      <c r="D118" s="198"/>
      <c r="E118" s="198"/>
      <c r="F118" s="198"/>
      <c r="G118" s="198"/>
      <c r="H118" s="198"/>
      <c r="I118" s="198"/>
      <c r="J118" s="198"/>
      <c r="K118" s="194"/>
    </row>
    <row r="119" spans="2:11" s="1" customFormat="1" ht="18.75" customHeight="1">
      <c r="B119" s="199"/>
      <c r="C119" s="165"/>
      <c r="D119" s="165"/>
      <c r="E119" s="165"/>
      <c r="F119" s="200"/>
      <c r="G119" s="165"/>
      <c r="H119" s="165"/>
      <c r="I119" s="165"/>
      <c r="J119" s="165"/>
      <c r="K119" s="199"/>
    </row>
    <row r="120" spans="2:11" s="1" customFormat="1" ht="18.75" customHeight="1"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</row>
    <row r="121" spans="2:11" s="1" customFormat="1" ht="7.5" customHeight="1">
      <c r="B121" s="201"/>
      <c r="C121" s="202"/>
      <c r="D121" s="202"/>
      <c r="E121" s="202"/>
      <c r="F121" s="202"/>
      <c r="G121" s="202"/>
      <c r="H121" s="202"/>
      <c r="I121" s="202"/>
      <c r="J121" s="202"/>
      <c r="K121" s="203"/>
    </row>
    <row r="122" spans="2:11" s="1" customFormat="1" ht="45" customHeight="1">
      <c r="B122" s="204"/>
      <c r="C122" s="432" t="s">
        <v>323</v>
      </c>
      <c r="D122" s="432"/>
      <c r="E122" s="432"/>
      <c r="F122" s="432"/>
      <c r="G122" s="432"/>
      <c r="H122" s="432"/>
      <c r="I122" s="432"/>
      <c r="J122" s="432"/>
      <c r="K122" s="205"/>
    </row>
    <row r="123" spans="2:11" s="1" customFormat="1" ht="17.25" customHeight="1">
      <c r="B123" s="206"/>
      <c r="C123" s="181" t="s">
        <v>270</v>
      </c>
      <c r="D123" s="181"/>
      <c r="E123" s="181"/>
      <c r="F123" s="181" t="s">
        <v>271</v>
      </c>
      <c r="G123" s="182"/>
      <c r="H123" s="181" t="s">
        <v>52</v>
      </c>
      <c r="I123" s="181" t="s">
        <v>55</v>
      </c>
      <c r="J123" s="181" t="s">
        <v>272</v>
      </c>
      <c r="K123" s="207"/>
    </row>
    <row r="124" spans="2:11" s="1" customFormat="1" ht="17.25" customHeight="1">
      <c r="B124" s="206"/>
      <c r="C124" s="183" t="s">
        <v>273</v>
      </c>
      <c r="D124" s="183"/>
      <c r="E124" s="183"/>
      <c r="F124" s="184" t="s">
        <v>274</v>
      </c>
      <c r="G124" s="185"/>
      <c r="H124" s="183"/>
      <c r="I124" s="183"/>
      <c r="J124" s="183" t="s">
        <v>275</v>
      </c>
      <c r="K124" s="207"/>
    </row>
    <row r="125" spans="2:11" s="1" customFormat="1" ht="5.25" customHeight="1">
      <c r="B125" s="208"/>
      <c r="C125" s="186"/>
      <c r="D125" s="186"/>
      <c r="E125" s="186"/>
      <c r="F125" s="186"/>
      <c r="G125" s="168"/>
      <c r="H125" s="186"/>
      <c r="I125" s="186"/>
      <c r="J125" s="186"/>
      <c r="K125" s="209"/>
    </row>
    <row r="126" spans="2:11" s="1" customFormat="1" ht="15" customHeight="1">
      <c r="B126" s="208"/>
      <c r="C126" s="168" t="s">
        <v>279</v>
      </c>
      <c r="D126" s="186"/>
      <c r="E126" s="186"/>
      <c r="F126" s="188" t="s">
        <v>276</v>
      </c>
      <c r="G126" s="168"/>
      <c r="H126" s="168" t="s">
        <v>315</v>
      </c>
      <c r="I126" s="168" t="s">
        <v>278</v>
      </c>
      <c r="J126" s="168">
        <v>120</v>
      </c>
      <c r="K126" s="210"/>
    </row>
    <row r="127" spans="2:11" s="1" customFormat="1" ht="15" customHeight="1">
      <c r="B127" s="208"/>
      <c r="C127" s="168" t="s">
        <v>324</v>
      </c>
      <c r="D127" s="168"/>
      <c r="E127" s="168"/>
      <c r="F127" s="188" t="s">
        <v>276</v>
      </c>
      <c r="G127" s="168"/>
      <c r="H127" s="168" t="s">
        <v>325</v>
      </c>
      <c r="I127" s="168" t="s">
        <v>278</v>
      </c>
      <c r="J127" s="168" t="s">
        <v>326</v>
      </c>
      <c r="K127" s="210"/>
    </row>
    <row r="128" spans="2:11" s="1" customFormat="1" ht="15" customHeight="1">
      <c r="B128" s="208"/>
      <c r="C128" s="168" t="s">
        <v>224</v>
      </c>
      <c r="D128" s="168"/>
      <c r="E128" s="168"/>
      <c r="F128" s="188" t="s">
        <v>276</v>
      </c>
      <c r="G128" s="168"/>
      <c r="H128" s="168" t="s">
        <v>327</v>
      </c>
      <c r="I128" s="168" t="s">
        <v>278</v>
      </c>
      <c r="J128" s="168" t="s">
        <v>326</v>
      </c>
      <c r="K128" s="210"/>
    </row>
    <row r="129" spans="2:11" s="1" customFormat="1" ht="15" customHeight="1">
      <c r="B129" s="208"/>
      <c r="C129" s="168" t="s">
        <v>287</v>
      </c>
      <c r="D129" s="168"/>
      <c r="E129" s="168"/>
      <c r="F129" s="188" t="s">
        <v>282</v>
      </c>
      <c r="G129" s="168"/>
      <c r="H129" s="168" t="s">
        <v>288</v>
      </c>
      <c r="I129" s="168" t="s">
        <v>278</v>
      </c>
      <c r="J129" s="168">
        <v>15</v>
      </c>
      <c r="K129" s="210"/>
    </row>
    <row r="130" spans="2:11" s="1" customFormat="1" ht="15" customHeight="1">
      <c r="B130" s="208"/>
      <c r="C130" s="190" t="s">
        <v>289</v>
      </c>
      <c r="D130" s="190"/>
      <c r="E130" s="190"/>
      <c r="F130" s="191" t="s">
        <v>282</v>
      </c>
      <c r="G130" s="190"/>
      <c r="H130" s="190" t="s">
        <v>290</v>
      </c>
      <c r="I130" s="190" t="s">
        <v>278</v>
      </c>
      <c r="J130" s="190">
        <v>15</v>
      </c>
      <c r="K130" s="210"/>
    </row>
    <row r="131" spans="2:11" s="1" customFormat="1" ht="15" customHeight="1">
      <c r="B131" s="208"/>
      <c r="C131" s="190" t="s">
        <v>291</v>
      </c>
      <c r="D131" s="190"/>
      <c r="E131" s="190"/>
      <c r="F131" s="191" t="s">
        <v>282</v>
      </c>
      <c r="G131" s="190"/>
      <c r="H131" s="190" t="s">
        <v>292</v>
      </c>
      <c r="I131" s="190" t="s">
        <v>278</v>
      </c>
      <c r="J131" s="190">
        <v>20</v>
      </c>
      <c r="K131" s="210"/>
    </row>
    <row r="132" spans="2:11" s="1" customFormat="1" ht="15" customHeight="1">
      <c r="B132" s="208"/>
      <c r="C132" s="190" t="s">
        <v>293</v>
      </c>
      <c r="D132" s="190"/>
      <c r="E132" s="190"/>
      <c r="F132" s="191" t="s">
        <v>282</v>
      </c>
      <c r="G132" s="190"/>
      <c r="H132" s="190" t="s">
        <v>294</v>
      </c>
      <c r="I132" s="190" t="s">
        <v>278</v>
      </c>
      <c r="J132" s="190">
        <v>20</v>
      </c>
      <c r="K132" s="210"/>
    </row>
    <row r="133" spans="2:11" s="1" customFormat="1" ht="15" customHeight="1">
      <c r="B133" s="208"/>
      <c r="C133" s="168" t="s">
        <v>281</v>
      </c>
      <c r="D133" s="168"/>
      <c r="E133" s="168"/>
      <c r="F133" s="188" t="s">
        <v>282</v>
      </c>
      <c r="G133" s="168"/>
      <c r="H133" s="168" t="s">
        <v>315</v>
      </c>
      <c r="I133" s="168" t="s">
        <v>278</v>
      </c>
      <c r="J133" s="168">
        <v>50</v>
      </c>
      <c r="K133" s="210"/>
    </row>
    <row r="134" spans="2:11" s="1" customFormat="1" ht="15" customHeight="1">
      <c r="B134" s="208"/>
      <c r="C134" s="168" t="s">
        <v>295</v>
      </c>
      <c r="D134" s="168"/>
      <c r="E134" s="168"/>
      <c r="F134" s="188" t="s">
        <v>282</v>
      </c>
      <c r="G134" s="168"/>
      <c r="H134" s="168" t="s">
        <v>315</v>
      </c>
      <c r="I134" s="168" t="s">
        <v>278</v>
      </c>
      <c r="J134" s="168">
        <v>50</v>
      </c>
      <c r="K134" s="210"/>
    </row>
    <row r="135" spans="2:11" s="1" customFormat="1" ht="15" customHeight="1">
      <c r="B135" s="208"/>
      <c r="C135" s="168" t="s">
        <v>301</v>
      </c>
      <c r="D135" s="168"/>
      <c r="E135" s="168"/>
      <c r="F135" s="188" t="s">
        <v>282</v>
      </c>
      <c r="G135" s="168"/>
      <c r="H135" s="168" t="s">
        <v>315</v>
      </c>
      <c r="I135" s="168" t="s">
        <v>278</v>
      </c>
      <c r="J135" s="168">
        <v>50</v>
      </c>
      <c r="K135" s="210"/>
    </row>
    <row r="136" spans="2:11" s="1" customFormat="1" ht="15" customHeight="1">
      <c r="B136" s="208"/>
      <c r="C136" s="168" t="s">
        <v>303</v>
      </c>
      <c r="D136" s="168"/>
      <c r="E136" s="168"/>
      <c r="F136" s="188" t="s">
        <v>282</v>
      </c>
      <c r="G136" s="168"/>
      <c r="H136" s="168" t="s">
        <v>315</v>
      </c>
      <c r="I136" s="168" t="s">
        <v>278</v>
      </c>
      <c r="J136" s="168">
        <v>50</v>
      </c>
      <c r="K136" s="210"/>
    </row>
    <row r="137" spans="2:11" s="1" customFormat="1" ht="15" customHeight="1">
      <c r="B137" s="208"/>
      <c r="C137" s="168" t="s">
        <v>202</v>
      </c>
      <c r="D137" s="168"/>
      <c r="E137" s="168"/>
      <c r="F137" s="188" t="s">
        <v>282</v>
      </c>
      <c r="G137" s="168"/>
      <c r="H137" s="168" t="s">
        <v>328</v>
      </c>
      <c r="I137" s="168" t="s">
        <v>278</v>
      </c>
      <c r="J137" s="168">
        <v>255</v>
      </c>
      <c r="K137" s="210"/>
    </row>
    <row r="138" spans="2:11" s="1" customFormat="1" ht="15" customHeight="1">
      <c r="B138" s="208"/>
      <c r="C138" s="168" t="s">
        <v>305</v>
      </c>
      <c r="D138" s="168"/>
      <c r="E138" s="168"/>
      <c r="F138" s="188" t="s">
        <v>276</v>
      </c>
      <c r="G138" s="168"/>
      <c r="H138" s="168" t="s">
        <v>329</v>
      </c>
      <c r="I138" s="168" t="s">
        <v>307</v>
      </c>
      <c r="J138" s="168"/>
      <c r="K138" s="210"/>
    </row>
    <row r="139" spans="2:11" s="1" customFormat="1" ht="15" customHeight="1">
      <c r="B139" s="208"/>
      <c r="C139" s="168" t="s">
        <v>308</v>
      </c>
      <c r="D139" s="168"/>
      <c r="E139" s="168"/>
      <c r="F139" s="188" t="s">
        <v>276</v>
      </c>
      <c r="G139" s="168"/>
      <c r="H139" s="168" t="s">
        <v>330</v>
      </c>
      <c r="I139" s="168" t="s">
        <v>310</v>
      </c>
      <c r="J139" s="168"/>
      <c r="K139" s="210"/>
    </row>
    <row r="140" spans="2:11" s="1" customFormat="1" ht="15" customHeight="1">
      <c r="B140" s="208"/>
      <c r="C140" s="168" t="s">
        <v>311</v>
      </c>
      <c r="D140" s="168"/>
      <c r="E140" s="168"/>
      <c r="F140" s="188" t="s">
        <v>276</v>
      </c>
      <c r="G140" s="168"/>
      <c r="H140" s="168" t="s">
        <v>311</v>
      </c>
      <c r="I140" s="168" t="s">
        <v>310</v>
      </c>
      <c r="J140" s="168"/>
      <c r="K140" s="210"/>
    </row>
    <row r="141" spans="2:11" s="1" customFormat="1" ht="15" customHeight="1">
      <c r="B141" s="208"/>
      <c r="C141" s="168" t="s">
        <v>36</v>
      </c>
      <c r="D141" s="168"/>
      <c r="E141" s="168"/>
      <c r="F141" s="188" t="s">
        <v>276</v>
      </c>
      <c r="G141" s="168"/>
      <c r="H141" s="168" t="s">
        <v>331</v>
      </c>
      <c r="I141" s="168" t="s">
        <v>310</v>
      </c>
      <c r="J141" s="168"/>
      <c r="K141" s="210"/>
    </row>
    <row r="142" spans="2:11" s="1" customFormat="1" ht="15" customHeight="1">
      <c r="B142" s="208"/>
      <c r="C142" s="168" t="s">
        <v>332</v>
      </c>
      <c r="D142" s="168"/>
      <c r="E142" s="168"/>
      <c r="F142" s="188" t="s">
        <v>276</v>
      </c>
      <c r="G142" s="168"/>
      <c r="H142" s="168" t="s">
        <v>333</v>
      </c>
      <c r="I142" s="168" t="s">
        <v>310</v>
      </c>
      <c r="J142" s="168"/>
      <c r="K142" s="210"/>
    </row>
    <row r="143" spans="2:11" s="1" customFormat="1" ht="15" customHeight="1">
      <c r="B143" s="211"/>
      <c r="C143" s="212"/>
      <c r="D143" s="212"/>
      <c r="E143" s="212"/>
      <c r="F143" s="212"/>
      <c r="G143" s="212"/>
      <c r="H143" s="212"/>
      <c r="I143" s="212"/>
      <c r="J143" s="212"/>
      <c r="K143" s="213"/>
    </row>
    <row r="144" spans="2:11" s="1" customFormat="1" ht="18.75" customHeight="1">
      <c r="B144" s="165"/>
      <c r="C144" s="165"/>
      <c r="D144" s="165"/>
      <c r="E144" s="165"/>
      <c r="F144" s="200"/>
      <c r="G144" s="165"/>
      <c r="H144" s="165"/>
      <c r="I144" s="165"/>
      <c r="J144" s="165"/>
      <c r="K144" s="165"/>
    </row>
    <row r="145" spans="2:11" s="1" customFormat="1" ht="18.75" customHeight="1"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</row>
    <row r="146" spans="2:11" s="1" customFormat="1" ht="7.5" customHeight="1">
      <c r="B146" s="176"/>
      <c r="C146" s="177"/>
      <c r="D146" s="177"/>
      <c r="E146" s="177"/>
      <c r="F146" s="177"/>
      <c r="G146" s="177"/>
      <c r="H146" s="177"/>
      <c r="I146" s="177"/>
      <c r="J146" s="177"/>
      <c r="K146" s="178"/>
    </row>
    <row r="147" spans="2:11" s="1" customFormat="1" ht="45" customHeight="1">
      <c r="B147" s="179"/>
      <c r="C147" s="436" t="s">
        <v>334</v>
      </c>
      <c r="D147" s="436"/>
      <c r="E147" s="436"/>
      <c r="F147" s="436"/>
      <c r="G147" s="436"/>
      <c r="H147" s="436"/>
      <c r="I147" s="436"/>
      <c r="J147" s="436"/>
      <c r="K147" s="180"/>
    </row>
    <row r="148" spans="2:11" s="1" customFormat="1" ht="17.25" customHeight="1">
      <c r="B148" s="179"/>
      <c r="C148" s="181" t="s">
        <v>270</v>
      </c>
      <c r="D148" s="181"/>
      <c r="E148" s="181"/>
      <c r="F148" s="181" t="s">
        <v>271</v>
      </c>
      <c r="G148" s="182"/>
      <c r="H148" s="181" t="s">
        <v>52</v>
      </c>
      <c r="I148" s="181" t="s">
        <v>55</v>
      </c>
      <c r="J148" s="181" t="s">
        <v>272</v>
      </c>
      <c r="K148" s="180"/>
    </row>
    <row r="149" spans="2:11" s="1" customFormat="1" ht="17.25" customHeight="1">
      <c r="B149" s="179"/>
      <c r="C149" s="183" t="s">
        <v>273</v>
      </c>
      <c r="D149" s="183"/>
      <c r="E149" s="183"/>
      <c r="F149" s="184" t="s">
        <v>274</v>
      </c>
      <c r="G149" s="185"/>
      <c r="H149" s="183"/>
      <c r="I149" s="183"/>
      <c r="J149" s="183" t="s">
        <v>275</v>
      </c>
      <c r="K149" s="180"/>
    </row>
    <row r="150" spans="2:11" s="1" customFormat="1" ht="5.25" customHeight="1">
      <c r="B150" s="189"/>
      <c r="C150" s="186"/>
      <c r="D150" s="186"/>
      <c r="E150" s="186"/>
      <c r="F150" s="186"/>
      <c r="G150" s="187"/>
      <c r="H150" s="186"/>
      <c r="I150" s="186"/>
      <c r="J150" s="186"/>
      <c r="K150" s="210"/>
    </row>
    <row r="151" spans="2:11" s="1" customFormat="1" ht="15" customHeight="1">
      <c r="B151" s="189"/>
      <c r="C151" s="214" t="s">
        <v>279</v>
      </c>
      <c r="D151" s="168"/>
      <c r="E151" s="168"/>
      <c r="F151" s="215" t="s">
        <v>276</v>
      </c>
      <c r="G151" s="168"/>
      <c r="H151" s="214" t="s">
        <v>315</v>
      </c>
      <c r="I151" s="214" t="s">
        <v>278</v>
      </c>
      <c r="J151" s="214">
        <v>120</v>
      </c>
      <c r="K151" s="210"/>
    </row>
    <row r="152" spans="2:11" s="1" customFormat="1" ht="15" customHeight="1">
      <c r="B152" s="189"/>
      <c r="C152" s="214" t="s">
        <v>324</v>
      </c>
      <c r="D152" s="168"/>
      <c r="E152" s="168"/>
      <c r="F152" s="215" t="s">
        <v>276</v>
      </c>
      <c r="G152" s="168"/>
      <c r="H152" s="214" t="s">
        <v>335</v>
      </c>
      <c r="I152" s="214" t="s">
        <v>278</v>
      </c>
      <c r="J152" s="214" t="s">
        <v>326</v>
      </c>
      <c r="K152" s="210"/>
    </row>
    <row r="153" spans="2:11" s="1" customFormat="1" ht="15" customHeight="1">
      <c r="B153" s="189"/>
      <c r="C153" s="214" t="s">
        <v>224</v>
      </c>
      <c r="D153" s="168"/>
      <c r="E153" s="168"/>
      <c r="F153" s="215" t="s">
        <v>276</v>
      </c>
      <c r="G153" s="168"/>
      <c r="H153" s="214" t="s">
        <v>336</v>
      </c>
      <c r="I153" s="214" t="s">
        <v>278</v>
      </c>
      <c r="J153" s="214" t="s">
        <v>326</v>
      </c>
      <c r="K153" s="210"/>
    </row>
    <row r="154" spans="2:11" s="1" customFormat="1" ht="15" customHeight="1">
      <c r="B154" s="189"/>
      <c r="C154" s="214" t="s">
        <v>281</v>
      </c>
      <c r="D154" s="168"/>
      <c r="E154" s="168"/>
      <c r="F154" s="215" t="s">
        <v>282</v>
      </c>
      <c r="G154" s="168"/>
      <c r="H154" s="214" t="s">
        <v>315</v>
      </c>
      <c r="I154" s="214" t="s">
        <v>278</v>
      </c>
      <c r="J154" s="214">
        <v>50</v>
      </c>
      <c r="K154" s="210"/>
    </row>
    <row r="155" spans="2:11" s="1" customFormat="1" ht="15" customHeight="1">
      <c r="B155" s="189"/>
      <c r="C155" s="214" t="s">
        <v>284</v>
      </c>
      <c r="D155" s="168"/>
      <c r="E155" s="168"/>
      <c r="F155" s="215" t="s">
        <v>276</v>
      </c>
      <c r="G155" s="168"/>
      <c r="H155" s="214" t="s">
        <v>315</v>
      </c>
      <c r="I155" s="214" t="s">
        <v>286</v>
      </c>
      <c r="J155" s="214"/>
      <c r="K155" s="210"/>
    </row>
    <row r="156" spans="2:11" s="1" customFormat="1" ht="15" customHeight="1">
      <c r="B156" s="189"/>
      <c r="C156" s="214" t="s">
        <v>295</v>
      </c>
      <c r="D156" s="168"/>
      <c r="E156" s="168"/>
      <c r="F156" s="215" t="s">
        <v>282</v>
      </c>
      <c r="G156" s="168"/>
      <c r="H156" s="214" t="s">
        <v>315</v>
      </c>
      <c r="I156" s="214" t="s">
        <v>278</v>
      </c>
      <c r="J156" s="214">
        <v>50</v>
      </c>
      <c r="K156" s="210"/>
    </row>
    <row r="157" spans="2:11" s="1" customFormat="1" ht="15" customHeight="1">
      <c r="B157" s="189"/>
      <c r="C157" s="214" t="s">
        <v>303</v>
      </c>
      <c r="D157" s="168"/>
      <c r="E157" s="168"/>
      <c r="F157" s="215" t="s">
        <v>282</v>
      </c>
      <c r="G157" s="168"/>
      <c r="H157" s="214" t="s">
        <v>315</v>
      </c>
      <c r="I157" s="214" t="s">
        <v>278</v>
      </c>
      <c r="J157" s="214">
        <v>50</v>
      </c>
      <c r="K157" s="210"/>
    </row>
    <row r="158" spans="2:11" s="1" customFormat="1" ht="15" customHeight="1">
      <c r="B158" s="189"/>
      <c r="C158" s="214" t="s">
        <v>301</v>
      </c>
      <c r="D158" s="168"/>
      <c r="E158" s="168"/>
      <c r="F158" s="215" t="s">
        <v>282</v>
      </c>
      <c r="G158" s="168"/>
      <c r="H158" s="214" t="s">
        <v>315</v>
      </c>
      <c r="I158" s="214" t="s">
        <v>278</v>
      </c>
      <c r="J158" s="214">
        <v>50</v>
      </c>
      <c r="K158" s="210"/>
    </row>
    <row r="159" spans="2:11" s="1" customFormat="1" ht="15" customHeight="1">
      <c r="B159" s="189"/>
      <c r="C159" s="214" t="s">
        <v>92</v>
      </c>
      <c r="D159" s="168"/>
      <c r="E159" s="168"/>
      <c r="F159" s="215" t="s">
        <v>276</v>
      </c>
      <c r="G159" s="168"/>
      <c r="H159" s="214" t="s">
        <v>337</v>
      </c>
      <c r="I159" s="214" t="s">
        <v>278</v>
      </c>
      <c r="J159" s="214" t="s">
        <v>338</v>
      </c>
      <c r="K159" s="210"/>
    </row>
    <row r="160" spans="2:11" s="1" customFormat="1" ht="15" customHeight="1">
      <c r="B160" s="189"/>
      <c r="C160" s="214" t="s">
        <v>339</v>
      </c>
      <c r="D160" s="168"/>
      <c r="E160" s="168"/>
      <c r="F160" s="215" t="s">
        <v>276</v>
      </c>
      <c r="G160" s="168"/>
      <c r="H160" s="214" t="s">
        <v>340</v>
      </c>
      <c r="I160" s="214" t="s">
        <v>310</v>
      </c>
      <c r="J160" s="214"/>
      <c r="K160" s="210"/>
    </row>
    <row r="161" spans="2:11" s="1" customFormat="1" ht="15" customHeight="1">
      <c r="B161" s="216"/>
      <c r="C161" s="198"/>
      <c r="D161" s="198"/>
      <c r="E161" s="198"/>
      <c r="F161" s="198"/>
      <c r="G161" s="198"/>
      <c r="H161" s="198"/>
      <c r="I161" s="198"/>
      <c r="J161" s="198"/>
      <c r="K161" s="217"/>
    </row>
    <row r="162" spans="2:11" s="1" customFormat="1" ht="18.75" customHeight="1">
      <c r="B162" s="165"/>
      <c r="C162" s="168"/>
      <c r="D162" s="168"/>
      <c r="E162" s="168"/>
      <c r="F162" s="188"/>
      <c r="G162" s="168"/>
      <c r="H162" s="168"/>
      <c r="I162" s="168"/>
      <c r="J162" s="168"/>
      <c r="K162" s="165"/>
    </row>
    <row r="163" spans="2:11" s="1" customFormat="1" ht="18.75" customHeight="1"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</row>
    <row r="164" spans="2:11" s="1" customFormat="1" ht="7.5" customHeight="1">
      <c r="B164" s="157"/>
      <c r="C164" s="158"/>
      <c r="D164" s="158"/>
      <c r="E164" s="158"/>
      <c r="F164" s="158"/>
      <c r="G164" s="158"/>
      <c r="H164" s="158"/>
      <c r="I164" s="158"/>
      <c r="J164" s="158"/>
      <c r="K164" s="159"/>
    </row>
    <row r="165" spans="2:11" s="1" customFormat="1" ht="45" customHeight="1">
      <c r="B165" s="160"/>
      <c r="C165" s="432" t="s">
        <v>341</v>
      </c>
      <c r="D165" s="432"/>
      <c r="E165" s="432"/>
      <c r="F165" s="432"/>
      <c r="G165" s="432"/>
      <c r="H165" s="432"/>
      <c r="I165" s="432"/>
      <c r="J165" s="432"/>
      <c r="K165" s="161"/>
    </row>
    <row r="166" spans="2:11" s="1" customFormat="1" ht="17.25" customHeight="1">
      <c r="B166" s="160"/>
      <c r="C166" s="181" t="s">
        <v>270</v>
      </c>
      <c r="D166" s="181"/>
      <c r="E166" s="181"/>
      <c r="F166" s="181" t="s">
        <v>271</v>
      </c>
      <c r="G166" s="218"/>
      <c r="H166" s="219" t="s">
        <v>52</v>
      </c>
      <c r="I166" s="219" t="s">
        <v>55</v>
      </c>
      <c r="J166" s="181" t="s">
        <v>272</v>
      </c>
      <c r="K166" s="161"/>
    </row>
    <row r="167" spans="2:11" s="1" customFormat="1" ht="17.25" customHeight="1">
      <c r="B167" s="162"/>
      <c r="C167" s="183" t="s">
        <v>273</v>
      </c>
      <c r="D167" s="183"/>
      <c r="E167" s="183"/>
      <c r="F167" s="184" t="s">
        <v>274</v>
      </c>
      <c r="G167" s="220"/>
      <c r="H167" s="221"/>
      <c r="I167" s="221"/>
      <c r="J167" s="183" t="s">
        <v>275</v>
      </c>
      <c r="K167" s="163"/>
    </row>
    <row r="168" spans="2:11" s="1" customFormat="1" ht="5.25" customHeight="1">
      <c r="B168" s="189"/>
      <c r="C168" s="186"/>
      <c r="D168" s="186"/>
      <c r="E168" s="186"/>
      <c r="F168" s="186"/>
      <c r="G168" s="187"/>
      <c r="H168" s="186"/>
      <c r="I168" s="186"/>
      <c r="J168" s="186"/>
      <c r="K168" s="210"/>
    </row>
    <row r="169" spans="2:11" s="1" customFormat="1" ht="15" customHeight="1">
      <c r="B169" s="189"/>
      <c r="C169" s="168" t="s">
        <v>279</v>
      </c>
      <c r="D169" s="168"/>
      <c r="E169" s="168"/>
      <c r="F169" s="188" t="s">
        <v>276</v>
      </c>
      <c r="G169" s="168"/>
      <c r="H169" s="168" t="s">
        <v>315</v>
      </c>
      <c r="I169" s="168" t="s">
        <v>278</v>
      </c>
      <c r="J169" s="168">
        <v>120</v>
      </c>
      <c r="K169" s="210"/>
    </row>
    <row r="170" spans="2:11" s="1" customFormat="1" ht="15" customHeight="1">
      <c r="B170" s="189"/>
      <c r="C170" s="168" t="s">
        <v>324</v>
      </c>
      <c r="D170" s="168"/>
      <c r="E170" s="168"/>
      <c r="F170" s="188" t="s">
        <v>276</v>
      </c>
      <c r="G170" s="168"/>
      <c r="H170" s="168" t="s">
        <v>325</v>
      </c>
      <c r="I170" s="168" t="s">
        <v>278</v>
      </c>
      <c r="J170" s="168" t="s">
        <v>326</v>
      </c>
      <c r="K170" s="210"/>
    </row>
    <row r="171" spans="2:11" s="1" customFormat="1" ht="15" customHeight="1">
      <c r="B171" s="189"/>
      <c r="C171" s="168" t="s">
        <v>224</v>
      </c>
      <c r="D171" s="168"/>
      <c r="E171" s="168"/>
      <c r="F171" s="188" t="s">
        <v>276</v>
      </c>
      <c r="G171" s="168"/>
      <c r="H171" s="168" t="s">
        <v>342</v>
      </c>
      <c r="I171" s="168" t="s">
        <v>278</v>
      </c>
      <c r="J171" s="168" t="s">
        <v>326</v>
      </c>
      <c r="K171" s="210"/>
    </row>
    <row r="172" spans="2:11" s="1" customFormat="1" ht="15" customHeight="1">
      <c r="B172" s="189"/>
      <c r="C172" s="168" t="s">
        <v>281</v>
      </c>
      <c r="D172" s="168"/>
      <c r="E172" s="168"/>
      <c r="F172" s="188" t="s">
        <v>282</v>
      </c>
      <c r="G172" s="168"/>
      <c r="H172" s="168" t="s">
        <v>342</v>
      </c>
      <c r="I172" s="168" t="s">
        <v>278</v>
      </c>
      <c r="J172" s="168">
        <v>50</v>
      </c>
      <c r="K172" s="210"/>
    </row>
    <row r="173" spans="2:11" s="1" customFormat="1" ht="15" customHeight="1">
      <c r="B173" s="189"/>
      <c r="C173" s="168" t="s">
        <v>284</v>
      </c>
      <c r="D173" s="168"/>
      <c r="E173" s="168"/>
      <c r="F173" s="188" t="s">
        <v>276</v>
      </c>
      <c r="G173" s="168"/>
      <c r="H173" s="168" t="s">
        <v>342</v>
      </c>
      <c r="I173" s="168" t="s">
        <v>286</v>
      </c>
      <c r="J173" s="168"/>
      <c r="K173" s="210"/>
    </row>
    <row r="174" spans="2:11" s="1" customFormat="1" ht="15" customHeight="1">
      <c r="B174" s="189"/>
      <c r="C174" s="168" t="s">
        <v>295</v>
      </c>
      <c r="D174" s="168"/>
      <c r="E174" s="168"/>
      <c r="F174" s="188" t="s">
        <v>282</v>
      </c>
      <c r="G174" s="168"/>
      <c r="H174" s="168" t="s">
        <v>342</v>
      </c>
      <c r="I174" s="168" t="s">
        <v>278</v>
      </c>
      <c r="J174" s="168">
        <v>50</v>
      </c>
      <c r="K174" s="210"/>
    </row>
    <row r="175" spans="2:11" s="1" customFormat="1" ht="15" customHeight="1">
      <c r="B175" s="189"/>
      <c r="C175" s="168" t="s">
        <v>303</v>
      </c>
      <c r="D175" s="168"/>
      <c r="E175" s="168"/>
      <c r="F175" s="188" t="s">
        <v>282</v>
      </c>
      <c r="G175" s="168"/>
      <c r="H175" s="168" t="s">
        <v>342</v>
      </c>
      <c r="I175" s="168" t="s">
        <v>278</v>
      </c>
      <c r="J175" s="168">
        <v>50</v>
      </c>
      <c r="K175" s="210"/>
    </row>
    <row r="176" spans="2:11" s="1" customFormat="1" ht="15" customHeight="1">
      <c r="B176" s="189"/>
      <c r="C176" s="168" t="s">
        <v>301</v>
      </c>
      <c r="D176" s="168"/>
      <c r="E176" s="168"/>
      <c r="F176" s="188" t="s">
        <v>282</v>
      </c>
      <c r="G176" s="168"/>
      <c r="H176" s="168" t="s">
        <v>342</v>
      </c>
      <c r="I176" s="168" t="s">
        <v>278</v>
      </c>
      <c r="J176" s="168">
        <v>50</v>
      </c>
      <c r="K176" s="210"/>
    </row>
    <row r="177" spans="2:11" s="1" customFormat="1" ht="15" customHeight="1">
      <c r="B177" s="189"/>
      <c r="C177" s="168" t="s">
        <v>114</v>
      </c>
      <c r="D177" s="168"/>
      <c r="E177" s="168"/>
      <c r="F177" s="188" t="s">
        <v>276</v>
      </c>
      <c r="G177" s="168"/>
      <c r="H177" s="168" t="s">
        <v>343</v>
      </c>
      <c r="I177" s="168" t="s">
        <v>344</v>
      </c>
      <c r="J177" s="168"/>
      <c r="K177" s="210"/>
    </row>
    <row r="178" spans="2:11" s="1" customFormat="1" ht="15" customHeight="1">
      <c r="B178" s="189"/>
      <c r="C178" s="168" t="s">
        <v>55</v>
      </c>
      <c r="D178" s="168"/>
      <c r="E178" s="168"/>
      <c r="F178" s="188" t="s">
        <v>276</v>
      </c>
      <c r="G178" s="168"/>
      <c r="H178" s="168" t="s">
        <v>345</v>
      </c>
      <c r="I178" s="168" t="s">
        <v>346</v>
      </c>
      <c r="J178" s="168">
        <v>1</v>
      </c>
      <c r="K178" s="210"/>
    </row>
    <row r="179" spans="2:11" s="1" customFormat="1" ht="15" customHeight="1">
      <c r="B179" s="189"/>
      <c r="C179" s="168" t="s">
        <v>51</v>
      </c>
      <c r="D179" s="168"/>
      <c r="E179" s="168"/>
      <c r="F179" s="188" t="s">
        <v>276</v>
      </c>
      <c r="G179" s="168"/>
      <c r="H179" s="168" t="s">
        <v>347</v>
      </c>
      <c r="I179" s="168" t="s">
        <v>278</v>
      </c>
      <c r="J179" s="168">
        <v>20</v>
      </c>
      <c r="K179" s="210"/>
    </row>
    <row r="180" spans="2:11" s="1" customFormat="1" ht="15" customHeight="1">
      <c r="B180" s="189"/>
      <c r="C180" s="168" t="s">
        <v>52</v>
      </c>
      <c r="D180" s="168"/>
      <c r="E180" s="168"/>
      <c r="F180" s="188" t="s">
        <v>276</v>
      </c>
      <c r="G180" s="168"/>
      <c r="H180" s="168" t="s">
        <v>348</v>
      </c>
      <c r="I180" s="168" t="s">
        <v>278</v>
      </c>
      <c r="J180" s="168">
        <v>255</v>
      </c>
      <c r="K180" s="210"/>
    </row>
    <row r="181" spans="2:11" s="1" customFormat="1" ht="15" customHeight="1">
      <c r="B181" s="189"/>
      <c r="C181" s="168" t="s">
        <v>115</v>
      </c>
      <c r="D181" s="168"/>
      <c r="E181" s="168"/>
      <c r="F181" s="188" t="s">
        <v>276</v>
      </c>
      <c r="G181" s="168"/>
      <c r="H181" s="168" t="s">
        <v>240</v>
      </c>
      <c r="I181" s="168" t="s">
        <v>278</v>
      </c>
      <c r="J181" s="168">
        <v>10</v>
      </c>
      <c r="K181" s="210"/>
    </row>
    <row r="182" spans="2:11" s="1" customFormat="1" ht="15" customHeight="1">
      <c r="B182" s="189"/>
      <c r="C182" s="168" t="s">
        <v>116</v>
      </c>
      <c r="D182" s="168"/>
      <c r="E182" s="168"/>
      <c r="F182" s="188" t="s">
        <v>276</v>
      </c>
      <c r="G182" s="168"/>
      <c r="H182" s="168" t="s">
        <v>349</v>
      </c>
      <c r="I182" s="168" t="s">
        <v>310</v>
      </c>
      <c r="J182" s="168"/>
      <c r="K182" s="210"/>
    </row>
    <row r="183" spans="2:11" s="1" customFormat="1" ht="15" customHeight="1">
      <c r="B183" s="189"/>
      <c r="C183" s="168" t="s">
        <v>350</v>
      </c>
      <c r="D183" s="168"/>
      <c r="E183" s="168"/>
      <c r="F183" s="188" t="s">
        <v>276</v>
      </c>
      <c r="G183" s="168"/>
      <c r="H183" s="168" t="s">
        <v>351</v>
      </c>
      <c r="I183" s="168" t="s">
        <v>310</v>
      </c>
      <c r="J183" s="168"/>
      <c r="K183" s="210"/>
    </row>
    <row r="184" spans="2:11" s="1" customFormat="1" ht="15" customHeight="1">
      <c r="B184" s="189"/>
      <c r="C184" s="168" t="s">
        <v>339</v>
      </c>
      <c r="D184" s="168"/>
      <c r="E184" s="168"/>
      <c r="F184" s="188" t="s">
        <v>276</v>
      </c>
      <c r="G184" s="168"/>
      <c r="H184" s="168" t="s">
        <v>352</v>
      </c>
      <c r="I184" s="168" t="s">
        <v>310</v>
      </c>
      <c r="J184" s="168"/>
      <c r="K184" s="210"/>
    </row>
    <row r="185" spans="2:11" s="1" customFormat="1" ht="15" customHeight="1">
      <c r="B185" s="189"/>
      <c r="C185" s="168" t="s">
        <v>118</v>
      </c>
      <c r="D185" s="168"/>
      <c r="E185" s="168"/>
      <c r="F185" s="188" t="s">
        <v>282</v>
      </c>
      <c r="G185" s="168"/>
      <c r="H185" s="168" t="s">
        <v>353</v>
      </c>
      <c r="I185" s="168" t="s">
        <v>278</v>
      </c>
      <c r="J185" s="168">
        <v>50</v>
      </c>
      <c r="K185" s="210"/>
    </row>
    <row r="186" spans="2:11" s="1" customFormat="1" ht="15" customHeight="1">
      <c r="B186" s="189"/>
      <c r="C186" s="168" t="s">
        <v>354</v>
      </c>
      <c r="D186" s="168"/>
      <c r="E186" s="168"/>
      <c r="F186" s="188" t="s">
        <v>282</v>
      </c>
      <c r="G186" s="168"/>
      <c r="H186" s="168" t="s">
        <v>355</v>
      </c>
      <c r="I186" s="168" t="s">
        <v>356</v>
      </c>
      <c r="J186" s="168"/>
      <c r="K186" s="210"/>
    </row>
    <row r="187" spans="2:11" s="1" customFormat="1" ht="15" customHeight="1">
      <c r="B187" s="189"/>
      <c r="C187" s="168" t="s">
        <v>357</v>
      </c>
      <c r="D187" s="168"/>
      <c r="E187" s="168"/>
      <c r="F187" s="188" t="s">
        <v>282</v>
      </c>
      <c r="G187" s="168"/>
      <c r="H187" s="168" t="s">
        <v>358</v>
      </c>
      <c r="I187" s="168" t="s">
        <v>356</v>
      </c>
      <c r="J187" s="168"/>
      <c r="K187" s="210"/>
    </row>
    <row r="188" spans="2:11" s="1" customFormat="1" ht="15" customHeight="1">
      <c r="B188" s="189"/>
      <c r="C188" s="168" t="s">
        <v>359</v>
      </c>
      <c r="D188" s="168"/>
      <c r="E188" s="168"/>
      <c r="F188" s="188" t="s">
        <v>282</v>
      </c>
      <c r="G188" s="168"/>
      <c r="H188" s="168" t="s">
        <v>360</v>
      </c>
      <c r="I188" s="168" t="s">
        <v>356</v>
      </c>
      <c r="J188" s="168"/>
      <c r="K188" s="210"/>
    </row>
    <row r="189" spans="2:11" s="1" customFormat="1" ht="15" customHeight="1">
      <c r="B189" s="189"/>
      <c r="C189" s="222" t="s">
        <v>361</v>
      </c>
      <c r="D189" s="168"/>
      <c r="E189" s="168"/>
      <c r="F189" s="188" t="s">
        <v>282</v>
      </c>
      <c r="G189" s="168"/>
      <c r="H189" s="168" t="s">
        <v>362</v>
      </c>
      <c r="I189" s="168" t="s">
        <v>363</v>
      </c>
      <c r="J189" s="223" t="s">
        <v>364</v>
      </c>
      <c r="K189" s="210"/>
    </row>
    <row r="190" spans="2:11" s="1" customFormat="1" ht="15" customHeight="1">
      <c r="B190" s="189"/>
      <c r="C190" s="174" t="s">
        <v>40</v>
      </c>
      <c r="D190" s="168"/>
      <c r="E190" s="168"/>
      <c r="F190" s="188" t="s">
        <v>276</v>
      </c>
      <c r="G190" s="168"/>
      <c r="H190" s="165" t="s">
        <v>365</v>
      </c>
      <c r="I190" s="168" t="s">
        <v>366</v>
      </c>
      <c r="J190" s="168"/>
      <c r="K190" s="210"/>
    </row>
    <row r="191" spans="2:11" s="1" customFormat="1" ht="15" customHeight="1">
      <c r="B191" s="189"/>
      <c r="C191" s="174" t="s">
        <v>367</v>
      </c>
      <c r="D191" s="168"/>
      <c r="E191" s="168"/>
      <c r="F191" s="188" t="s">
        <v>276</v>
      </c>
      <c r="G191" s="168"/>
      <c r="H191" s="168" t="s">
        <v>368</v>
      </c>
      <c r="I191" s="168" t="s">
        <v>310</v>
      </c>
      <c r="J191" s="168"/>
      <c r="K191" s="210"/>
    </row>
    <row r="192" spans="2:11" s="1" customFormat="1" ht="15" customHeight="1">
      <c r="B192" s="189"/>
      <c r="C192" s="174" t="s">
        <v>369</v>
      </c>
      <c r="D192" s="168"/>
      <c r="E192" s="168"/>
      <c r="F192" s="188" t="s">
        <v>276</v>
      </c>
      <c r="G192" s="168"/>
      <c r="H192" s="168" t="s">
        <v>370</v>
      </c>
      <c r="I192" s="168" t="s">
        <v>310</v>
      </c>
      <c r="J192" s="168"/>
      <c r="K192" s="210"/>
    </row>
    <row r="193" spans="2:11" s="1" customFormat="1" ht="15" customHeight="1">
      <c r="B193" s="189"/>
      <c r="C193" s="174" t="s">
        <v>371</v>
      </c>
      <c r="D193" s="168"/>
      <c r="E193" s="168"/>
      <c r="F193" s="188" t="s">
        <v>282</v>
      </c>
      <c r="G193" s="168"/>
      <c r="H193" s="168" t="s">
        <v>372</v>
      </c>
      <c r="I193" s="168" t="s">
        <v>310</v>
      </c>
      <c r="J193" s="168"/>
      <c r="K193" s="210"/>
    </row>
    <row r="194" spans="2:11" s="1" customFormat="1" ht="15" customHeight="1">
      <c r="B194" s="216"/>
      <c r="C194" s="224"/>
      <c r="D194" s="198"/>
      <c r="E194" s="198"/>
      <c r="F194" s="198"/>
      <c r="G194" s="198"/>
      <c r="H194" s="198"/>
      <c r="I194" s="198"/>
      <c r="J194" s="198"/>
      <c r="K194" s="217"/>
    </row>
    <row r="195" spans="2:11" s="1" customFormat="1" ht="18.75" customHeight="1">
      <c r="B195" s="165"/>
      <c r="C195" s="168"/>
      <c r="D195" s="168"/>
      <c r="E195" s="168"/>
      <c r="F195" s="188"/>
      <c r="G195" s="168"/>
      <c r="H195" s="168"/>
      <c r="I195" s="168"/>
      <c r="J195" s="168"/>
      <c r="K195" s="165"/>
    </row>
    <row r="196" spans="2:11" s="1" customFormat="1" ht="18.75" customHeight="1">
      <c r="B196" s="165"/>
      <c r="C196" s="168"/>
      <c r="D196" s="168"/>
      <c r="E196" s="168"/>
      <c r="F196" s="188"/>
      <c r="G196" s="168"/>
      <c r="H196" s="168"/>
      <c r="I196" s="168"/>
      <c r="J196" s="168"/>
      <c r="K196" s="165"/>
    </row>
    <row r="197" spans="2:11" s="1" customFormat="1" ht="18.75" customHeight="1">
      <c r="B197" s="175"/>
      <c r="C197" s="175"/>
      <c r="D197" s="175"/>
      <c r="E197" s="175"/>
      <c r="F197" s="175"/>
      <c r="G197" s="175"/>
      <c r="H197" s="175"/>
      <c r="I197" s="175"/>
      <c r="J197" s="175"/>
      <c r="K197" s="175"/>
    </row>
    <row r="198" spans="2:11" s="1" customFormat="1" ht="13.5">
      <c r="B198" s="157"/>
      <c r="C198" s="158"/>
      <c r="D198" s="158"/>
      <c r="E198" s="158"/>
      <c r="F198" s="158"/>
      <c r="G198" s="158"/>
      <c r="H198" s="158"/>
      <c r="I198" s="158"/>
      <c r="J198" s="158"/>
      <c r="K198" s="159"/>
    </row>
    <row r="199" spans="2:11" s="1" customFormat="1" ht="21">
      <c r="B199" s="160"/>
      <c r="C199" s="432" t="s">
        <v>373</v>
      </c>
      <c r="D199" s="432"/>
      <c r="E199" s="432"/>
      <c r="F199" s="432"/>
      <c r="G199" s="432"/>
      <c r="H199" s="432"/>
      <c r="I199" s="432"/>
      <c r="J199" s="432"/>
      <c r="K199" s="161"/>
    </row>
    <row r="200" spans="2:11" s="1" customFormat="1" ht="25.5" customHeight="1">
      <c r="B200" s="160"/>
      <c r="C200" s="225" t="s">
        <v>374</v>
      </c>
      <c r="D200" s="225"/>
      <c r="E200" s="225"/>
      <c r="F200" s="225" t="s">
        <v>375</v>
      </c>
      <c r="G200" s="226"/>
      <c r="H200" s="437" t="s">
        <v>376</v>
      </c>
      <c r="I200" s="437"/>
      <c r="J200" s="437"/>
      <c r="K200" s="161"/>
    </row>
    <row r="201" spans="2:11" s="1" customFormat="1" ht="5.25" customHeight="1">
      <c r="B201" s="189"/>
      <c r="C201" s="186"/>
      <c r="D201" s="186"/>
      <c r="E201" s="186"/>
      <c r="F201" s="186"/>
      <c r="G201" s="168"/>
      <c r="H201" s="186"/>
      <c r="I201" s="186"/>
      <c r="J201" s="186"/>
      <c r="K201" s="210"/>
    </row>
    <row r="202" spans="2:11" s="1" customFormat="1" ht="15" customHeight="1">
      <c r="B202" s="189"/>
      <c r="C202" s="168" t="s">
        <v>366</v>
      </c>
      <c r="D202" s="168"/>
      <c r="E202" s="168"/>
      <c r="F202" s="188" t="s">
        <v>41</v>
      </c>
      <c r="G202" s="168"/>
      <c r="H202" s="438" t="s">
        <v>377</v>
      </c>
      <c r="I202" s="438"/>
      <c r="J202" s="438"/>
      <c r="K202" s="210"/>
    </row>
    <row r="203" spans="2:11" s="1" customFormat="1" ht="15" customHeight="1">
      <c r="B203" s="189"/>
      <c r="C203" s="195"/>
      <c r="D203" s="168"/>
      <c r="E203" s="168"/>
      <c r="F203" s="188" t="s">
        <v>42</v>
      </c>
      <c r="G203" s="168"/>
      <c r="H203" s="438" t="s">
        <v>378</v>
      </c>
      <c r="I203" s="438"/>
      <c r="J203" s="438"/>
      <c r="K203" s="210"/>
    </row>
    <row r="204" spans="2:11" s="1" customFormat="1" ht="15" customHeight="1">
      <c r="B204" s="189"/>
      <c r="C204" s="195"/>
      <c r="D204" s="168"/>
      <c r="E204" s="168"/>
      <c r="F204" s="188" t="s">
        <v>45</v>
      </c>
      <c r="G204" s="168"/>
      <c r="H204" s="438" t="s">
        <v>379</v>
      </c>
      <c r="I204" s="438"/>
      <c r="J204" s="438"/>
      <c r="K204" s="210"/>
    </row>
    <row r="205" spans="2:11" s="1" customFormat="1" ht="15" customHeight="1">
      <c r="B205" s="189"/>
      <c r="C205" s="168"/>
      <c r="D205" s="168"/>
      <c r="E205" s="168"/>
      <c r="F205" s="188" t="s">
        <v>43</v>
      </c>
      <c r="G205" s="168"/>
      <c r="H205" s="438" t="s">
        <v>380</v>
      </c>
      <c r="I205" s="438"/>
      <c r="J205" s="438"/>
      <c r="K205" s="210"/>
    </row>
    <row r="206" spans="2:11" s="1" customFormat="1" ht="15" customHeight="1">
      <c r="B206" s="189"/>
      <c r="C206" s="168"/>
      <c r="D206" s="168"/>
      <c r="E206" s="168"/>
      <c r="F206" s="188" t="s">
        <v>44</v>
      </c>
      <c r="G206" s="168"/>
      <c r="H206" s="438" t="s">
        <v>381</v>
      </c>
      <c r="I206" s="438"/>
      <c r="J206" s="438"/>
      <c r="K206" s="210"/>
    </row>
    <row r="207" spans="2:11" s="1" customFormat="1" ht="15" customHeight="1">
      <c r="B207" s="189"/>
      <c r="C207" s="168"/>
      <c r="D207" s="168"/>
      <c r="E207" s="168"/>
      <c r="F207" s="188"/>
      <c r="G207" s="168"/>
      <c r="H207" s="168"/>
      <c r="I207" s="168"/>
      <c r="J207" s="168"/>
      <c r="K207" s="210"/>
    </row>
    <row r="208" spans="2:11" s="1" customFormat="1" ht="15" customHeight="1">
      <c r="B208" s="189"/>
      <c r="C208" s="168" t="s">
        <v>322</v>
      </c>
      <c r="D208" s="168"/>
      <c r="E208" s="168"/>
      <c r="F208" s="188" t="s">
        <v>77</v>
      </c>
      <c r="G208" s="168"/>
      <c r="H208" s="438" t="s">
        <v>382</v>
      </c>
      <c r="I208" s="438"/>
      <c r="J208" s="438"/>
      <c r="K208" s="210"/>
    </row>
    <row r="209" spans="2:11" s="1" customFormat="1" ht="15" customHeight="1">
      <c r="B209" s="189"/>
      <c r="C209" s="195"/>
      <c r="D209" s="168"/>
      <c r="E209" s="168"/>
      <c r="F209" s="188" t="s">
        <v>219</v>
      </c>
      <c r="G209" s="168"/>
      <c r="H209" s="438" t="s">
        <v>220</v>
      </c>
      <c r="I209" s="438"/>
      <c r="J209" s="438"/>
      <c r="K209" s="210"/>
    </row>
    <row r="210" spans="2:11" s="1" customFormat="1" ht="15" customHeight="1">
      <c r="B210" s="189"/>
      <c r="C210" s="168"/>
      <c r="D210" s="168"/>
      <c r="E210" s="168"/>
      <c r="F210" s="188" t="s">
        <v>217</v>
      </c>
      <c r="G210" s="168"/>
      <c r="H210" s="438" t="s">
        <v>383</v>
      </c>
      <c r="I210" s="438"/>
      <c r="J210" s="438"/>
      <c r="K210" s="210"/>
    </row>
    <row r="211" spans="2:11" s="1" customFormat="1" ht="15" customHeight="1">
      <c r="B211" s="227"/>
      <c r="C211" s="195"/>
      <c r="D211" s="195"/>
      <c r="E211" s="195"/>
      <c r="F211" s="188" t="s">
        <v>221</v>
      </c>
      <c r="G211" s="174"/>
      <c r="H211" s="439" t="s">
        <v>85</v>
      </c>
      <c r="I211" s="439"/>
      <c r="J211" s="439"/>
      <c r="K211" s="228"/>
    </row>
    <row r="212" spans="2:11" s="1" customFormat="1" ht="15" customHeight="1">
      <c r="B212" s="227"/>
      <c r="C212" s="195"/>
      <c r="D212" s="195"/>
      <c r="E212" s="195"/>
      <c r="F212" s="188" t="s">
        <v>222</v>
      </c>
      <c r="G212" s="174"/>
      <c r="H212" s="439" t="s">
        <v>384</v>
      </c>
      <c r="I212" s="439"/>
      <c r="J212" s="439"/>
      <c r="K212" s="228"/>
    </row>
    <row r="213" spans="2:11" s="1" customFormat="1" ht="15" customHeight="1">
      <c r="B213" s="227"/>
      <c r="C213" s="195"/>
      <c r="D213" s="195"/>
      <c r="E213" s="195"/>
      <c r="F213" s="229"/>
      <c r="G213" s="174"/>
      <c r="H213" s="230"/>
      <c r="I213" s="230"/>
      <c r="J213" s="230"/>
      <c r="K213" s="228"/>
    </row>
    <row r="214" spans="2:11" s="1" customFormat="1" ht="15" customHeight="1">
      <c r="B214" s="227"/>
      <c r="C214" s="168" t="s">
        <v>346</v>
      </c>
      <c r="D214" s="195"/>
      <c r="E214" s="195"/>
      <c r="F214" s="188">
        <v>1</v>
      </c>
      <c r="G214" s="174"/>
      <c r="H214" s="439" t="s">
        <v>385</v>
      </c>
      <c r="I214" s="439"/>
      <c r="J214" s="439"/>
      <c r="K214" s="228"/>
    </row>
    <row r="215" spans="2:11" s="1" customFormat="1" ht="15" customHeight="1">
      <c r="B215" s="227"/>
      <c r="C215" s="195"/>
      <c r="D215" s="195"/>
      <c r="E215" s="195"/>
      <c r="F215" s="188">
        <v>2</v>
      </c>
      <c r="G215" s="174"/>
      <c r="H215" s="439" t="s">
        <v>386</v>
      </c>
      <c r="I215" s="439"/>
      <c r="J215" s="439"/>
      <c r="K215" s="228"/>
    </row>
    <row r="216" spans="2:11" s="1" customFormat="1" ht="15" customHeight="1">
      <c r="B216" s="227"/>
      <c r="C216" s="195"/>
      <c r="D216" s="195"/>
      <c r="E216" s="195"/>
      <c r="F216" s="188">
        <v>3</v>
      </c>
      <c r="G216" s="174"/>
      <c r="H216" s="439" t="s">
        <v>387</v>
      </c>
      <c r="I216" s="439"/>
      <c r="J216" s="439"/>
      <c r="K216" s="228"/>
    </row>
    <row r="217" spans="2:11" s="1" customFormat="1" ht="15" customHeight="1">
      <c r="B217" s="227"/>
      <c r="C217" s="195"/>
      <c r="D217" s="195"/>
      <c r="E217" s="195"/>
      <c r="F217" s="188">
        <v>4</v>
      </c>
      <c r="G217" s="174"/>
      <c r="H217" s="439" t="s">
        <v>388</v>
      </c>
      <c r="I217" s="439"/>
      <c r="J217" s="439"/>
      <c r="K217" s="228"/>
    </row>
    <row r="218" spans="2:11" s="1" customFormat="1" ht="12.75" customHeight="1">
      <c r="B218" s="231"/>
      <c r="C218" s="232"/>
      <c r="D218" s="232"/>
      <c r="E218" s="232"/>
      <c r="F218" s="232"/>
      <c r="G218" s="232"/>
      <c r="H218" s="232"/>
      <c r="I218" s="232"/>
      <c r="J218" s="232"/>
      <c r="K218" s="23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Rekapitulace stavby</vt:lpstr>
      <vt:lpstr>01 - Rekonstrukce ubytovn...</vt:lpstr>
      <vt:lpstr>02 - Rekonstrukce ubytovn...</vt:lpstr>
      <vt:lpstr>03 - Vedlejší a ostatní n...</vt:lpstr>
      <vt:lpstr>Pokyny pro vyplnění</vt:lpstr>
      <vt:lpstr>'02 - Rekonstrukce ubytovn...'!Názvy_tisku</vt:lpstr>
      <vt:lpstr>'Rekapitulace stavby'!Názvy_tisku</vt:lpstr>
      <vt:lpstr>'02 - Rekonstrukce ubytovn...'!Oblast_tisku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Tomáš Saidl</cp:lastModifiedBy>
  <cp:lastPrinted>2020-11-23T14:39:40Z</cp:lastPrinted>
  <dcterms:created xsi:type="dcterms:W3CDTF">2019-08-23T13:10:23Z</dcterms:created>
  <dcterms:modified xsi:type="dcterms:W3CDTF">2021-07-20T12:06:33Z</dcterms:modified>
</cp:coreProperties>
</file>