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H018 - Oprava komunikací ..." sheetId="2" r:id="rId2"/>
  </sheets>
  <definedNames>
    <definedName name="_xlnm.Print_Area" localSheetId="0">'Rekapitulace stavby'!$D$4:$AO$76,'Rekapitulace stavby'!$C$82:$AQ$96</definedName>
    <definedName name="_xlnm._FilterDatabase" localSheetId="1" hidden="1">'H018 - Oprava komunikací ...'!$C$122:$K$199</definedName>
    <definedName name="_xlnm.Print_Area" localSheetId="1">'H018 - Oprava komunikací ...'!$C$4:$J$76,'H018 - Oprava komunikací ...'!$C$82:$J$106,'H018 - Oprava komunikací ...'!$C$112:$J$199</definedName>
    <definedName name="_xlnm.Print_Titles" localSheetId="0">'Rekapitulace stavby'!$92:$92</definedName>
    <definedName name="_xlnm.Print_Titles" localSheetId="1">'H018 - Oprava komunikací ...'!$122:$122</definedName>
  </definedNames>
  <calcPr fullCalcOnLoad="1"/>
</workbook>
</file>

<file path=xl/sharedStrings.xml><?xml version="1.0" encoding="utf-8"?>
<sst xmlns="http://schemas.openxmlformats.org/spreadsheetml/2006/main" count="1069" uniqueCount="292">
  <si>
    <t>Export Komplet</t>
  </si>
  <si>
    <t/>
  </si>
  <si>
    <t>2.0</t>
  </si>
  <si>
    <t>ZAMOK</t>
  </si>
  <si>
    <t>False</t>
  </si>
  <si>
    <t>{5e252dd4-6782-4fab-b6d8-157e4ff65779}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</si>
  <si>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</si>
  <si>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</si>
  <si>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</si>
  <si>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</si>
  <si>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</si>
  <si>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</si>
  <si>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</si>
  <si>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</si>
  <si>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</si>
  <si>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</si>
  <si>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</si>
  <si>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komunikací - Neštěmická - I. etapa</t>
  </si>
  <si>
    <t>KSO:</t>
  </si>
  <si>
    <t>CC-CZ:</t>
  </si>
  <si>
    <t>Místo:</t>
  </si>
  <si>
    <t>Krásné Březno</t>
  </si>
  <si>
    <t>Datum:</t>
  </si>
  <si>
    <t>12. 10. 2021</t>
  </si>
  <si>
    <t>Zadavatel:</t>
  </si>
  <si>
    <t>IČ:</t>
  </si>
  <si>
    <t>00081531</t>
  </si>
  <si>
    <t>ÚMO Neštěmice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</si>
  <si>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</si>
  <si>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</si>
  <si>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</si>
  <si>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</si>
  <si>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</si>
  <si>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</si>
  <si>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</si>
  <si>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</si>
  <si>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</si>
  <si>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</si>
  <si>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</si>
  <si>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</si>
  <si>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</si>
  <si>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</si>
  <si>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</si>
  <si>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</si>
  <si>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</si>
  <si>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</si>
  <si>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</si>
  <si>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</si>
  <si>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</si>
  <si>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</si>
  <si>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</si>
  <si>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</si>
  <si>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</si>
  <si>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</si>
  <si>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</si>
  <si>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</si>
  <si>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</si>
  <si>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</si>
  <si>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</si>
  <si>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</si>
  <si>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</si>
  <si>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</si>
  <si>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</si>
  <si>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</si>
  <si>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</si>
  <si>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</si>
  <si>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</si>
  <si>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</si>
  <si>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</si>
  <si>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</si>
  <si>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</si>
  <si>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</si>
  <si>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</si>
  <si>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</si>
  <si>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</si>
  <si>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</si>
  <si>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</si>
  <si>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</si>
  <si>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</si>
  <si>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</si>
  <si>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</si>
  <si>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</si>
  <si>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</si>
  <si>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</si>
  <si>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</si>
  <si>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</si>
  <si>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</si>
  <si>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</si>
  <si>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</si>
  <si>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</si>
  <si>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</si>
  <si>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</si>
  <si>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</si>
  <si>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</si>
  <si>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</si>
  <si>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</si>
  <si>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</si>
  <si>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</si>
  <si>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</si>
  <si>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</si>
  <si>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</si>
  <si>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</si>
  <si>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</si>
  <si>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</si>
  <si>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</si>
  <si>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</si>
  <si>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</si>
  <si>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</si>
  <si>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</si>
  <si>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</si>
  <si>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</si>
  <si>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</si>
  <si>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</si>
  <si>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</si>
  <si>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</si>
  <si>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</si>
  <si>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</si>
  <si>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</si>
  <si>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</si>
  <si>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</si>
  <si>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</t>
  </si>
  <si>
    <t>m2</t>
  </si>
  <si>
    <t>4</t>
  </si>
  <si>
    <t>-440023931</t>
  </si>
  <si>
    <t>VV</t>
  </si>
  <si>
    <t>3*2,5*2</t>
  </si>
  <si>
    <t>Součet</t>
  </si>
  <si>
    <t>11310713R01</t>
  </si>
  <si>
    <t>Odstranění podkladu z betonu prostého tl do 50 mm ručně</t>
  </si>
  <si>
    <t>-123298981</t>
  </si>
  <si>
    <t>242*2,5</t>
  </si>
  <si>
    <t>2,5*14</t>
  </si>
  <si>
    <t>2,5*4</t>
  </si>
  <si>
    <t>3</t>
  </si>
  <si>
    <t>11310714R1</t>
  </si>
  <si>
    <t>Odstranění krytu živičného tl do 30 mm ručně</t>
  </si>
  <si>
    <t>-1442650852</t>
  </si>
  <si>
    <t>113202111</t>
  </si>
  <si>
    <t>Vytrhání obrub krajníků obrubníků stojatých</t>
  </si>
  <si>
    <t>m</t>
  </si>
  <si>
    <t>568170252</t>
  </si>
  <si>
    <t>2,5+2,5</t>
  </si>
  <si>
    <t>14+4</t>
  </si>
  <si>
    <t>2*3</t>
  </si>
  <si>
    <t>5</t>
  </si>
  <si>
    <t>113204111</t>
  </si>
  <si>
    <t>Vytrhání obrub záhonových</t>
  </si>
  <si>
    <t>1732237569</t>
  </si>
  <si>
    <t>242</t>
  </si>
  <si>
    <t>242-4-3-14-3</t>
  </si>
  <si>
    <t>8*2,5</t>
  </si>
  <si>
    <t>6</t>
  </si>
  <si>
    <t>181111111</t>
  </si>
  <si>
    <t>Plošná úprava terénu do 500 m2 zemina skupiny 1 až 4 nerovnosti přes 50 do 100 mm v rovinně a svahu do 1:5</t>
  </si>
  <si>
    <t>1058476528</t>
  </si>
  <si>
    <t>7</t>
  </si>
  <si>
    <t>181311103</t>
  </si>
  <si>
    <t>Rozprostření ornice tl vrstvy do 200 mm v rovině nebo ve svahu do 1:5 ručně</t>
  </si>
  <si>
    <t>114148802</t>
  </si>
  <si>
    <t>8</t>
  </si>
  <si>
    <t>181411131</t>
  </si>
  <si>
    <t>Založení parkového trávníku výsevem pl do 1000 m2 v rovině a ve svahu do 1:5</t>
  </si>
  <si>
    <t>1850520650</t>
  </si>
  <si>
    <t>9</t>
  </si>
  <si>
    <t>M</t>
  </si>
  <si>
    <t>00572410</t>
  </si>
  <si>
    <t>osivo směs travní parková</t>
  </si>
  <si>
    <t>kg</t>
  </si>
  <si>
    <t>1153547350</t>
  </si>
  <si>
    <t>45*0,02 'Přepočtené koeficientem množství</t>
  </si>
  <si>
    <t>Komunikace pozemní</t>
  </si>
  <si>
    <t>10</t>
  </si>
  <si>
    <t>566501111</t>
  </si>
  <si>
    <t>Úprava krytu z kameniva drceného pro nový kryt s doplněním kameniva drceného přes 0,08 do 0,10 m3/m2</t>
  </si>
  <si>
    <t>598462130</t>
  </si>
  <si>
    <t>11</t>
  </si>
  <si>
    <t>564921511</t>
  </si>
  <si>
    <t>Podklad z R-materiálu tl 60 mm</t>
  </si>
  <si>
    <t>-290683153</t>
  </si>
  <si>
    <t>12</t>
  </si>
  <si>
    <t>577134111</t>
  </si>
  <si>
    <t>Asfaltový beton vrstva obrusná ACO 11 (ABS) tř. I tl 40 mm š do 3 m z nemodifikovaného asfaltu</t>
  </si>
  <si>
    <t>1857931470</t>
  </si>
  <si>
    <t>Trubní vedení</t>
  </si>
  <si>
    <t>13</t>
  </si>
  <si>
    <t>899331111</t>
  </si>
  <si>
    <t xml:space="preserve">Výšková úprava uličního vstupu nebo vpusti do 200 mm </t>
  </si>
  <si>
    <t>kus</t>
  </si>
  <si>
    <t>277511560</t>
  </si>
  <si>
    <t>Ostatní konstrukce a práce, bourání</t>
  </si>
  <si>
    <t>14</t>
  </si>
  <si>
    <t>915223111</t>
  </si>
  <si>
    <t>Varovný pás z plastu pro orientaci nevidomých šířky 420 mm</t>
  </si>
  <si>
    <t>202150945</t>
  </si>
  <si>
    <t>(3+2,5)*2</t>
  </si>
  <si>
    <t>2,5*2</t>
  </si>
  <si>
    <t>916131213</t>
  </si>
  <si>
    <t>Osazení silničního obrubníku betonového stojatého s boční opěrou do lože z betonu prostého</t>
  </si>
  <si>
    <t>918988277</t>
  </si>
  <si>
    <t>16</t>
  </si>
  <si>
    <t>59217026</t>
  </si>
  <si>
    <t>obrubník betonový silniční 500x150x250mm</t>
  </si>
  <si>
    <t>-2074299720</t>
  </si>
  <si>
    <t>11*1,02 'Přepočtené koeficientem množství</t>
  </si>
  <si>
    <t>17</t>
  </si>
  <si>
    <t>916132112</t>
  </si>
  <si>
    <t>Osazení obruby z betonové přídlažby bez boční opěry do lože z betonu prostého</t>
  </si>
  <si>
    <t>2023287918</t>
  </si>
  <si>
    <t>18</t>
  </si>
  <si>
    <t>59218001</t>
  </si>
  <si>
    <t>krajník betonový silniční 500x250x80mm</t>
  </si>
  <si>
    <t>1629621665</t>
  </si>
  <si>
    <t>19</t>
  </si>
  <si>
    <t>916231213</t>
  </si>
  <si>
    <t>Osazení chodníkového obrubníku betonového stojatého s boční opěrou do lože z betonu prostého</t>
  </si>
  <si>
    <t>-377817588</t>
  </si>
  <si>
    <t>242*2</t>
  </si>
  <si>
    <t>-6</t>
  </si>
  <si>
    <t>4*2,5</t>
  </si>
  <si>
    <t>20</t>
  </si>
  <si>
    <t>59217017</t>
  </si>
  <si>
    <t>obrubník betonový chodníkový 1000x100x250mm</t>
  </si>
  <si>
    <t>1705033871</t>
  </si>
  <si>
    <t>488*1,02 'Přepočtené koeficientem množství</t>
  </si>
  <si>
    <t>919794441</t>
  </si>
  <si>
    <t>Úprava ploch kolem hydrantů, šoupat, poklopů a mříží nebo sloupů v živičných krytech pl do 2 m2</t>
  </si>
  <si>
    <t>-1525068925</t>
  </si>
  <si>
    <t>997</t>
  </si>
  <si>
    <t>Přesun sutě</t>
  </si>
  <si>
    <t>22</t>
  </si>
  <si>
    <t>997221551</t>
  </si>
  <si>
    <t>Vodorovná doprava suti ze sypkých materiálů do 1 km</t>
  </si>
  <si>
    <t>t</t>
  </si>
  <si>
    <t>-1739154260</t>
  </si>
  <si>
    <t>23</t>
  </si>
  <si>
    <t>997221559</t>
  </si>
  <si>
    <t>Příplatek ZKD 1 km u vodorovné dopravy suti ze sypkých materiálů</t>
  </si>
  <si>
    <t>1474610067</t>
  </si>
  <si>
    <t>139,97*30 'Přepočtené koeficientem množství</t>
  </si>
  <si>
    <t>24</t>
  </si>
  <si>
    <t>997221611</t>
  </si>
  <si>
    <t>Nakládání suti na dopravní prostředky pro vodorovnou dopravu</t>
  </si>
  <si>
    <t>1147485442</t>
  </si>
  <si>
    <t>25</t>
  </si>
  <si>
    <t>997221615</t>
  </si>
  <si>
    <t>Poplatek za uložení na skládce (skládkovné) stavebního odpadu betonového kód odpadu 17 01 01</t>
  </si>
  <si>
    <t>-2081441556</t>
  </si>
  <si>
    <t>139,97-31,2</t>
  </si>
  <si>
    <t>26</t>
  </si>
  <si>
    <t>997221645</t>
  </si>
  <si>
    <t>Poplatek za uložení na skládce (skládkovné) odpadu asfaltového bez dehtu kód odpadu 17 03 02</t>
  </si>
  <si>
    <t>1190744639</t>
  </si>
  <si>
    <t>998</t>
  </si>
  <si>
    <t>Přesun hmot</t>
  </si>
  <si>
    <t>27</t>
  </si>
  <si>
    <t>998229111</t>
  </si>
  <si>
    <t>Přesun hmot ruční pro pozemní komunikace s krytem z kameniva, betonu,živice na vzdálenost do 50 m</t>
  </si>
  <si>
    <t>-474698293</t>
  </si>
  <si>
    <t>VRN</t>
  </si>
  <si>
    <t>Vedlejší rozpočtové náklady</t>
  </si>
  <si>
    <t>VRN1</t>
  </si>
  <si>
    <t>Průzkumné, geodetické a projektové práce</t>
  </si>
  <si>
    <t>28</t>
  </si>
  <si>
    <t>012103000</t>
  </si>
  <si>
    <t>Geodetické práce před výstavbou</t>
  </si>
  <si>
    <t>kpl</t>
  </si>
  <si>
    <t>1024</t>
  </si>
  <si>
    <t>1651949482</t>
  </si>
  <si>
    <t>29</t>
  </si>
  <si>
    <t>012303000</t>
  </si>
  <si>
    <t>Geodetické práce po výstavbě</t>
  </si>
  <si>
    <t>-1263577300</t>
  </si>
  <si>
    <t>VRN3</t>
  </si>
  <si>
    <t>Zařízení staveniště</t>
  </si>
  <si>
    <t>30</t>
  </si>
  <si>
    <t>032403000</t>
  </si>
  <si>
    <t>Provizorní komunikace</t>
  </si>
  <si>
    <t>509074944</t>
  </si>
  <si>
    <t>31</t>
  </si>
  <si>
    <t>034303000</t>
  </si>
  <si>
    <t>Dopravní značení na staveništi</t>
  </si>
  <si>
    <t>2025857202</t>
  </si>
  <si>
    <t>32</t>
  </si>
  <si>
    <t>035103001</t>
  </si>
  <si>
    <t>Pronájem ploch</t>
  </si>
  <si>
    <t>-82969560</t>
  </si>
  <si>
    <t>VRN4</t>
  </si>
  <si>
    <t>Inženýrská činnost</t>
  </si>
  <si>
    <t>33</t>
  </si>
  <si>
    <t>045002000</t>
  </si>
  <si>
    <t>Kompletační a koordinační činnost</t>
  </si>
  <si>
    <t>-103530921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</si>
</sst>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H018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komunikací - Neštěmická - I. etapa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Krásné Březno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12. 10. 2021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ÚMO Neštěmice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75</v>
      </c>
      <c r="BT94" s="116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0" s="7" customFormat="1" ht="24.75" customHeight="1">
      <c r="A95" s="117" t="s">
        <v>79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'H018 - Oprava komunikací 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80</v>
      </c>
      <c r="AR95" s="124"/>
      <c r="AS95" s="125">
        <v>0</v>
      </c>
      <c r="AT95" s="126">
        <f>ROUND(SUM(AV95:AW95),2)</f>
        <v>0</v>
      </c>
      <c r="AU95" s="127">
        <f>'H018 - Oprava komunikací ...'!P123</f>
        <v>0</v>
      </c>
      <c r="AV95" s="126">
        <f>'H018 - Oprava komunikací ...'!J31</f>
        <v>0</v>
      </c>
      <c r="AW95" s="126">
        <f>'H018 - Oprava komunikací ...'!J32</f>
        <v>0</v>
      </c>
      <c r="AX95" s="126">
        <f>'H018 - Oprava komunikací ...'!J33</f>
        <v>0</v>
      </c>
      <c r="AY95" s="126">
        <f>'H018 - Oprava komunikací ...'!J34</f>
        <v>0</v>
      </c>
      <c r="AZ95" s="126">
        <f>'H018 - Oprava komunikací ...'!F31</f>
        <v>0</v>
      </c>
      <c r="BA95" s="126">
        <f>'H018 - Oprava komunikací ...'!F32</f>
        <v>0</v>
      </c>
      <c r="BB95" s="126">
        <f>'H018 - Oprava komunikací ...'!F33</f>
        <v>0</v>
      </c>
      <c r="BC95" s="126">
        <f>'H018 - Oprava komunikací ...'!F34</f>
        <v>0</v>
      </c>
      <c r="BD95" s="128">
        <f>'H018 - Oprava komunikací ...'!F35</f>
        <v>0</v>
      </c>
      <c r="BE95" s="7"/>
      <c r="BT95" s="129" t="s">
        <v>81</v>
      </c>
      <c r="BU95" s="129" t="s">
        <v>82</v>
      </c>
      <c r="BV95" s="129" t="s">
        <v>77</v>
      </c>
      <c r="BW95" s="129" t="s">
        <v>5</v>
      </c>
      <c r="BX95" s="129" t="s">
        <v>78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H018 - Oprava komunikac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83</v>
      </c>
    </row>
    <row r="4" spans="2:46" s="1" customFormat="1" ht="24.95" customHeight="1">
      <c r="B4" s="19"/>
      <c r="D4" s="132" t="s">
        <v>84</v>
      </c>
      <c r="L4" s="19"/>
      <c r="M4" s="133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12. 10. 2021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26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">
        <v>27</v>
      </c>
      <c r="F13" s="37"/>
      <c r="G13" s="37"/>
      <c r="H13" s="37"/>
      <c r="I13" s="134" t="s">
        <v>28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29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28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31</v>
      </c>
      <c r="E18" s="37"/>
      <c r="F18" s="37"/>
      <c r="G18" s="37"/>
      <c r="H18" s="37"/>
      <c r="I18" s="134" t="s">
        <v>25</v>
      </c>
      <c r="J18" s="136" t="str">
        <f>IF('Rekapitulace stavby'!AN16="","",'Rekapitulace stavby'!AN16)</f>
        <v/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tr">
        <f>IF('Rekapitulace stavby'!E17="","",'Rekapitulace stavby'!E17)</f>
        <v xml:space="preserve"> </v>
      </c>
      <c r="F19" s="37"/>
      <c r="G19" s="37"/>
      <c r="H19" s="37"/>
      <c r="I19" s="134" t="s">
        <v>28</v>
      </c>
      <c r="J19" s="136" t="str">
        <f>IF('Rekapitulace stavby'!AN17="","",'Rekapitulace stavby'!AN17)</f>
        <v/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34</v>
      </c>
      <c r="E21" s="37"/>
      <c r="F21" s="37"/>
      <c r="G21" s="37"/>
      <c r="H21" s="37"/>
      <c r="I21" s="134" t="s">
        <v>25</v>
      </c>
      <c r="J21" s="136" t="str">
        <f>IF('Rekapitulace stavby'!AN19="","",'Rekapitulace stavby'!AN19)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tr">
        <f>IF('Rekapitulace stavby'!E20="","",'Rekapitulace stavby'!E20)</f>
        <v xml:space="preserve"> </v>
      </c>
      <c r="F22" s="37"/>
      <c r="G22" s="37"/>
      <c r="H22" s="37"/>
      <c r="I22" s="134" t="s">
        <v>28</v>
      </c>
      <c r="J22" s="136" t="str">
        <f>IF('Rekapitulace stavby'!AN20="","",'Rekapitulace stavby'!AN20)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35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36</v>
      </c>
      <c r="E28" s="37"/>
      <c r="F28" s="37"/>
      <c r="G28" s="37"/>
      <c r="H28" s="37"/>
      <c r="I28" s="37"/>
      <c r="J28" s="144">
        <f>ROUND(J123,2)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38</v>
      </c>
      <c r="G30" s="37"/>
      <c r="H30" s="37"/>
      <c r="I30" s="145" t="s">
        <v>37</v>
      </c>
      <c r="J30" s="145" t="s">
        <v>39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40</v>
      </c>
      <c r="E31" s="134" t="s">
        <v>41</v>
      </c>
      <c r="F31" s="147">
        <f>ROUND((SUM(BE123:BE199)),2)</f>
        <v>0</v>
      </c>
      <c r="G31" s="37"/>
      <c r="H31" s="37"/>
      <c r="I31" s="148">
        <v>0.21</v>
      </c>
      <c r="J31" s="147">
        <f>ROUND(((SUM(BE123:BE199))*I31),2)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42</v>
      </c>
      <c r="F32" s="147">
        <f>ROUND((SUM(BF123:BF199)),2)</f>
        <v>0</v>
      </c>
      <c r="G32" s="37"/>
      <c r="H32" s="37"/>
      <c r="I32" s="148">
        <v>0.15</v>
      </c>
      <c r="J32" s="147">
        <f>ROUND(((SUM(BF123:BF199))*I32),2)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43</v>
      </c>
      <c r="F33" s="147">
        <f>ROUND((SUM(BG123:BG199)),2)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44</v>
      </c>
      <c r="F34" s="147">
        <f>ROUND((SUM(BH123:BH199)),2)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45</v>
      </c>
      <c r="F35" s="147">
        <f>ROUND((SUM(BI123:BI199)),2)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46</v>
      </c>
      <c r="E37" s="151"/>
      <c r="F37" s="151"/>
      <c r="G37" s="152" t="s">
        <v>47</v>
      </c>
      <c r="H37" s="153" t="s">
        <v>48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49</v>
      </c>
      <c r="E50" s="157"/>
      <c r="F50" s="157"/>
      <c r="G50" s="156" t="s">
        <v>50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51</v>
      </c>
      <c r="E61" s="159"/>
      <c r="F61" s="160" t="s">
        <v>52</v>
      </c>
      <c r="G61" s="158" t="s">
        <v>51</v>
      </c>
      <c r="H61" s="159"/>
      <c r="I61" s="159"/>
      <c r="J61" s="161" t="s">
        <v>52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53</v>
      </c>
      <c r="E65" s="162"/>
      <c r="F65" s="162"/>
      <c r="G65" s="156" t="s">
        <v>54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51</v>
      </c>
      <c r="E76" s="159"/>
      <c r="F76" s="160" t="s">
        <v>52</v>
      </c>
      <c r="G76" s="158" t="s">
        <v>51</v>
      </c>
      <c r="H76" s="159"/>
      <c r="I76" s="159"/>
      <c r="J76" s="161" t="s">
        <v>52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Oprava komunikací - Neštěmická - I. etapa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>Krásné Březno</v>
      </c>
      <c r="G87" s="39"/>
      <c r="H87" s="39"/>
      <c r="I87" s="31" t="s">
        <v>22</v>
      </c>
      <c r="J87" s="78" t="str">
        <f>IF(J10="","",J10)</f>
        <v>12. 10. 2021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ÚMO Neštěmice</v>
      </c>
      <c r="G89" s="39"/>
      <c r="H89" s="39"/>
      <c r="I89" s="31" t="s">
        <v>31</v>
      </c>
      <c r="J89" s="35" t="str">
        <f>E19</f>
        <v xml:space="preserve"> 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29</v>
      </c>
      <c r="D90" s="39"/>
      <c r="E90" s="39"/>
      <c r="F90" s="26" t="str">
        <f>IF(E16="","",E16)</f>
        <v>Vyplň údaj</v>
      </c>
      <c r="G90" s="39"/>
      <c r="H90" s="39"/>
      <c r="I90" s="31" t="s">
        <v>34</v>
      </c>
      <c r="J90" s="35" t="str">
        <f>E22</f>
        <v xml:space="preserve">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86</v>
      </c>
      <c r="D92" s="168"/>
      <c r="E92" s="168"/>
      <c r="F92" s="168"/>
      <c r="G92" s="168"/>
      <c r="H92" s="168"/>
      <c r="I92" s="168"/>
      <c r="J92" s="169" t="s">
        <v>87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88</v>
      </c>
      <c r="D94" s="39"/>
      <c r="E94" s="39"/>
      <c r="F94" s="39"/>
      <c r="G94" s="39"/>
      <c r="H94" s="39"/>
      <c r="I94" s="39"/>
      <c r="J94" s="109">
        <f>J123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89</v>
      </c>
    </row>
    <row r="95" spans="1:31" s="9" customFormat="1" ht="24.95" customHeight="1">
      <c r="A95" s="9"/>
      <c r="B95" s="171"/>
      <c r="C95" s="172"/>
      <c r="D95" s="173" t="s">
        <v>90</v>
      </c>
      <c r="E95" s="174"/>
      <c r="F95" s="174"/>
      <c r="G95" s="174"/>
      <c r="H95" s="174"/>
      <c r="I95" s="174"/>
      <c r="J95" s="175">
        <f>J124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91</v>
      </c>
      <c r="E96" s="180"/>
      <c r="F96" s="180"/>
      <c r="G96" s="180"/>
      <c r="H96" s="180"/>
      <c r="I96" s="180"/>
      <c r="J96" s="181">
        <f>J125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92</v>
      </c>
      <c r="E97" s="180"/>
      <c r="F97" s="180"/>
      <c r="G97" s="180"/>
      <c r="H97" s="180"/>
      <c r="I97" s="180"/>
      <c r="J97" s="181">
        <f>J154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93</v>
      </c>
      <c r="E98" s="180"/>
      <c r="F98" s="180"/>
      <c r="G98" s="180"/>
      <c r="H98" s="180"/>
      <c r="I98" s="180"/>
      <c r="J98" s="181">
        <f>J158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94</v>
      </c>
      <c r="E99" s="180"/>
      <c r="F99" s="180"/>
      <c r="G99" s="180"/>
      <c r="H99" s="180"/>
      <c r="I99" s="180"/>
      <c r="J99" s="181">
        <f>J160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95</v>
      </c>
      <c r="E100" s="180"/>
      <c r="F100" s="180"/>
      <c r="G100" s="180"/>
      <c r="H100" s="180"/>
      <c r="I100" s="180"/>
      <c r="J100" s="181">
        <f>J179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7"/>
      <c r="C101" s="178"/>
      <c r="D101" s="179" t="s">
        <v>96</v>
      </c>
      <c r="E101" s="180"/>
      <c r="F101" s="180"/>
      <c r="G101" s="180"/>
      <c r="H101" s="180"/>
      <c r="I101" s="180"/>
      <c r="J101" s="181">
        <f>J188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1"/>
      <c r="C102" s="172"/>
      <c r="D102" s="173" t="s">
        <v>97</v>
      </c>
      <c r="E102" s="174"/>
      <c r="F102" s="174"/>
      <c r="G102" s="174"/>
      <c r="H102" s="174"/>
      <c r="I102" s="174"/>
      <c r="J102" s="175">
        <f>J190</f>
        <v>0</v>
      </c>
      <c r="K102" s="172"/>
      <c r="L102" s="176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7"/>
      <c r="C103" s="178"/>
      <c r="D103" s="179" t="s">
        <v>98</v>
      </c>
      <c r="E103" s="180"/>
      <c r="F103" s="180"/>
      <c r="G103" s="180"/>
      <c r="H103" s="180"/>
      <c r="I103" s="180"/>
      <c r="J103" s="181">
        <f>J191</f>
        <v>0</v>
      </c>
      <c r="K103" s="178"/>
      <c r="L103" s="182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7"/>
      <c r="C104" s="178"/>
      <c r="D104" s="179" t="s">
        <v>99</v>
      </c>
      <c r="E104" s="180"/>
      <c r="F104" s="180"/>
      <c r="G104" s="180"/>
      <c r="H104" s="180"/>
      <c r="I104" s="180"/>
      <c r="J104" s="181">
        <f>J194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7"/>
      <c r="C105" s="178"/>
      <c r="D105" s="179" t="s">
        <v>100</v>
      </c>
      <c r="E105" s="180"/>
      <c r="F105" s="180"/>
      <c r="G105" s="180"/>
      <c r="H105" s="180"/>
      <c r="I105" s="180"/>
      <c r="J105" s="181">
        <f>J198</f>
        <v>0</v>
      </c>
      <c r="K105" s="178"/>
      <c r="L105" s="182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101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E7</f>
        <v>Oprava komunikací - Neštěmická - I. etapa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F10</f>
        <v>Krásné Březno</v>
      </c>
      <c r="G117" s="39"/>
      <c r="H117" s="39"/>
      <c r="I117" s="31" t="s">
        <v>22</v>
      </c>
      <c r="J117" s="78" t="str">
        <f>IF(J10="","",J10)</f>
        <v>12. 10. 2021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E13</f>
        <v>ÚMO Neštěmice</v>
      </c>
      <c r="G119" s="39"/>
      <c r="H119" s="39"/>
      <c r="I119" s="31" t="s">
        <v>31</v>
      </c>
      <c r="J119" s="35" t="str">
        <f>E19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29</v>
      </c>
      <c r="D120" s="39"/>
      <c r="E120" s="39"/>
      <c r="F120" s="26" t="str">
        <f>IF(E16="","",E16)</f>
        <v>Vyplň údaj</v>
      </c>
      <c r="G120" s="39"/>
      <c r="H120" s="39"/>
      <c r="I120" s="31" t="s">
        <v>34</v>
      </c>
      <c r="J120" s="35" t="str">
        <f>E22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83"/>
      <c r="B122" s="184"/>
      <c r="C122" s="185" t="s">
        <v>102</v>
      </c>
      <c r="D122" s="186" t="s">
        <v>61</v>
      </c>
      <c r="E122" s="186" t="s">
        <v>57</v>
      </c>
      <c r="F122" s="186" t="s">
        <v>58</v>
      </c>
      <c r="G122" s="186" t="s">
        <v>103</v>
      </c>
      <c r="H122" s="186" t="s">
        <v>104</v>
      </c>
      <c r="I122" s="186" t="s">
        <v>105</v>
      </c>
      <c r="J122" s="187" t="s">
        <v>87</v>
      </c>
      <c r="K122" s="188" t="s">
        <v>106</v>
      </c>
      <c r="L122" s="189"/>
      <c r="M122" s="99" t="s">
        <v>1</v>
      </c>
      <c r="N122" s="100" t="s">
        <v>40</v>
      </c>
      <c r="O122" s="100" t="s">
        <v>107</v>
      </c>
      <c r="P122" s="100" t="s">
        <v>108</v>
      </c>
      <c r="Q122" s="100" t="s">
        <v>109</v>
      </c>
      <c r="R122" s="100" t="s">
        <v>110</v>
      </c>
      <c r="S122" s="100" t="s">
        <v>111</v>
      </c>
      <c r="T122" s="101" t="s">
        <v>112</v>
      </c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</row>
    <row r="123" spans="1:63" s="2" customFormat="1" ht="22.8" customHeight="1">
      <c r="A123" s="37"/>
      <c r="B123" s="38"/>
      <c r="C123" s="106" t="s">
        <v>113</v>
      </c>
      <c r="D123" s="39"/>
      <c r="E123" s="39"/>
      <c r="F123" s="39"/>
      <c r="G123" s="39"/>
      <c r="H123" s="39"/>
      <c r="I123" s="39"/>
      <c r="J123" s="190">
        <f>BK123</f>
        <v>0</v>
      </c>
      <c r="K123" s="39"/>
      <c r="L123" s="43"/>
      <c r="M123" s="102"/>
      <c r="N123" s="191"/>
      <c r="O123" s="103"/>
      <c r="P123" s="192">
        <f>P124+P190</f>
        <v>0</v>
      </c>
      <c r="Q123" s="103"/>
      <c r="R123" s="192">
        <f>R124+R190</f>
        <v>361.9536912</v>
      </c>
      <c r="S123" s="103"/>
      <c r="T123" s="193">
        <f>T124+T190</f>
        <v>139.96999999999997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75</v>
      </c>
      <c r="AU123" s="16" t="s">
        <v>89</v>
      </c>
      <c r="BK123" s="194">
        <f>BK124+BK190</f>
        <v>0</v>
      </c>
    </row>
    <row r="124" spans="1:63" s="12" customFormat="1" ht="25.9" customHeight="1">
      <c r="A124" s="12"/>
      <c r="B124" s="195"/>
      <c r="C124" s="196"/>
      <c r="D124" s="197" t="s">
        <v>75</v>
      </c>
      <c r="E124" s="198" t="s">
        <v>114</v>
      </c>
      <c r="F124" s="198" t="s">
        <v>115</v>
      </c>
      <c r="G124" s="196"/>
      <c r="H124" s="196"/>
      <c r="I124" s="199"/>
      <c r="J124" s="200">
        <f>BK124</f>
        <v>0</v>
      </c>
      <c r="K124" s="196"/>
      <c r="L124" s="201"/>
      <c r="M124" s="202"/>
      <c r="N124" s="203"/>
      <c r="O124" s="203"/>
      <c r="P124" s="204">
        <f>P125+P154+P158+P160+P179+P188</f>
        <v>0</v>
      </c>
      <c r="Q124" s="203"/>
      <c r="R124" s="204">
        <f>R125+R154+R158+R160+R179+R188</f>
        <v>361.9536912</v>
      </c>
      <c r="S124" s="203"/>
      <c r="T124" s="205">
        <f>T125+T154+T158+T160+T179+T188</f>
        <v>139.96999999999997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6" t="s">
        <v>81</v>
      </c>
      <c r="AT124" s="207" t="s">
        <v>75</v>
      </c>
      <c r="AU124" s="207" t="s">
        <v>76</v>
      </c>
      <c r="AY124" s="206" t="s">
        <v>116</v>
      </c>
      <c r="BK124" s="208">
        <f>BK125+BK154+BK158+BK160+BK179+BK188</f>
        <v>0</v>
      </c>
    </row>
    <row r="125" spans="1:63" s="12" customFormat="1" ht="22.8" customHeight="1">
      <c r="A125" s="12"/>
      <c r="B125" s="195"/>
      <c r="C125" s="196"/>
      <c r="D125" s="197" t="s">
        <v>75</v>
      </c>
      <c r="E125" s="209" t="s">
        <v>81</v>
      </c>
      <c r="F125" s="209" t="s">
        <v>117</v>
      </c>
      <c r="G125" s="196"/>
      <c r="H125" s="196"/>
      <c r="I125" s="199"/>
      <c r="J125" s="210">
        <f>BK125</f>
        <v>0</v>
      </c>
      <c r="K125" s="196"/>
      <c r="L125" s="201"/>
      <c r="M125" s="202"/>
      <c r="N125" s="203"/>
      <c r="O125" s="203"/>
      <c r="P125" s="204">
        <f>SUM(P126:P153)</f>
        <v>0</v>
      </c>
      <c r="Q125" s="203"/>
      <c r="R125" s="204">
        <f>SUM(R126:R153)</f>
        <v>0.0009000000000000001</v>
      </c>
      <c r="S125" s="203"/>
      <c r="T125" s="205">
        <f>SUM(T126:T153)</f>
        <v>139.96999999999997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6" t="s">
        <v>81</v>
      </c>
      <c r="AT125" s="207" t="s">
        <v>75</v>
      </c>
      <c r="AU125" s="207" t="s">
        <v>81</v>
      </c>
      <c r="AY125" s="206" t="s">
        <v>116</v>
      </c>
      <c r="BK125" s="208">
        <f>SUM(BK126:BK153)</f>
        <v>0</v>
      </c>
    </row>
    <row r="126" spans="1:65" s="2" customFormat="1" ht="24.15" customHeight="1">
      <c r="A126" s="37"/>
      <c r="B126" s="38"/>
      <c r="C126" s="211" t="s">
        <v>81</v>
      </c>
      <c r="D126" s="211" t="s">
        <v>118</v>
      </c>
      <c r="E126" s="212" t="s">
        <v>119</v>
      </c>
      <c r="F126" s="213" t="s">
        <v>120</v>
      </c>
      <c r="G126" s="214" t="s">
        <v>121</v>
      </c>
      <c r="H126" s="215">
        <v>15</v>
      </c>
      <c r="I126" s="216"/>
      <c r="J126" s="217">
        <f>ROUND(I126*H126,2)</f>
        <v>0</v>
      </c>
      <c r="K126" s="218"/>
      <c r="L126" s="43"/>
      <c r="M126" s="219" t="s">
        <v>1</v>
      </c>
      <c r="N126" s="220" t="s">
        <v>41</v>
      </c>
      <c r="O126" s="90"/>
      <c r="P126" s="221">
        <f>O126*H126</f>
        <v>0</v>
      </c>
      <c r="Q126" s="221">
        <v>0</v>
      </c>
      <c r="R126" s="221">
        <f>Q126*H126</f>
        <v>0</v>
      </c>
      <c r="S126" s="221">
        <v>0.255</v>
      </c>
      <c r="T126" s="222">
        <f>S126*H126</f>
        <v>3.825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3" t="s">
        <v>122</v>
      </c>
      <c r="AT126" s="223" t="s">
        <v>118</v>
      </c>
      <c r="AU126" s="223" t="s">
        <v>83</v>
      </c>
      <c r="AY126" s="16" t="s">
        <v>116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6" t="s">
        <v>81</v>
      </c>
      <c r="BK126" s="224">
        <f>ROUND(I126*H126,2)</f>
        <v>0</v>
      </c>
      <c r="BL126" s="16" t="s">
        <v>122</v>
      </c>
      <c r="BM126" s="223" t="s">
        <v>123</v>
      </c>
    </row>
    <row r="127" spans="1:51" s="13" customFormat="1" ht="12">
      <c r="A127" s="13"/>
      <c r="B127" s="225"/>
      <c r="C127" s="226"/>
      <c r="D127" s="227" t="s">
        <v>124</v>
      </c>
      <c r="E127" s="228" t="s">
        <v>1</v>
      </c>
      <c r="F127" s="229" t="s">
        <v>125</v>
      </c>
      <c r="G127" s="226"/>
      <c r="H127" s="230">
        <v>15</v>
      </c>
      <c r="I127" s="231"/>
      <c r="J127" s="226"/>
      <c r="K127" s="226"/>
      <c r="L127" s="232"/>
      <c r="M127" s="233"/>
      <c r="N127" s="234"/>
      <c r="O127" s="234"/>
      <c r="P127" s="234"/>
      <c r="Q127" s="234"/>
      <c r="R127" s="234"/>
      <c r="S127" s="234"/>
      <c r="T127" s="23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6" t="s">
        <v>124</v>
      </c>
      <c r="AU127" s="236" t="s">
        <v>83</v>
      </c>
      <c r="AV127" s="13" t="s">
        <v>83</v>
      </c>
      <c r="AW127" s="13" t="s">
        <v>33</v>
      </c>
      <c r="AX127" s="13" t="s">
        <v>76</v>
      </c>
      <c r="AY127" s="236" t="s">
        <v>116</v>
      </c>
    </row>
    <row r="128" spans="1:51" s="14" customFormat="1" ht="12">
      <c r="A128" s="14"/>
      <c r="B128" s="237"/>
      <c r="C128" s="238"/>
      <c r="D128" s="227" t="s">
        <v>124</v>
      </c>
      <c r="E128" s="239" t="s">
        <v>1</v>
      </c>
      <c r="F128" s="240" t="s">
        <v>126</v>
      </c>
      <c r="G128" s="238"/>
      <c r="H128" s="241">
        <v>15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7" t="s">
        <v>124</v>
      </c>
      <c r="AU128" s="247" t="s">
        <v>83</v>
      </c>
      <c r="AV128" s="14" t="s">
        <v>122</v>
      </c>
      <c r="AW128" s="14" t="s">
        <v>33</v>
      </c>
      <c r="AX128" s="14" t="s">
        <v>81</v>
      </c>
      <c r="AY128" s="247" t="s">
        <v>116</v>
      </c>
    </row>
    <row r="129" spans="1:65" s="2" customFormat="1" ht="24.15" customHeight="1">
      <c r="A129" s="37"/>
      <c r="B129" s="38"/>
      <c r="C129" s="211" t="s">
        <v>83</v>
      </c>
      <c r="D129" s="211" t="s">
        <v>118</v>
      </c>
      <c r="E129" s="212" t="s">
        <v>127</v>
      </c>
      <c r="F129" s="213" t="s">
        <v>128</v>
      </c>
      <c r="G129" s="214" t="s">
        <v>121</v>
      </c>
      <c r="H129" s="215">
        <v>665</v>
      </c>
      <c r="I129" s="216"/>
      <c r="J129" s="217">
        <f>ROUND(I129*H129,2)</f>
        <v>0</v>
      </c>
      <c r="K129" s="218"/>
      <c r="L129" s="43"/>
      <c r="M129" s="219" t="s">
        <v>1</v>
      </c>
      <c r="N129" s="220" t="s">
        <v>41</v>
      </c>
      <c r="O129" s="90"/>
      <c r="P129" s="221">
        <f>O129*H129</f>
        <v>0</v>
      </c>
      <c r="Q129" s="221">
        <v>0</v>
      </c>
      <c r="R129" s="221">
        <f>Q129*H129</f>
        <v>0</v>
      </c>
      <c r="S129" s="221">
        <v>0.12</v>
      </c>
      <c r="T129" s="222">
        <f>S129*H129</f>
        <v>79.8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3" t="s">
        <v>122</v>
      </c>
      <c r="AT129" s="223" t="s">
        <v>118</v>
      </c>
      <c r="AU129" s="223" t="s">
        <v>83</v>
      </c>
      <c r="AY129" s="16" t="s">
        <v>116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6" t="s">
        <v>81</v>
      </c>
      <c r="BK129" s="224">
        <f>ROUND(I129*H129,2)</f>
        <v>0</v>
      </c>
      <c r="BL129" s="16" t="s">
        <v>122</v>
      </c>
      <c r="BM129" s="223" t="s">
        <v>129</v>
      </c>
    </row>
    <row r="130" spans="1:51" s="13" customFormat="1" ht="12">
      <c r="A130" s="13"/>
      <c r="B130" s="225"/>
      <c r="C130" s="226"/>
      <c r="D130" s="227" t="s">
        <v>124</v>
      </c>
      <c r="E130" s="228" t="s">
        <v>1</v>
      </c>
      <c r="F130" s="229" t="s">
        <v>130</v>
      </c>
      <c r="G130" s="226"/>
      <c r="H130" s="230">
        <v>605</v>
      </c>
      <c r="I130" s="231"/>
      <c r="J130" s="226"/>
      <c r="K130" s="226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124</v>
      </c>
      <c r="AU130" s="236" t="s">
        <v>83</v>
      </c>
      <c r="AV130" s="13" t="s">
        <v>83</v>
      </c>
      <c r="AW130" s="13" t="s">
        <v>33</v>
      </c>
      <c r="AX130" s="13" t="s">
        <v>76</v>
      </c>
      <c r="AY130" s="236" t="s">
        <v>116</v>
      </c>
    </row>
    <row r="131" spans="1:51" s="13" customFormat="1" ht="12">
      <c r="A131" s="13"/>
      <c r="B131" s="225"/>
      <c r="C131" s="226"/>
      <c r="D131" s="227" t="s">
        <v>124</v>
      </c>
      <c r="E131" s="228" t="s">
        <v>1</v>
      </c>
      <c r="F131" s="229" t="s">
        <v>131</v>
      </c>
      <c r="G131" s="226"/>
      <c r="H131" s="230">
        <v>35</v>
      </c>
      <c r="I131" s="231"/>
      <c r="J131" s="226"/>
      <c r="K131" s="226"/>
      <c r="L131" s="232"/>
      <c r="M131" s="233"/>
      <c r="N131" s="234"/>
      <c r="O131" s="234"/>
      <c r="P131" s="234"/>
      <c r="Q131" s="234"/>
      <c r="R131" s="234"/>
      <c r="S131" s="234"/>
      <c r="T131" s="23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6" t="s">
        <v>124</v>
      </c>
      <c r="AU131" s="236" t="s">
        <v>83</v>
      </c>
      <c r="AV131" s="13" t="s">
        <v>83</v>
      </c>
      <c r="AW131" s="13" t="s">
        <v>33</v>
      </c>
      <c r="AX131" s="13" t="s">
        <v>76</v>
      </c>
      <c r="AY131" s="236" t="s">
        <v>116</v>
      </c>
    </row>
    <row r="132" spans="1:51" s="13" customFormat="1" ht="12">
      <c r="A132" s="13"/>
      <c r="B132" s="225"/>
      <c r="C132" s="226"/>
      <c r="D132" s="227" t="s">
        <v>124</v>
      </c>
      <c r="E132" s="228" t="s">
        <v>1</v>
      </c>
      <c r="F132" s="229" t="s">
        <v>132</v>
      </c>
      <c r="G132" s="226"/>
      <c r="H132" s="230">
        <v>10</v>
      </c>
      <c r="I132" s="231"/>
      <c r="J132" s="226"/>
      <c r="K132" s="226"/>
      <c r="L132" s="232"/>
      <c r="M132" s="233"/>
      <c r="N132" s="234"/>
      <c r="O132" s="234"/>
      <c r="P132" s="234"/>
      <c r="Q132" s="234"/>
      <c r="R132" s="234"/>
      <c r="S132" s="234"/>
      <c r="T132" s="23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6" t="s">
        <v>124</v>
      </c>
      <c r="AU132" s="236" t="s">
        <v>83</v>
      </c>
      <c r="AV132" s="13" t="s">
        <v>83</v>
      </c>
      <c r="AW132" s="13" t="s">
        <v>33</v>
      </c>
      <c r="AX132" s="13" t="s">
        <v>76</v>
      </c>
      <c r="AY132" s="236" t="s">
        <v>116</v>
      </c>
    </row>
    <row r="133" spans="1:51" s="13" customFormat="1" ht="12">
      <c r="A133" s="13"/>
      <c r="B133" s="225"/>
      <c r="C133" s="226"/>
      <c r="D133" s="227" t="s">
        <v>124</v>
      </c>
      <c r="E133" s="228" t="s">
        <v>1</v>
      </c>
      <c r="F133" s="229" t="s">
        <v>8</v>
      </c>
      <c r="G133" s="226"/>
      <c r="H133" s="230">
        <v>15</v>
      </c>
      <c r="I133" s="231"/>
      <c r="J133" s="226"/>
      <c r="K133" s="226"/>
      <c r="L133" s="232"/>
      <c r="M133" s="233"/>
      <c r="N133" s="234"/>
      <c r="O133" s="234"/>
      <c r="P133" s="234"/>
      <c r="Q133" s="234"/>
      <c r="R133" s="234"/>
      <c r="S133" s="234"/>
      <c r="T133" s="23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6" t="s">
        <v>124</v>
      </c>
      <c r="AU133" s="236" t="s">
        <v>83</v>
      </c>
      <c r="AV133" s="13" t="s">
        <v>83</v>
      </c>
      <c r="AW133" s="13" t="s">
        <v>33</v>
      </c>
      <c r="AX133" s="13" t="s">
        <v>76</v>
      </c>
      <c r="AY133" s="236" t="s">
        <v>116</v>
      </c>
    </row>
    <row r="134" spans="1:51" s="14" customFormat="1" ht="12">
      <c r="A134" s="14"/>
      <c r="B134" s="237"/>
      <c r="C134" s="238"/>
      <c r="D134" s="227" t="s">
        <v>124</v>
      </c>
      <c r="E134" s="239" t="s">
        <v>1</v>
      </c>
      <c r="F134" s="240" t="s">
        <v>126</v>
      </c>
      <c r="G134" s="238"/>
      <c r="H134" s="241">
        <v>665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7" t="s">
        <v>124</v>
      </c>
      <c r="AU134" s="247" t="s">
        <v>83</v>
      </c>
      <c r="AV134" s="14" t="s">
        <v>122</v>
      </c>
      <c r="AW134" s="14" t="s">
        <v>33</v>
      </c>
      <c r="AX134" s="14" t="s">
        <v>81</v>
      </c>
      <c r="AY134" s="247" t="s">
        <v>116</v>
      </c>
    </row>
    <row r="135" spans="1:65" s="2" customFormat="1" ht="16.5" customHeight="1">
      <c r="A135" s="37"/>
      <c r="B135" s="38"/>
      <c r="C135" s="211" t="s">
        <v>133</v>
      </c>
      <c r="D135" s="211" t="s">
        <v>118</v>
      </c>
      <c r="E135" s="212" t="s">
        <v>134</v>
      </c>
      <c r="F135" s="213" t="s">
        <v>135</v>
      </c>
      <c r="G135" s="214" t="s">
        <v>121</v>
      </c>
      <c r="H135" s="215">
        <v>650</v>
      </c>
      <c r="I135" s="216"/>
      <c r="J135" s="217">
        <f>ROUND(I135*H135,2)</f>
        <v>0</v>
      </c>
      <c r="K135" s="218"/>
      <c r="L135" s="43"/>
      <c r="M135" s="219" t="s">
        <v>1</v>
      </c>
      <c r="N135" s="220" t="s">
        <v>41</v>
      </c>
      <c r="O135" s="90"/>
      <c r="P135" s="221">
        <f>O135*H135</f>
        <v>0</v>
      </c>
      <c r="Q135" s="221">
        <v>0</v>
      </c>
      <c r="R135" s="221">
        <f>Q135*H135</f>
        <v>0</v>
      </c>
      <c r="S135" s="221">
        <v>0.048</v>
      </c>
      <c r="T135" s="222">
        <f>S135*H135</f>
        <v>31.2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3" t="s">
        <v>122</v>
      </c>
      <c r="AT135" s="223" t="s">
        <v>118</v>
      </c>
      <c r="AU135" s="223" t="s">
        <v>83</v>
      </c>
      <c r="AY135" s="16" t="s">
        <v>116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6" t="s">
        <v>81</v>
      </c>
      <c r="BK135" s="224">
        <f>ROUND(I135*H135,2)</f>
        <v>0</v>
      </c>
      <c r="BL135" s="16" t="s">
        <v>122</v>
      </c>
      <c r="BM135" s="223" t="s">
        <v>136</v>
      </c>
    </row>
    <row r="136" spans="1:65" s="2" customFormat="1" ht="16.5" customHeight="1">
      <c r="A136" s="37"/>
      <c r="B136" s="38"/>
      <c r="C136" s="211" t="s">
        <v>122</v>
      </c>
      <c r="D136" s="211" t="s">
        <v>118</v>
      </c>
      <c r="E136" s="212" t="s">
        <v>137</v>
      </c>
      <c r="F136" s="213" t="s">
        <v>138</v>
      </c>
      <c r="G136" s="214" t="s">
        <v>139</v>
      </c>
      <c r="H136" s="215">
        <v>29</v>
      </c>
      <c r="I136" s="216"/>
      <c r="J136" s="217">
        <f>ROUND(I136*H136,2)</f>
        <v>0</v>
      </c>
      <c r="K136" s="218"/>
      <c r="L136" s="43"/>
      <c r="M136" s="219" t="s">
        <v>1</v>
      </c>
      <c r="N136" s="220" t="s">
        <v>41</v>
      </c>
      <c r="O136" s="90"/>
      <c r="P136" s="221">
        <f>O136*H136</f>
        <v>0</v>
      </c>
      <c r="Q136" s="221">
        <v>0</v>
      </c>
      <c r="R136" s="221">
        <f>Q136*H136</f>
        <v>0</v>
      </c>
      <c r="S136" s="221">
        <v>0.205</v>
      </c>
      <c r="T136" s="222">
        <f>S136*H136</f>
        <v>5.944999999999999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3" t="s">
        <v>122</v>
      </c>
      <c r="AT136" s="223" t="s">
        <v>118</v>
      </c>
      <c r="AU136" s="223" t="s">
        <v>83</v>
      </c>
      <c r="AY136" s="16" t="s">
        <v>116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6" t="s">
        <v>81</v>
      </c>
      <c r="BK136" s="224">
        <f>ROUND(I136*H136,2)</f>
        <v>0</v>
      </c>
      <c r="BL136" s="16" t="s">
        <v>122</v>
      </c>
      <c r="BM136" s="223" t="s">
        <v>140</v>
      </c>
    </row>
    <row r="137" spans="1:51" s="13" customFormat="1" ht="12">
      <c r="A137" s="13"/>
      <c r="B137" s="225"/>
      <c r="C137" s="226"/>
      <c r="D137" s="227" t="s">
        <v>124</v>
      </c>
      <c r="E137" s="228" t="s">
        <v>1</v>
      </c>
      <c r="F137" s="229" t="s">
        <v>141</v>
      </c>
      <c r="G137" s="226"/>
      <c r="H137" s="230">
        <v>5</v>
      </c>
      <c r="I137" s="231"/>
      <c r="J137" s="226"/>
      <c r="K137" s="226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124</v>
      </c>
      <c r="AU137" s="236" t="s">
        <v>83</v>
      </c>
      <c r="AV137" s="13" t="s">
        <v>83</v>
      </c>
      <c r="AW137" s="13" t="s">
        <v>33</v>
      </c>
      <c r="AX137" s="13" t="s">
        <v>76</v>
      </c>
      <c r="AY137" s="236" t="s">
        <v>116</v>
      </c>
    </row>
    <row r="138" spans="1:51" s="13" customFormat="1" ht="12">
      <c r="A138" s="13"/>
      <c r="B138" s="225"/>
      <c r="C138" s="226"/>
      <c r="D138" s="227" t="s">
        <v>124</v>
      </c>
      <c r="E138" s="228" t="s">
        <v>1</v>
      </c>
      <c r="F138" s="229" t="s">
        <v>142</v>
      </c>
      <c r="G138" s="226"/>
      <c r="H138" s="230">
        <v>18</v>
      </c>
      <c r="I138" s="231"/>
      <c r="J138" s="226"/>
      <c r="K138" s="226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124</v>
      </c>
      <c r="AU138" s="236" t="s">
        <v>83</v>
      </c>
      <c r="AV138" s="13" t="s">
        <v>83</v>
      </c>
      <c r="AW138" s="13" t="s">
        <v>33</v>
      </c>
      <c r="AX138" s="13" t="s">
        <v>76</v>
      </c>
      <c r="AY138" s="236" t="s">
        <v>116</v>
      </c>
    </row>
    <row r="139" spans="1:51" s="13" customFormat="1" ht="12">
      <c r="A139" s="13"/>
      <c r="B139" s="225"/>
      <c r="C139" s="226"/>
      <c r="D139" s="227" t="s">
        <v>124</v>
      </c>
      <c r="E139" s="228" t="s">
        <v>1</v>
      </c>
      <c r="F139" s="229" t="s">
        <v>143</v>
      </c>
      <c r="G139" s="226"/>
      <c r="H139" s="230">
        <v>6</v>
      </c>
      <c r="I139" s="231"/>
      <c r="J139" s="226"/>
      <c r="K139" s="226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124</v>
      </c>
      <c r="AU139" s="236" t="s">
        <v>83</v>
      </c>
      <c r="AV139" s="13" t="s">
        <v>83</v>
      </c>
      <c r="AW139" s="13" t="s">
        <v>33</v>
      </c>
      <c r="AX139" s="13" t="s">
        <v>76</v>
      </c>
      <c r="AY139" s="236" t="s">
        <v>116</v>
      </c>
    </row>
    <row r="140" spans="1:51" s="14" customFormat="1" ht="12">
      <c r="A140" s="14"/>
      <c r="B140" s="237"/>
      <c r="C140" s="238"/>
      <c r="D140" s="227" t="s">
        <v>124</v>
      </c>
      <c r="E140" s="239" t="s">
        <v>1</v>
      </c>
      <c r="F140" s="240" t="s">
        <v>126</v>
      </c>
      <c r="G140" s="238"/>
      <c r="H140" s="241">
        <v>29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7" t="s">
        <v>124</v>
      </c>
      <c r="AU140" s="247" t="s">
        <v>83</v>
      </c>
      <c r="AV140" s="14" t="s">
        <v>122</v>
      </c>
      <c r="AW140" s="14" t="s">
        <v>33</v>
      </c>
      <c r="AX140" s="14" t="s">
        <v>81</v>
      </c>
      <c r="AY140" s="247" t="s">
        <v>116</v>
      </c>
    </row>
    <row r="141" spans="1:65" s="2" customFormat="1" ht="16.5" customHeight="1">
      <c r="A141" s="37"/>
      <c r="B141" s="38"/>
      <c r="C141" s="211" t="s">
        <v>144</v>
      </c>
      <c r="D141" s="211" t="s">
        <v>118</v>
      </c>
      <c r="E141" s="212" t="s">
        <v>145</v>
      </c>
      <c r="F141" s="213" t="s">
        <v>146</v>
      </c>
      <c r="G141" s="214" t="s">
        <v>139</v>
      </c>
      <c r="H141" s="215">
        <v>480</v>
      </c>
      <c r="I141" s="216"/>
      <c r="J141" s="217">
        <f>ROUND(I141*H141,2)</f>
        <v>0</v>
      </c>
      <c r="K141" s="218"/>
      <c r="L141" s="43"/>
      <c r="M141" s="219" t="s">
        <v>1</v>
      </c>
      <c r="N141" s="220" t="s">
        <v>41</v>
      </c>
      <c r="O141" s="90"/>
      <c r="P141" s="221">
        <f>O141*H141</f>
        <v>0</v>
      </c>
      <c r="Q141" s="221">
        <v>0</v>
      </c>
      <c r="R141" s="221">
        <f>Q141*H141</f>
        <v>0</v>
      </c>
      <c r="S141" s="221">
        <v>0.04</v>
      </c>
      <c r="T141" s="222">
        <f>S141*H141</f>
        <v>19.2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3" t="s">
        <v>122</v>
      </c>
      <c r="AT141" s="223" t="s">
        <v>118</v>
      </c>
      <c r="AU141" s="223" t="s">
        <v>83</v>
      </c>
      <c r="AY141" s="16" t="s">
        <v>116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6" t="s">
        <v>81</v>
      </c>
      <c r="BK141" s="224">
        <f>ROUND(I141*H141,2)</f>
        <v>0</v>
      </c>
      <c r="BL141" s="16" t="s">
        <v>122</v>
      </c>
      <c r="BM141" s="223" t="s">
        <v>147</v>
      </c>
    </row>
    <row r="142" spans="1:51" s="13" customFormat="1" ht="12">
      <c r="A142" s="13"/>
      <c r="B142" s="225"/>
      <c r="C142" s="226"/>
      <c r="D142" s="227" t="s">
        <v>124</v>
      </c>
      <c r="E142" s="228" t="s">
        <v>1</v>
      </c>
      <c r="F142" s="229" t="s">
        <v>148</v>
      </c>
      <c r="G142" s="226"/>
      <c r="H142" s="230">
        <v>242</v>
      </c>
      <c r="I142" s="231"/>
      <c r="J142" s="226"/>
      <c r="K142" s="226"/>
      <c r="L142" s="232"/>
      <c r="M142" s="233"/>
      <c r="N142" s="234"/>
      <c r="O142" s="234"/>
      <c r="P142" s="234"/>
      <c r="Q142" s="234"/>
      <c r="R142" s="234"/>
      <c r="S142" s="234"/>
      <c r="T142" s="23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6" t="s">
        <v>124</v>
      </c>
      <c r="AU142" s="236" t="s">
        <v>83</v>
      </c>
      <c r="AV142" s="13" t="s">
        <v>83</v>
      </c>
      <c r="AW142" s="13" t="s">
        <v>33</v>
      </c>
      <c r="AX142" s="13" t="s">
        <v>76</v>
      </c>
      <c r="AY142" s="236" t="s">
        <v>116</v>
      </c>
    </row>
    <row r="143" spans="1:51" s="13" customFormat="1" ht="12">
      <c r="A143" s="13"/>
      <c r="B143" s="225"/>
      <c r="C143" s="226"/>
      <c r="D143" s="227" t="s">
        <v>124</v>
      </c>
      <c r="E143" s="228" t="s">
        <v>1</v>
      </c>
      <c r="F143" s="229" t="s">
        <v>149</v>
      </c>
      <c r="G143" s="226"/>
      <c r="H143" s="230">
        <v>218</v>
      </c>
      <c r="I143" s="231"/>
      <c r="J143" s="226"/>
      <c r="K143" s="226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124</v>
      </c>
      <c r="AU143" s="236" t="s">
        <v>83</v>
      </c>
      <c r="AV143" s="13" t="s">
        <v>83</v>
      </c>
      <c r="AW143" s="13" t="s">
        <v>33</v>
      </c>
      <c r="AX143" s="13" t="s">
        <v>76</v>
      </c>
      <c r="AY143" s="236" t="s">
        <v>116</v>
      </c>
    </row>
    <row r="144" spans="1:51" s="13" customFormat="1" ht="12">
      <c r="A144" s="13"/>
      <c r="B144" s="225"/>
      <c r="C144" s="226"/>
      <c r="D144" s="227" t="s">
        <v>124</v>
      </c>
      <c r="E144" s="228" t="s">
        <v>1</v>
      </c>
      <c r="F144" s="229" t="s">
        <v>150</v>
      </c>
      <c r="G144" s="226"/>
      <c r="H144" s="230">
        <v>20</v>
      </c>
      <c r="I144" s="231"/>
      <c r="J144" s="226"/>
      <c r="K144" s="226"/>
      <c r="L144" s="232"/>
      <c r="M144" s="233"/>
      <c r="N144" s="234"/>
      <c r="O144" s="234"/>
      <c r="P144" s="234"/>
      <c r="Q144" s="234"/>
      <c r="R144" s="234"/>
      <c r="S144" s="234"/>
      <c r="T144" s="23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6" t="s">
        <v>124</v>
      </c>
      <c r="AU144" s="236" t="s">
        <v>83</v>
      </c>
      <c r="AV144" s="13" t="s">
        <v>83</v>
      </c>
      <c r="AW144" s="13" t="s">
        <v>33</v>
      </c>
      <c r="AX144" s="13" t="s">
        <v>76</v>
      </c>
      <c r="AY144" s="236" t="s">
        <v>116</v>
      </c>
    </row>
    <row r="145" spans="1:51" s="14" customFormat="1" ht="12">
      <c r="A145" s="14"/>
      <c r="B145" s="237"/>
      <c r="C145" s="238"/>
      <c r="D145" s="227" t="s">
        <v>124</v>
      </c>
      <c r="E145" s="239" t="s">
        <v>1</v>
      </c>
      <c r="F145" s="240" t="s">
        <v>126</v>
      </c>
      <c r="G145" s="238"/>
      <c r="H145" s="241">
        <v>480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7" t="s">
        <v>124</v>
      </c>
      <c r="AU145" s="247" t="s">
        <v>83</v>
      </c>
      <c r="AV145" s="14" t="s">
        <v>122</v>
      </c>
      <c r="AW145" s="14" t="s">
        <v>33</v>
      </c>
      <c r="AX145" s="14" t="s">
        <v>81</v>
      </c>
      <c r="AY145" s="247" t="s">
        <v>116</v>
      </c>
    </row>
    <row r="146" spans="1:65" s="2" customFormat="1" ht="37.8" customHeight="1">
      <c r="A146" s="37"/>
      <c r="B146" s="38"/>
      <c r="C146" s="211" t="s">
        <v>151</v>
      </c>
      <c r="D146" s="211" t="s">
        <v>118</v>
      </c>
      <c r="E146" s="212" t="s">
        <v>152</v>
      </c>
      <c r="F146" s="213" t="s">
        <v>153</v>
      </c>
      <c r="G146" s="214" t="s">
        <v>121</v>
      </c>
      <c r="H146" s="215">
        <v>45</v>
      </c>
      <c r="I146" s="216"/>
      <c r="J146" s="217">
        <f>ROUND(I146*H146,2)</f>
        <v>0</v>
      </c>
      <c r="K146" s="218"/>
      <c r="L146" s="43"/>
      <c r="M146" s="219" t="s">
        <v>1</v>
      </c>
      <c r="N146" s="220" t="s">
        <v>41</v>
      </c>
      <c r="O146" s="90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3" t="s">
        <v>122</v>
      </c>
      <c r="AT146" s="223" t="s">
        <v>118</v>
      </c>
      <c r="AU146" s="223" t="s">
        <v>83</v>
      </c>
      <c r="AY146" s="16" t="s">
        <v>116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6" t="s">
        <v>81</v>
      </c>
      <c r="BK146" s="224">
        <f>ROUND(I146*H146,2)</f>
        <v>0</v>
      </c>
      <c r="BL146" s="16" t="s">
        <v>122</v>
      </c>
      <c r="BM146" s="223" t="s">
        <v>154</v>
      </c>
    </row>
    <row r="147" spans="1:51" s="13" customFormat="1" ht="12">
      <c r="A147" s="13"/>
      <c r="B147" s="225"/>
      <c r="C147" s="226"/>
      <c r="D147" s="227" t="s">
        <v>124</v>
      </c>
      <c r="E147" s="228" t="s">
        <v>1</v>
      </c>
      <c r="F147" s="229" t="s">
        <v>131</v>
      </c>
      <c r="G147" s="226"/>
      <c r="H147" s="230">
        <v>35</v>
      </c>
      <c r="I147" s="231"/>
      <c r="J147" s="226"/>
      <c r="K147" s="226"/>
      <c r="L147" s="232"/>
      <c r="M147" s="233"/>
      <c r="N147" s="234"/>
      <c r="O147" s="234"/>
      <c r="P147" s="234"/>
      <c r="Q147" s="234"/>
      <c r="R147" s="234"/>
      <c r="S147" s="234"/>
      <c r="T147" s="23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6" t="s">
        <v>124</v>
      </c>
      <c r="AU147" s="236" t="s">
        <v>83</v>
      </c>
      <c r="AV147" s="13" t="s">
        <v>83</v>
      </c>
      <c r="AW147" s="13" t="s">
        <v>33</v>
      </c>
      <c r="AX147" s="13" t="s">
        <v>76</v>
      </c>
      <c r="AY147" s="236" t="s">
        <v>116</v>
      </c>
    </row>
    <row r="148" spans="1:51" s="13" customFormat="1" ht="12">
      <c r="A148" s="13"/>
      <c r="B148" s="225"/>
      <c r="C148" s="226"/>
      <c r="D148" s="227" t="s">
        <v>124</v>
      </c>
      <c r="E148" s="228" t="s">
        <v>1</v>
      </c>
      <c r="F148" s="229" t="s">
        <v>132</v>
      </c>
      <c r="G148" s="226"/>
      <c r="H148" s="230">
        <v>10</v>
      </c>
      <c r="I148" s="231"/>
      <c r="J148" s="226"/>
      <c r="K148" s="226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124</v>
      </c>
      <c r="AU148" s="236" t="s">
        <v>83</v>
      </c>
      <c r="AV148" s="13" t="s">
        <v>83</v>
      </c>
      <c r="AW148" s="13" t="s">
        <v>33</v>
      </c>
      <c r="AX148" s="13" t="s">
        <v>76</v>
      </c>
      <c r="AY148" s="236" t="s">
        <v>116</v>
      </c>
    </row>
    <row r="149" spans="1:51" s="14" customFormat="1" ht="12">
      <c r="A149" s="14"/>
      <c r="B149" s="237"/>
      <c r="C149" s="238"/>
      <c r="D149" s="227" t="s">
        <v>124</v>
      </c>
      <c r="E149" s="239" t="s">
        <v>1</v>
      </c>
      <c r="F149" s="240" t="s">
        <v>126</v>
      </c>
      <c r="G149" s="238"/>
      <c r="H149" s="241">
        <v>45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124</v>
      </c>
      <c r="AU149" s="247" t="s">
        <v>83</v>
      </c>
      <c r="AV149" s="14" t="s">
        <v>122</v>
      </c>
      <c r="AW149" s="14" t="s">
        <v>33</v>
      </c>
      <c r="AX149" s="14" t="s">
        <v>81</v>
      </c>
      <c r="AY149" s="247" t="s">
        <v>116</v>
      </c>
    </row>
    <row r="150" spans="1:65" s="2" customFormat="1" ht="24.15" customHeight="1">
      <c r="A150" s="37"/>
      <c r="B150" s="38"/>
      <c r="C150" s="211" t="s">
        <v>155</v>
      </c>
      <c r="D150" s="211" t="s">
        <v>118</v>
      </c>
      <c r="E150" s="212" t="s">
        <v>156</v>
      </c>
      <c r="F150" s="213" t="s">
        <v>157</v>
      </c>
      <c r="G150" s="214" t="s">
        <v>121</v>
      </c>
      <c r="H150" s="215">
        <v>45</v>
      </c>
      <c r="I150" s="216"/>
      <c r="J150" s="217">
        <f>ROUND(I150*H150,2)</f>
        <v>0</v>
      </c>
      <c r="K150" s="218"/>
      <c r="L150" s="43"/>
      <c r="M150" s="219" t="s">
        <v>1</v>
      </c>
      <c r="N150" s="220" t="s">
        <v>41</v>
      </c>
      <c r="O150" s="90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3" t="s">
        <v>122</v>
      </c>
      <c r="AT150" s="223" t="s">
        <v>118</v>
      </c>
      <c r="AU150" s="223" t="s">
        <v>83</v>
      </c>
      <c r="AY150" s="16" t="s">
        <v>116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6" t="s">
        <v>81</v>
      </c>
      <c r="BK150" s="224">
        <f>ROUND(I150*H150,2)</f>
        <v>0</v>
      </c>
      <c r="BL150" s="16" t="s">
        <v>122</v>
      </c>
      <c r="BM150" s="223" t="s">
        <v>158</v>
      </c>
    </row>
    <row r="151" spans="1:65" s="2" customFormat="1" ht="24.15" customHeight="1">
      <c r="A151" s="37"/>
      <c r="B151" s="38"/>
      <c r="C151" s="211" t="s">
        <v>159</v>
      </c>
      <c r="D151" s="211" t="s">
        <v>118</v>
      </c>
      <c r="E151" s="212" t="s">
        <v>160</v>
      </c>
      <c r="F151" s="213" t="s">
        <v>161</v>
      </c>
      <c r="G151" s="214" t="s">
        <v>121</v>
      </c>
      <c r="H151" s="215">
        <v>45</v>
      </c>
      <c r="I151" s="216"/>
      <c r="J151" s="217">
        <f>ROUND(I151*H151,2)</f>
        <v>0</v>
      </c>
      <c r="K151" s="218"/>
      <c r="L151" s="43"/>
      <c r="M151" s="219" t="s">
        <v>1</v>
      </c>
      <c r="N151" s="220" t="s">
        <v>41</v>
      </c>
      <c r="O151" s="90"/>
      <c r="P151" s="221">
        <f>O151*H151</f>
        <v>0</v>
      </c>
      <c r="Q151" s="221">
        <v>0</v>
      </c>
      <c r="R151" s="221">
        <f>Q151*H151</f>
        <v>0</v>
      </c>
      <c r="S151" s="221">
        <v>0</v>
      </c>
      <c r="T151" s="222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3" t="s">
        <v>122</v>
      </c>
      <c r="AT151" s="223" t="s">
        <v>118</v>
      </c>
      <c r="AU151" s="223" t="s">
        <v>83</v>
      </c>
      <c r="AY151" s="16" t="s">
        <v>116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6" t="s">
        <v>81</v>
      </c>
      <c r="BK151" s="224">
        <f>ROUND(I151*H151,2)</f>
        <v>0</v>
      </c>
      <c r="BL151" s="16" t="s">
        <v>122</v>
      </c>
      <c r="BM151" s="223" t="s">
        <v>162</v>
      </c>
    </row>
    <row r="152" spans="1:65" s="2" customFormat="1" ht="16.5" customHeight="1">
      <c r="A152" s="37"/>
      <c r="B152" s="38"/>
      <c r="C152" s="248" t="s">
        <v>163</v>
      </c>
      <c r="D152" s="248" t="s">
        <v>164</v>
      </c>
      <c r="E152" s="249" t="s">
        <v>165</v>
      </c>
      <c r="F152" s="250" t="s">
        <v>166</v>
      </c>
      <c r="G152" s="251" t="s">
        <v>167</v>
      </c>
      <c r="H152" s="252">
        <v>0.9</v>
      </c>
      <c r="I152" s="253"/>
      <c r="J152" s="254">
        <f>ROUND(I152*H152,2)</f>
        <v>0</v>
      </c>
      <c r="K152" s="255"/>
      <c r="L152" s="256"/>
      <c r="M152" s="257" t="s">
        <v>1</v>
      </c>
      <c r="N152" s="258" t="s">
        <v>41</v>
      </c>
      <c r="O152" s="90"/>
      <c r="P152" s="221">
        <f>O152*H152</f>
        <v>0</v>
      </c>
      <c r="Q152" s="221">
        <v>0.001</v>
      </c>
      <c r="R152" s="221">
        <f>Q152*H152</f>
        <v>0.0009000000000000001</v>
      </c>
      <c r="S152" s="221">
        <v>0</v>
      </c>
      <c r="T152" s="222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3" t="s">
        <v>159</v>
      </c>
      <c r="AT152" s="223" t="s">
        <v>164</v>
      </c>
      <c r="AU152" s="223" t="s">
        <v>83</v>
      </c>
      <c r="AY152" s="16" t="s">
        <v>116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6" t="s">
        <v>81</v>
      </c>
      <c r="BK152" s="224">
        <f>ROUND(I152*H152,2)</f>
        <v>0</v>
      </c>
      <c r="BL152" s="16" t="s">
        <v>122</v>
      </c>
      <c r="BM152" s="223" t="s">
        <v>168</v>
      </c>
    </row>
    <row r="153" spans="1:51" s="13" customFormat="1" ht="12">
      <c r="A153" s="13"/>
      <c r="B153" s="225"/>
      <c r="C153" s="226"/>
      <c r="D153" s="227" t="s">
        <v>124</v>
      </c>
      <c r="E153" s="226"/>
      <c r="F153" s="229" t="s">
        <v>169</v>
      </c>
      <c r="G153" s="226"/>
      <c r="H153" s="230">
        <v>0.9</v>
      </c>
      <c r="I153" s="231"/>
      <c r="J153" s="226"/>
      <c r="K153" s="226"/>
      <c r="L153" s="232"/>
      <c r="M153" s="233"/>
      <c r="N153" s="234"/>
      <c r="O153" s="234"/>
      <c r="P153" s="234"/>
      <c r="Q153" s="234"/>
      <c r="R153" s="234"/>
      <c r="S153" s="234"/>
      <c r="T153" s="235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6" t="s">
        <v>124</v>
      </c>
      <c r="AU153" s="236" t="s">
        <v>83</v>
      </c>
      <c r="AV153" s="13" t="s">
        <v>83</v>
      </c>
      <c r="AW153" s="13" t="s">
        <v>4</v>
      </c>
      <c r="AX153" s="13" t="s">
        <v>81</v>
      </c>
      <c r="AY153" s="236" t="s">
        <v>116</v>
      </c>
    </row>
    <row r="154" spans="1:63" s="12" customFormat="1" ht="22.8" customHeight="1">
      <c r="A154" s="12"/>
      <c r="B154" s="195"/>
      <c r="C154" s="196"/>
      <c r="D154" s="197" t="s">
        <v>75</v>
      </c>
      <c r="E154" s="209" t="s">
        <v>144</v>
      </c>
      <c r="F154" s="209" t="s">
        <v>170</v>
      </c>
      <c r="G154" s="196"/>
      <c r="H154" s="196"/>
      <c r="I154" s="199"/>
      <c r="J154" s="210">
        <f>BK154</f>
        <v>0</v>
      </c>
      <c r="K154" s="196"/>
      <c r="L154" s="201"/>
      <c r="M154" s="202"/>
      <c r="N154" s="203"/>
      <c r="O154" s="203"/>
      <c r="P154" s="204">
        <f>SUM(P155:P157)</f>
        <v>0</v>
      </c>
      <c r="Q154" s="203"/>
      <c r="R154" s="204">
        <f>SUM(R155:R157)</f>
        <v>263.49379999999996</v>
      </c>
      <c r="S154" s="203"/>
      <c r="T154" s="205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6" t="s">
        <v>81</v>
      </c>
      <c r="AT154" s="207" t="s">
        <v>75</v>
      </c>
      <c r="AU154" s="207" t="s">
        <v>81</v>
      </c>
      <c r="AY154" s="206" t="s">
        <v>116</v>
      </c>
      <c r="BK154" s="208">
        <f>SUM(BK155:BK157)</f>
        <v>0</v>
      </c>
    </row>
    <row r="155" spans="1:65" s="2" customFormat="1" ht="37.8" customHeight="1">
      <c r="A155" s="37"/>
      <c r="B155" s="38"/>
      <c r="C155" s="211" t="s">
        <v>171</v>
      </c>
      <c r="D155" s="211" t="s">
        <v>118</v>
      </c>
      <c r="E155" s="212" t="s">
        <v>172</v>
      </c>
      <c r="F155" s="213" t="s">
        <v>173</v>
      </c>
      <c r="G155" s="214" t="s">
        <v>121</v>
      </c>
      <c r="H155" s="215">
        <v>620</v>
      </c>
      <c r="I155" s="216"/>
      <c r="J155" s="217">
        <f>ROUND(I155*H155,2)</f>
        <v>0</v>
      </c>
      <c r="K155" s="218"/>
      <c r="L155" s="43"/>
      <c r="M155" s="219" t="s">
        <v>1</v>
      </c>
      <c r="N155" s="220" t="s">
        <v>41</v>
      </c>
      <c r="O155" s="90"/>
      <c r="P155" s="221">
        <f>O155*H155</f>
        <v>0</v>
      </c>
      <c r="Q155" s="221">
        <v>0.17726</v>
      </c>
      <c r="R155" s="221">
        <f>Q155*H155</f>
        <v>109.9012</v>
      </c>
      <c r="S155" s="221">
        <v>0</v>
      </c>
      <c r="T155" s="222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3" t="s">
        <v>122</v>
      </c>
      <c r="AT155" s="223" t="s">
        <v>118</v>
      </c>
      <c r="AU155" s="223" t="s">
        <v>83</v>
      </c>
      <c r="AY155" s="16" t="s">
        <v>116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6" t="s">
        <v>81</v>
      </c>
      <c r="BK155" s="224">
        <f>ROUND(I155*H155,2)</f>
        <v>0</v>
      </c>
      <c r="BL155" s="16" t="s">
        <v>122</v>
      </c>
      <c r="BM155" s="223" t="s">
        <v>174</v>
      </c>
    </row>
    <row r="156" spans="1:65" s="2" customFormat="1" ht="16.5" customHeight="1">
      <c r="A156" s="37"/>
      <c r="B156" s="38"/>
      <c r="C156" s="211" t="s">
        <v>175</v>
      </c>
      <c r="D156" s="211" t="s">
        <v>118</v>
      </c>
      <c r="E156" s="212" t="s">
        <v>176</v>
      </c>
      <c r="F156" s="213" t="s">
        <v>177</v>
      </c>
      <c r="G156" s="214" t="s">
        <v>121</v>
      </c>
      <c r="H156" s="215">
        <v>620</v>
      </c>
      <c r="I156" s="216"/>
      <c r="J156" s="217">
        <f>ROUND(I156*H156,2)</f>
        <v>0</v>
      </c>
      <c r="K156" s="218"/>
      <c r="L156" s="43"/>
      <c r="M156" s="219" t="s">
        <v>1</v>
      </c>
      <c r="N156" s="220" t="s">
        <v>41</v>
      </c>
      <c r="O156" s="90"/>
      <c r="P156" s="221">
        <f>O156*H156</f>
        <v>0</v>
      </c>
      <c r="Q156" s="221">
        <v>0.144</v>
      </c>
      <c r="R156" s="221">
        <f>Q156*H156</f>
        <v>89.27999999999999</v>
      </c>
      <c r="S156" s="221">
        <v>0</v>
      </c>
      <c r="T156" s="222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3" t="s">
        <v>122</v>
      </c>
      <c r="AT156" s="223" t="s">
        <v>118</v>
      </c>
      <c r="AU156" s="223" t="s">
        <v>83</v>
      </c>
      <c r="AY156" s="16" t="s">
        <v>116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6" t="s">
        <v>81</v>
      </c>
      <c r="BK156" s="224">
        <f>ROUND(I156*H156,2)</f>
        <v>0</v>
      </c>
      <c r="BL156" s="16" t="s">
        <v>122</v>
      </c>
      <c r="BM156" s="223" t="s">
        <v>178</v>
      </c>
    </row>
    <row r="157" spans="1:65" s="2" customFormat="1" ht="33" customHeight="1">
      <c r="A157" s="37"/>
      <c r="B157" s="38"/>
      <c r="C157" s="211" t="s">
        <v>179</v>
      </c>
      <c r="D157" s="211" t="s">
        <v>118</v>
      </c>
      <c r="E157" s="212" t="s">
        <v>180</v>
      </c>
      <c r="F157" s="213" t="s">
        <v>181</v>
      </c>
      <c r="G157" s="214" t="s">
        <v>121</v>
      </c>
      <c r="H157" s="215">
        <v>620</v>
      </c>
      <c r="I157" s="216"/>
      <c r="J157" s="217">
        <f>ROUND(I157*H157,2)</f>
        <v>0</v>
      </c>
      <c r="K157" s="218"/>
      <c r="L157" s="43"/>
      <c r="M157" s="219" t="s">
        <v>1</v>
      </c>
      <c r="N157" s="220" t="s">
        <v>41</v>
      </c>
      <c r="O157" s="90"/>
      <c r="P157" s="221">
        <f>O157*H157</f>
        <v>0</v>
      </c>
      <c r="Q157" s="221">
        <v>0.10373</v>
      </c>
      <c r="R157" s="221">
        <f>Q157*H157</f>
        <v>64.3126</v>
      </c>
      <c r="S157" s="221">
        <v>0</v>
      </c>
      <c r="T157" s="222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3" t="s">
        <v>122</v>
      </c>
      <c r="AT157" s="223" t="s">
        <v>118</v>
      </c>
      <c r="AU157" s="223" t="s">
        <v>83</v>
      </c>
      <c r="AY157" s="16" t="s">
        <v>116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6" t="s">
        <v>81</v>
      </c>
      <c r="BK157" s="224">
        <f>ROUND(I157*H157,2)</f>
        <v>0</v>
      </c>
      <c r="BL157" s="16" t="s">
        <v>122</v>
      </c>
      <c r="BM157" s="223" t="s">
        <v>182</v>
      </c>
    </row>
    <row r="158" spans="1:63" s="12" customFormat="1" ht="22.8" customHeight="1">
      <c r="A158" s="12"/>
      <c r="B158" s="195"/>
      <c r="C158" s="196"/>
      <c r="D158" s="197" t="s">
        <v>75</v>
      </c>
      <c r="E158" s="209" t="s">
        <v>159</v>
      </c>
      <c r="F158" s="209" t="s">
        <v>183</v>
      </c>
      <c r="G158" s="196"/>
      <c r="H158" s="196"/>
      <c r="I158" s="199"/>
      <c r="J158" s="210">
        <f>BK158</f>
        <v>0</v>
      </c>
      <c r="K158" s="196"/>
      <c r="L158" s="201"/>
      <c r="M158" s="202"/>
      <c r="N158" s="203"/>
      <c r="O158" s="203"/>
      <c r="P158" s="204">
        <f>P159</f>
        <v>0</v>
      </c>
      <c r="Q158" s="203"/>
      <c r="R158" s="204">
        <f>R159</f>
        <v>0.4208</v>
      </c>
      <c r="S158" s="203"/>
      <c r="T158" s="205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6" t="s">
        <v>81</v>
      </c>
      <c r="AT158" s="207" t="s">
        <v>75</v>
      </c>
      <c r="AU158" s="207" t="s">
        <v>81</v>
      </c>
      <c r="AY158" s="206" t="s">
        <v>116</v>
      </c>
      <c r="BK158" s="208">
        <f>BK159</f>
        <v>0</v>
      </c>
    </row>
    <row r="159" spans="1:65" s="2" customFormat="1" ht="24.15" customHeight="1">
      <c r="A159" s="37"/>
      <c r="B159" s="38"/>
      <c r="C159" s="211" t="s">
        <v>184</v>
      </c>
      <c r="D159" s="211" t="s">
        <v>118</v>
      </c>
      <c r="E159" s="212" t="s">
        <v>185</v>
      </c>
      <c r="F159" s="213" t="s">
        <v>186</v>
      </c>
      <c r="G159" s="214" t="s">
        <v>187</v>
      </c>
      <c r="H159" s="215">
        <v>1</v>
      </c>
      <c r="I159" s="216"/>
      <c r="J159" s="217">
        <f>ROUND(I159*H159,2)</f>
        <v>0</v>
      </c>
      <c r="K159" s="218"/>
      <c r="L159" s="43"/>
      <c r="M159" s="219" t="s">
        <v>1</v>
      </c>
      <c r="N159" s="220" t="s">
        <v>41</v>
      </c>
      <c r="O159" s="90"/>
      <c r="P159" s="221">
        <f>O159*H159</f>
        <v>0</v>
      </c>
      <c r="Q159" s="221">
        <v>0.4208</v>
      </c>
      <c r="R159" s="221">
        <f>Q159*H159</f>
        <v>0.4208</v>
      </c>
      <c r="S159" s="221">
        <v>0</v>
      </c>
      <c r="T159" s="222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3" t="s">
        <v>122</v>
      </c>
      <c r="AT159" s="223" t="s">
        <v>118</v>
      </c>
      <c r="AU159" s="223" t="s">
        <v>83</v>
      </c>
      <c r="AY159" s="16" t="s">
        <v>116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6" t="s">
        <v>81</v>
      </c>
      <c r="BK159" s="224">
        <f>ROUND(I159*H159,2)</f>
        <v>0</v>
      </c>
      <c r="BL159" s="16" t="s">
        <v>122</v>
      </c>
      <c r="BM159" s="223" t="s">
        <v>188</v>
      </c>
    </row>
    <row r="160" spans="1:63" s="12" customFormat="1" ht="22.8" customHeight="1">
      <c r="A160" s="12"/>
      <c r="B160" s="195"/>
      <c r="C160" s="196"/>
      <c r="D160" s="197" t="s">
        <v>75</v>
      </c>
      <c r="E160" s="209" t="s">
        <v>163</v>
      </c>
      <c r="F160" s="209" t="s">
        <v>189</v>
      </c>
      <c r="G160" s="196"/>
      <c r="H160" s="196"/>
      <c r="I160" s="199"/>
      <c r="J160" s="210">
        <f>BK160</f>
        <v>0</v>
      </c>
      <c r="K160" s="196"/>
      <c r="L160" s="201"/>
      <c r="M160" s="202"/>
      <c r="N160" s="203"/>
      <c r="O160" s="203"/>
      <c r="P160" s="204">
        <f>SUM(P161:P178)</f>
        <v>0</v>
      </c>
      <c r="Q160" s="203"/>
      <c r="R160" s="204">
        <f>SUM(R161:R178)</f>
        <v>98.0381912</v>
      </c>
      <c r="S160" s="203"/>
      <c r="T160" s="205">
        <f>SUM(T161:T178)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6" t="s">
        <v>81</v>
      </c>
      <c r="AT160" s="207" t="s">
        <v>75</v>
      </c>
      <c r="AU160" s="207" t="s">
        <v>81</v>
      </c>
      <c r="AY160" s="206" t="s">
        <v>116</v>
      </c>
      <c r="BK160" s="208">
        <f>SUM(BK161:BK178)</f>
        <v>0</v>
      </c>
    </row>
    <row r="161" spans="1:65" s="2" customFormat="1" ht="24.15" customHeight="1">
      <c r="A161" s="37"/>
      <c r="B161" s="38"/>
      <c r="C161" s="211" t="s">
        <v>190</v>
      </c>
      <c r="D161" s="211" t="s">
        <v>118</v>
      </c>
      <c r="E161" s="212" t="s">
        <v>191</v>
      </c>
      <c r="F161" s="213" t="s">
        <v>192</v>
      </c>
      <c r="G161" s="214" t="s">
        <v>139</v>
      </c>
      <c r="H161" s="215">
        <v>16</v>
      </c>
      <c r="I161" s="216"/>
      <c r="J161" s="217">
        <f>ROUND(I161*H161,2)</f>
        <v>0</v>
      </c>
      <c r="K161" s="218"/>
      <c r="L161" s="43"/>
      <c r="M161" s="219" t="s">
        <v>1</v>
      </c>
      <c r="N161" s="220" t="s">
        <v>41</v>
      </c>
      <c r="O161" s="90"/>
      <c r="P161" s="221">
        <f>O161*H161</f>
        <v>0</v>
      </c>
      <c r="Q161" s="221">
        <v>0.00354</v>
      </c>
      <c r="R161" s="221">
        <f>Q161*H161</f>
        <v>0.05664</v>
      </c>
      <c r="S161" s="221">
        <v>0</v>
      </c>
      <c r="T161" s="222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3" t="s">
        <v>122</v>
      </c>
      <c r="AT161" s="223" t="s">
        <v>118</v>
      </c>
      <c r="AU161" s="223" t="s">
        <v>83</v>
      </c>
      <c r="AY161" s="16" t="s">
        <v>116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6" t="s">
        <v>81</v>
      </c>
      <c r="BK161" s="224">
        <f>ROUND(I161*H161,2)</f>
        <v>0</v>
      </c>
      <c r="BL161" s="16" t="s">
        <v>122</v>
      </c>
      <c r="BM161" s="223" t="s">
        <v>193</v>
      </c>
    </row>
    <row r="162" spans="1:51" s="13" customFormat="1" ht="12">
      <c r="A162" s="13"/>
      <c r="B162" s="225"/>
      <c r="C162" s="226"/>
      <c r="D162" s="227" t="s">
        <v>124</v>
      </c>
      <c r="E162" s="228" t="s">
        <v>1</v>
      </c>
      <c r="F162" s="229" t="s">
        <v>194</v>
      </c>
      <c r="G162" s="226"/>
      <c r="H162" s="230">
        <v>11</v>
      </c>
      <c r="I162" s="231"/>
      <c r="J162" s="226"/>
      <c r="K162" s="226"/>
      <c r="L162" s="232"/>
      <c r="M162" s="233"/>
      <c r="N162" s="234"/>
      <c r="O162" s="234"/>
      <c r="P162" s="234"/>
      <c r="Q162" s="234"/>
      <c r="R162" s="234"/>
      <c r="S162" s="234"/>
      <c r="T162" s="235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6" t="s">
        <v>124</v>
      </c>
      <c r="AU162" s="236" t="s">
        <v>83</v>
      </c>
      <c r="AV162" s="13" t="s">
        <v>83</v>
      </c>
      <c r="AW162" s="13" t="s">
        <v>33</v>
      </c>
      <c r="AX162" s="13" t="s">
        <v>76</v>
      </c>
      <c r="AY162" s="236" t="s">
        <v>116</v>
      </c>
    </row>
    <row r="163" spans="1:51" s="13" customFormat="1" ht="12">
      <c r="A163" s="13"/>
      <c r="B163" s="225"/>
      <c r="C163" s="226"/>
      <c r="D163" s="227" t="s">
        <v>124</v>
      </c>
      <c r="E163" s="228" t="s">
        <v>1</v>
      </c>
      <c r="F163" s="229" t="s">
        <v>195</v>
      </c>
      <c r="G163" s="226"/>
      <c r="H163" s="230">
        <v>5</v>
      </c>
      <c r="I163" s="231"/>
      <c r="J163" s="226"/>
      <c r="K163" s="226"/>
      <c r="L163" s="232"/>
      <c r="M163" s="233"/>
      <c r="N163" s="234"/>
      <c r="O163" s="234"/>
      <c r="P163" s="234"/>
      <c r="Q163" s="234"/>
      <c r="R163" s="234"/>
      <c r="S163" s="234"/>
      <c r="T163" s="23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6" t="s">
        <v>124</v>
      </c>
      <c r="AU163" s="236" t="s">
        <v>83</v>
      </c>
      <c r="AV163" s="13" t="s">
        <v>83</v>
      </c>
      <c r="AW163" s="13" t="s">
        <v>33</v>
      </c>
      <c r="AX163" s="13" t="s">
        <v>76</v>
      </c>
      <c r="AY163" s="236" t="s">
        <v>116</v>
      </c>
    </row>
    <row r="164" spans="1:51" s="14" customFormat="1" ht="12">
      <c r="A164" s="14"/>
      <c r="B164" s="237"/>
      <c r="C164" s="238"/>
      <c r="D164" s="227" t="s">
        <v>124</v>
      </c>
      <c r="E164" s="239" t="s">
        <v>1</v>
      </c>
      <c r="F164" s="240" t="s">
        <v>126</v>
      </c>
      <c r="G164" s="238"/>
      <c r="H164" s="241">
        <v>16</v>
      </c>
      <c r="I164" s="242"/>
      <c r="J164" s="238"/>
      <c r="K164" s="238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124</v>
      </c>
      <c r="AU164" s="247" t="s">
        <v>83</v>
      </c>
      <c r="AV164" s="14" t="s">
        <v>122</v>
      </c>
      <c r="AW164" s="14" t="s">
        <v>33</v>
      </c>
      <c r="AX164" s="14" t="s">
        <v>81</v>
      </c>
      <c r="AY164" s="247" t="s">
        <v>116</v>
      </c>
    </row>
    <row r="165" spans="1:65" s="2" customFormat="1" ht="33" customHeight="1">
      <c r="A165" s="37"/>
      <c r="B165" s="38"/>
      <c r="C165" s="211" t="s">
        <v>8</v>
      </c>
      <c r="D165" s="211" t="s">
        <v>118</v>
      </c>
      <c r="E165" s="212" t="s">
        <v>196</v>
      </c>
      <c r="F165" s="213" t="s">
        <v>197</v>
      </c>
      <c r="G165" s="214" t="s">
        <v>139</v>
      </c>
      <c r="H165" s="215">
        <v>11</v>
      </c>
      <c r="I165" s="216"/>
      <c r="J165" s="217">
        <f>ROUND(I165*H165,2)</f>
        <v>0</v>
      </c>
      <c r="K165" s="218"/>
      <c r="L165" s="43"/>
      <c r="M165" s="219" t="s">
        <v>1</v>
      </c>
      <c r="N165" s="220" t="s">
        <v>41</v>
      </c>
      <c r="O165" s="90"/>
      <c r="P165" s="221">
        <f>O165*H165</f>
        <v>0</v>
      </c>
      <c r="Q165" s="221">
        <v>0.1554</v>
      </c>
      <c r="R165" s="221">
        <f>Q165*H165</f>
        <v>1.7094</v>
      </c>
      <c r="S165" s="221">
        <v>0</v>
      </c>
      <c r="T165" s="222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3" t="s">
        <v>122</v>
      </c>
      <c r="AT165" s="223" t="s">
        <v>118</v>
      </c>
      <c r="AU165" s="223" t="s">
        <v>83</v>
      </c>
      <c r="AY165" s="16" t="s">
        <v>116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6" t="s">
        <v>81</v>
      </c>
      <c r="BK165" s="224">
        <f>ROUND(I165*H165,2)</f>
        <v>0</v>
      </c>
      <c r="BL165" s="16" t="s">
        <v>122</v>
      </c>
      <c r="BM165" s="223" t="s">
        <v>198</v>
      </c>
    </row>
    <row r="166" spans="1:65" s="2" customFormat="1" ht="16.5" customHeight="1">
      <c r="A166" s="37"/>
      <c r="B166" s="38"/>
      <c r="C166" s="248" t="s">
        <v>199</v>
      </c>
      <c r="D166" s="248" t="s">
        <v>164</v>
      </c>
      <c r="E166" s="249" t="s">
        <v>200</v>
      </c>
      <c r="F166" s="250" t="s">
        <v>201</v>
      </c>
      <c r="G166" s="251" t="s">
        <v>139</v>
      </c>
      <c r="H166" s="252">
        <v>11.22</v>
      </c>
      <c r="I166" s="253"/>
      <c r="J166" s="254">
        <f>ROUND(I166*H166,2)</f>
        <v>0</v>
      </c>
      <c r="K166" s="255"/>
      <c r="L166" s="256"/>
      <c r="M166" s="257" t="s">
        <v>1</v>
      </c>
      <c r="N166" s="258" t="s">
        <v>41</v>
      </c>
      <c r="O166" s="90"/>
      <c r="P166" s="221">
        <f>O166*H166</f>
        <v>0</v>
      </c>
      <c r="Q166" s="221">
        <v>0.04</v>
      </c>
      <c r="R166" s="221">
        <f>Q166*H166</f>
        <v>0.44880000000000003</v>
      </c>
      <c r="S166" s="221">
        <v>0</v>
      </c>
      <c r="T166" s="222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3" t="s">
        <v>159</v>
      </c>
      <c r="AT166" s="223" t="s">
        <v>164</v>
      </c>
      <c r="AU166" s="223" t="s">
        <v>83</v>
      </c>
      <c r="AY166" s="16" t="s">
        <v>116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6" t="s">
        <v>81</v>
      </c>
      <c r="BK166" s="224">
        <f>ROUND(I166*H166,2)</f>
        <v>0</v>
      </c>
      <c r="BL166" s="16" t="s">
        <v>122</v>
      </c>
      <c r="BM166" s="223" t="s">
        <v>202</v>
      </c>
    </row>
    <row r="167" spans="1:51" s="13" customFormat="1" ht="12">
      <c r="A167" s="13"/>
      <c r="B167" s="225"/>
      <c r="C167" s="226"/>
      <c r="D167" s="227" t="s">
        <v>124</v>
      </c>
      <c r="E167" s="226"/>
      <c r="F167" s="229" t="s">
        <v>203</v>
      </c>
      <c r="G167" s="226"/>
      <c r="H167" s="230">
        <v>11.22</v>
      </c>
      <c r="I167" s="231"/>
      <c r="J167" s="226"/>
      <c r="K167" s="226"/>
      <c r="L167" s="232"/>
      <c r="M167" s="233"/>
      <c r="N167" s="234"/>
      <c r="O167" s="234"/>
      <c r="P167" s="234"/>
      <c r="Q167" s="234"/>
      <c r="R167" s="234"/>
      <c r="S167" s="234"/>
      <c r="T167" s="23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6" t="s">
        <v>124</v>
      </c>
      <c r="AU167" s="236" t="s">
        <v>83</v>
      </c>
      <c r="AV167" s="13" t="s">
        <v>83</v>
      </c>
      <c r="AW167" s="13" t="s">
        <v>4</v>
      </c>
      <c r="AX167" s="13" t="s">
        <v>81</v>
      </c>
      <c r="AY167" s="236" t="s">
        <v>116</v>
      </c>
    </row>
    <row r="168" spans="1:65" s="2" customFormat="1" ht="24.15" customHeight="1">
      <c r="A168" s="37"/>
      <c r="B168" s="38"/>
      <c r="C168" s="211" t="s">
        <v>204</v>
      </c>
      <c r="D168" s="211" t="s">
        <v>118</v>
      </c>
      <c r="E168" s="212" t="s">
        <v>205</v>
      </c>
      <c r="F168" s="213" t="s">
        <v>206</v>
      </c>
      <c r="G168" s="214" t="s">
        <v>139</v>
      </c>
      <c r="H168" s="215">
        <v>11</v>
      </c>
      <c r="I168" s="216"/>
      <c r="J168" s="217">
        <f>ROUND(I168*H168,2)</f>
        <v>0</v>
      </c>
      <c r="K168" s="218"/>
      <c r="L168" s="43"/>
      <c r="M168" s="219" t="s">
        <v>1</v>
      </c>
      <c r="N168" s="220" t="s">
        <v>41</v>
      </c>
      <c r="O168" s="90"/>
      <c r="P168" s="221">
        <f>O168*H168</f>
        <v>0</v>
      </c>
      <c r="Q168" s="221">
        <v>0.08576</v>
      </c>
      <c r="R168" s="221">
        <f>Q168*H168</f>
        <v>0.94336</v>
      </c>
      <c r="S168" s="221">
        <v>0</v>
      </c>
      <c r="T168" s="222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3" t="s">
        <v>122</v>
      </c>
      <c r="AT168" s="223" t="s">
        <v>118</v>
      </c>
      <c r="AU168" s="223" t="s">
        <v>83</v>
      </c>
      <c r="AY168" s="16" t="s">
        <v>116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6" t="s">
        <v>81</v>
      </c>
      <c r="BK168" s="224">
        <f>ROUND(I168*H168,2)</f>
        <v>0</v>
      </c>
      <c r="BL168" s="16" t="s">
        <v>122</v>
      </c>
      <c r="BM168" s="223" t="s">
        <v>207</v>
      </c>
    </row>
    <row r="169" spans="1:65" s="2" customFormat="1" ht="16.5" customHeight="1">
      <c r="A169" s="37"/>
      <c r="B169" s="38"/>
      <c r="C169" s="248" t="s">
        <v>208</v>
      </c>
      <c r="D169" s="248" t="s">
        <v>164</v>
      </c>
      <c r="E169" s="249" t="s">
        <v>209</v>
      </c>
      <c r="F169" s="250" t="s">
        <v>210</v>
      </c>
      <c r="G169" s="251" t="s">
        <v>139</v>
      </c>
      <c r="H169" s="252">
        <v>11.22</v>
      </c>
      <c r="I169" s="253"/>
      <c r="J169" s="254">
        <f>ROUND(I169*H169,2)</f>
        <v>0</v>
      </c>
      <c r="K169" s="255"/>
      <c r="L169" s="256"/>
      <c r="M169" s="257" t="s">
        <v>1</v>
      </c>
      <c r="N169" s="258" t="s">
        <v>41</v>
      </c>
      <c r="O169" s="90"/>
      <c r="P169" s="221">
        <f>O169*H169</f>
        <v>0</v>
      </c>
      <c r="Q169" s="221">
        <v>0.046</v>
      </c>
      <c r="R169" s="221">
        <f>Q169*H169</f>
        <v>0.51612</v>
      </c>
      <c r="S169" s="221">
        <v>0</v>
      </c>
      <c r="T169" s="222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3" t="s">
        <v>159</v>
      </c>
      <c r="AT169" s="223" t="s">
        <v>164</v>
      </c>
      <c r="AU169" s="223" t="s">
        <v>83</v>
      </c>
      <c r="AY169" s="16" t="s">
        <v>116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6" t="s">
        <v>81</v>
      </c>
      <c r="BK169" s="224">
        <f>ROUND(I169*H169,2)</f>
        <v>0</v>
      </c>
      <c r="BL169" s="16" t="s">
        <v>122</v>
      </c>
      <c r="BM169" s="223" t="s">
        <v>211</v>
      </c>
    </row>
    <row r="170" spans="1:51" s="13" customFormat="1" ht="12">
      <c r="A170" s="13"/>
      <c r="B170" s="225"/>
      <c r="C170" s="226"/>
      <c r="D170" s="227" t="s">
        <v>124</v>
      </c>
      <c r="E170" s="226"/>
      <c r="F170" s="229" t="s">
        <v>203</v>
      </c>
      <c r="G170" s="226"/>
      <c r="H170" s="230">
        <v>11.22</v>
      </c>
      <c r="I170" s="231"/>
      <c r="J170" s="226"/>
      <c r="K170" s="226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124</v>
      </c>
      <c r="AU170" s="236" t="s">
        <v>83</v>
      </c>
      <c r="AV170" s="13" t="s">
        <v>83</v>
      </c>
      <c r="AW170" s="13" t="s">
        <v>4</v>
      </c>
      <c r="AX170" s="13" t="s">
        <v>81</v>
      </c>
      <c r="AY170" s="236" t="s">
        <v>116</v>
      </c>
    </row>
    <row r="171" spans="1:65" s="2" customFormat="1" ht="33" customHeight="1">
      <c r="A171" s="37"/>
      <c r="B171" s="38"/>
      <c r="C171" s="211" t="s">
        <v>212</v>
      </c>
      <c r="D171" s="211" t="s">
        <v>118</v>
      </c>
      <c r="E171" s="212" t="s">
        <v>213</v>
      </c>
      <c r="F171" s="213" t="s">
        <v>214</v>
      </c>
      <c r="G171" s="214" t="s">
        <v>139</v>
      </c>
      <c r="H171" s="215">
        <v>488</v>
      </c>
      <c r="I171" s="216"/>
      <c r="J171" s="217">
        <f>ROUND(I171*H171,2)</f>
        <v>0</v>
      </c>
      <c r="K171" s="218"/>
      <c r="L171" s="43"/>
      <c r="M171" s="219" t="s">
        <v>1</v>
      </c>
      <c r="N171" s="220" t="s">
        <v>41</v>
      </c>
      <c r="O171" s="90"/>
      <c r="P171" s="221">
        <f>O171*H171</f>
        <v>0</v>
      </c>
      <c r="Q171" s="221">
        <v>0.1295</v>
      </c>
      <c r="R171" s="221">
        <f>Q171*H171</f>
        <v>63.196000000000005</v>
      </c>
      <c r="S171" s="221">
        <v>0</v>
      </c>
      <c r="T171" s="22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3" t="s">
        <v>122</v>
      </c>
      <c r="AT171" s="223" t="s">
        <v>118</v>
      </c>
      <c r="AU171" s="223" t="s">
        <v>83</v>
      </c>
      <c r="AY171" s="16" t="s">
        <v>116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6" t="s">
        <v>81</v>
      </c>
      <c r="BK171" s="224">
        <f>ROUND(I171*H171,2)</f>
        <v>0</v>
      </c>
      <c r="BL171" s="16" t="s">
        <v>122</v>
      </c>
      <c r="BM171" s="223" t="s">
        <v>215</v>
      </c>
    </row>
    <row r="172" spans="1:51" s="13" customFormat="1" ht="12">
      <c r="A172" s="13"/>
      <c r="B172" s="225"/>
      <c r="C172" s="226"/>
      <c r="D172" s="227" t="s">
        <v>124</v>
      </c>
      <c r="E172" s="228" t="s">
        <v>1</v>
      </c>
      <c r="F172" s="229" t="s">
        <v>216</v>
      </c>
      <c r="G172" s="226"/>
      <c r="H172" s="230">
        <v>484</v>
      </c>
      <c r="I172" s="231"/>
      <c r="J172" s="226"/>
      <c r="K172" s="226"/>
      <c r="L172" s="232"/>
      <c r="M172" s="233"/>
      <c r="N172" s="234"/>
      <c r="O172" s="234"/>
      <c r="P172" s="234"/>
      <c r="Q172" s="234"/>
      <c r="R172" s="234"/>
      <c r="S172" s="234"/>
      <c r="T172" s="23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6" t="s">
        <v>124</v>
      </c>
      <c r="AU172" s="236" t="s">
        <v>83</v>
      </c>
      <c r="AV172" s="13" t="s">
        <v>83</v>
      </c>
      <c r="AW172" s="13" t="s">
        <v>33</v>
      </c>
      <c r="AX172" s="13" t="s">
        <v>76</v>
      </c>
      <c r="AY172" s="236" t="s">
        <v>116</v>
      </c>
    </row>
    <row r="173" spans="1:51" s="13" customFormat="1" ht="12">
      <c r="A173" s="13"/>
      <c r="B173" s="225"/>
      <c r="C173" s="226"/>
      <c r="D173" s="227" t="s">
        <v>124</v>
      </c>
      <c r="E173" s="228" t="s">
        <v>1</v>
      </c>
      <c r="F173" s="229" t="s">
        <v>217</v>
      </c>
      <c r="G173" s="226"/>
      <c r="H173" s="230">
        <v>-6</v>
      </c>
      <c r="I173" s="231"/>
      <c r="J173" s="226"/>
      <c r="K173" s="226"/>
      <c r="L173" s="232"/>
      <c r="M173" s="233"/>
      <c r="N173" s="234"/>
      <c r="O173" s="234"/>
      <c r="P173" s="234"/>
      <c r="Q173" s="234"/>
      <c r="R173" s="234"/>
      <c r="S173" s="234"/>
      <c r="T173" s="23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6" t="s">
        <v>124</v>
      </c>
      <c r="AU173" s="236" t="s">
        <v>83</v>
      </c>
      <c r="AV173" s="13" t="s">
        <v>83</v>
      </c>
      <c r="AW173" s="13" t="s">
        <v>33</v>
      </c>
      <c r="AX173" s="13" t="s">
        <v>76</v>
      </c>
      <c r="AY173" s="236" t="s">
        <v>116</v>
      </c>
    </row>
    <row r="174" spans="1:51" s="13" customFormat="1" ht="12">
      <c r="A174" s="13"/>
      <c r="B174" s="225"/>
      <c r="C174" s="226"/>
      <c r="D174" s="227" t="s">
        <v>124</v>
      </c>
      <c r="E174" s="228" t="s">
        <v>1</v>
      </c>
      <c r="F174" s="229" t="s">
        <v>218</v>
      </c>
      <c r="G174" s="226"/>
      <c r="H174" s="230">
        <v>10</v>
      </c>
      <c r="I174" s="231"/>
      <c r="J174" s="226"/>
      <c r="K174" s="226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124</v>
      </c>
      <c r="AU174" s="236" t="s">
        <v>83</v>
      </c>
      <c r="AV174" s="13" t="s">
        <v>83</v>
      </c>
      <c r="AW174" s="13" t="s">
        <v>33</v>
      </c>
      <c r="AX174" s="13" t="s">
        <v>76</v>
      </c>
      <c r="AY174" s="236" t="s">
        <v>116</v>
      </c>
    </row>
    <row r="175" spans="1:51" s="14" customFormat="1" ht="12">
      <c r="A175" s="14"/>
      <c r="B175" s="237"/>
      <c r="C175" s="238"/>
      <c r="D175" s="227" t="s">
        <v>124</v>
      </c>
      <c r="E175" s="239" t="s">
        <v>1</v>
      </c>
      <c r="F175" s="240" t="s">
        <v>126</v>
      </c>
      <c r="G175" s="238"/>
      <c r="H175" s="241">
        <v>488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7" t="s">
        <v>124</v>
      </c>
      <c r="AU175" s="247" t="s">
        <v>83</v>
      </c>
      <c r="AV175" s="14" t="s">
        <v>122</v>
      </c>
      <c r="AW175" s="14" t="s">
        <v>33</v>
      </c>
      <c r="AX175" s="14" t="s">
        <v>81</v>
      </c>
      <c r="AY175" s="247" t="s">
        <v>116</v>
      </c>
    </row>
    <row r="176" spans="1:65" s="2" customFormat="1" ht="16.5" customHeight="1">
      <c r="A176" s="37"/>
      <c r="B176" s="38"/>
      <c r="C176" s="248" t="s">
        <v>219</v>
      </c>
      <c r="D176" s="248" t="s">
        <v>164</v>
      </c>
      <c r="E176" s="249" t="s">
        <v>220</v>
      </c>
      <c r="F176" s="250" t="s">
        <v>221</v>
      </c>
      <c r="G176" s="251" t="s">
        <v>139</v>
      </c>
      <c r="H176" s="252">
        <v>497.76</v>
      </c>
      <c r="I176" s="253"/>
      <c r="J176" s="254">
        <f>ROUND(I176*H176,2)</f>
        <v>0</v>
      </c>
      <c r="K176" s="255"/>
      <c r="L176" s="256"/>
      <c r="M176" s="257" t="s">
        <v>1</v>
      </c>
      <c r="N176" s="258" t="s">
        <v>41</v>
      </c>
      <c r="O176" s="90"/>
      <c r="P176" s="221">
        <f>O176*H176</f>
        <v>0</v>
      </c>
      <c r="Q176" s="221">
        <v>0.05612</v>
      </c>
      <c r="R176" s="221">
        <f>Q176*H176</f>
        <v>27.9342912</v>
      </c>
      <c r="S176" s="221">
        <v>0</v>
      </c>
      <c r="T176" s="22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3" t="s">
        <v>159</v>
      </c>
      <c r="AT176" s="223" t="s">
        <v>164</v>
      </c>
      <c r="AU176" s="223" t="s">
        <v>83</v>
      </c>
      <c r="AY176" s="16" t="s">
        <v>116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6" t="s">
        <v>81</v>
      </c>
      <c r="BK176" s="224">
        <f>ROUND(I176*H176,2)</f>
        <v>0</v>
      </c>
      <c r="BL176" s="16" t="s">
        <v>122</v>
      </c>
      <c r="BM176" s="223" t="s">
        <v>222</v>
      </c>
    </row>
    <row r="177" spans="1:51" s="13" customFormat="1" ht="12">
      <c r="A177" s="13"/>
      <c r="B177" s="225"/>
      <c r="C177" s="226"/>
      <c r="D177" s="227" t="s">
        <v>124</v>
      </c>
      <c r="E177" s="226"/>
      <c r="F177" s="229" t="s">
        <v>223</v>
      </c>
      <c r="G177" s="226"/>
      <c r="H177" s="230">
        <v>497.76</v>
      </c>
      <c r="I177" s="231"/>
      <c r="J177" s="226"/>
      <c r="K177" s="226"/>
      <c r="L177" s="232"/>
      <c r="M177" s="233"/>
      <c r="N177" s="234"/>
      <c r="O177" s="234"/>
      <c r="P177" s="234"/>
      <c r="Q177" s="234"/>
      <c r="R177" s="234"/>
      <c r="S177" s="234"/>
      <c r="T177" s="235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6" t="s">
        <v>124</v>
      </c>
      <c r="AU177" s="236" t="s">
        <v>83</v>
      </c>
      <c r="AV177" s="13" t="s">
        <v>83</v>
      </c>
      <c r="AW177" s="13" t="s">
        <v>4</v>
      </c>
      <c r="AX177" s="13" t="s">
        <v>81</v>
      </c>
      <c r="AY177" s="236" t="s">
        <v>116</v>
      </c>
    </row>
    <row r="178" spans="1:65" s="2" customFormat="1" ht="33" customHeight="1">
      <c r="A178" s="37"/>
      <c r="B178" s="38"/>
      <c r="C178" s="211" t="s">
        <v>7</v>
      </c>
      <c r="D178" s="211" t="s">
        <v>118</v>
      </c>
      <c r="E178" s="212" t="s">
        <v>224</v>
      </c>
      <c r="F178" s="213" t="s">
        <v>225</v>
      </c>
      <c r="G178" s="214" t="s">
        <v>187</v>
      </c>
      <c r="H178" s="215">
        <v>2</v>
      </c>
      <c r="I178" s="216"/>
      <c r="J178" s="217">
        <f>ROUND(I178*H178,2)</f>
        <v>0</v>
      </c>
      <c r="K178" s="218"/>
      <c r="L178" s="43"/>
      <c r="M178" s="219" t="s">
        <v>1</v>
      </c>
      <c r="N178" s="220" t="s">
        <v>41</v>
      </c>
      <c r="O178" s="90"/>
      <c r="P178" s="221">
        <f>O178*H178</f>
        <v>0</v>
      </c>
      <c r="Q178" s="221">
        <v>1.61679</v>
      </c>
      <c r="R178" s="221">
        <f>Q178*H178</f>
        <v>3.23358</v>
      </c>
      <c r="S178" s="221">
        <v>0</v>
      </c>
      <c r="T178" s="222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3" t="s">
        <v>122</v>
      </c>
      <c r="AT178" s="223" t="s">
        <v>118</v>
      </c>
      <c r="AU178" s="223" t="s">
        <v>83</v>
      </c>
      <c r="AY178" s="16" t="s">
        <v>116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6" t="s">
        <v>81</v>
      </c>
      <c r="BK178" s="224">
        <f>ROUND(I178*H178,2)</f>
        <v>0</v>
      </c>
      <c r="BL178" s="16" t="s">
        <v>122</v>
      </c>
      <c r="BM178" s="223" t="s">
        <v>226</v>
      </c>
    </row>
    <row r="179" spans="1:63" s="12" customFormat="1" ht="22.8" customHeight="1">
      <c r="A179" s="12"/>
      <c r="B179" s="195"/>
      <c r="C179" s="196"/>
      <c r="D179" s="197" t="s">
        <v>75</v>
      </c>
      <c r="E179" s="209" t="s">
        <v>227</v>
      </c>
      <c r="F179" s="209" t="s">
        <v>228</v>
      </c>
      <c r="G179" s="196"/>
      <c r="H179" s="196"/>
      <c r="I179" s="199"/>
      <c r="J179" s="210">
        <f>BK179</f>
        <v>0</v>
      </c>
      <c r="K179" s="196"/>
      <c r="L179" s="201"/>
      <c r="M179" s="202"/>
      <c r="N179" s="203"/>
      <c r="O179" s="203"/>
      <c r="P179" s="204">
        <f>SUM(P180:P187)</f>
        <v>0</v>
      </c>
      <c r="Q179" s="203"/>
      <c r="R179" s="204">
        <f>SUM(R180:R187)</f>
        <v>0</v>
      </c>
      <c r="S179" s="203"/>
      <c r="T179" s="205">
        <f>SUM(T180:T187)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6" t="s">
        <v>81</v>
      </c>
      <c r="AT179" s="207" t="s">
        <v>75</v>
      </c>
      <c r="AU179" s="207" t="s">
        <v>81</v>
      </c>
      <c r="AY179" s="206" t="s">
        <v>116</v>
      </c>
      <c r="BK179" s="208">
        <f>SUM(BK180:BK187)</f>
        <v>0</v>
      </c>
    </row>
    <row r="180" spans="1:65" s="2" customFormat="1" ht="21.75" customHeight="1">
      <c r="A180" s="37"/>
      <c r="B180" s="38"/>
      <c r="C180" s="211" t="s">
        <v>229</v>
      </c>
      <c r="D180" s="211" t="s">
        <v>118</v>
      </c>
      <c r="E180" s="212" t="s">
        <v>230</v>
      </c>
      <c r="F180" s="213" t="s">
        <v>231</v>
      </c>
      <c r="G180" s="214" t="s">
        <v>232</v>
      </c>
      <c r="H180" s="215">
        <v>139.97</v>
      </c>
      <c r="I180" s="216"/>
      <c r="J180" s="217">
        <f>ROUND(I180*H180,2)</f>
        <v>0</v>
      </c>
      <c r="K180" s="218"/>
      <c r="L180" s="43"/>
      <c r="M180" s="219" t="s">
        <v>1</v>
      </c>
      <c r="N180" s="220" t="s">
        <v>41</v>
      </c>
      <c r="O180" s="90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3" t="s">
        <v>122</v>
      </c>
      <c r="AT180" s="223" t="s">
        <v>118</v>
      </c>
      <c r="AU180" s="223" t="s">
        <v>83</v>
      </c>
      <c r="AY180" s="16" t="s">
        <v>116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6" t="s">
        <v>81</v>
      </c>
      <c r="BK180" s="224">
        <f>ROUND(I180*H180,2)</f>
        <v>0</v>
      </c>
      <c r="BL180" s="16" t="s">
        <v>122</v>
      </c>
      <c r="BM180" s="223" t="s">
        <v>233</v>
      </c>
    </row>
    <row r="181" spans="1:65" s="2" customFormat="1" ht="24.15" customHeight="1">
      <c r="A181" s="37"/>
      <c r="B181" s="38"/>
      <c r="C181" s="211" t="s">
        <v>234</v>
      </c>
      <c r="D181" s="211" t="s">
        <v>118</v>
      </c>
      <c r="E181" s="212" t="s">
        <v>235</v>
      </c>
      <c r="F181" s="213" t="s">
        <v>236</v>
      </c>
      <c r="G181" s="214" t="s">
        <v>232</v>
      </c>
      <c r="H181" s="215">
        <v>4199.1</v>
      </c>
      <c r="I181" s="216"/>
      <c r="J181" s="217">
        <f>ROUND(I181*H181,2)</f>
        <v>0</v>
      </c>
      <c r="K181" s="218"/>
      <c r="L181" s="43"/>
      <c r="M181" s="219" t="s">
        <v>1</v>
      </c>
      <c r="N181" s="220" t="s">
        <v>41</v>
      </c>
      <c r="O181" s="90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3" t="s">
        <v>122</v>
      </c>
      <c r="AT181" s="223" t="s">
        <v>118</v>
      </c>
      <c r="AU181" s="223" t="s">
        <v>83</v>
      </c>
      <c r="AY181" s="16" t="s">
        <v>116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6" t="s">
        <v>81</v>
      </c>
      <c r="BK181" s="224">
        <f>ROUND(I181*H181,2)</f>
        <v>0</v>
      </c>
      <c r="BL181" s="16" t="s">
        <v>122</v>
      </c>
      <c r="BM181" s="223" t="s">
        <v>237</v>
      </c>
    </row>
    <row r="182" spans="1:51" s="13" customFormat="1" ht="12">
      <c r="A182" s="13"/>
      <c r="B182" s="225"/>
      <c r="C182" s="226"/>
      <c r="D182" s="227" t="s">
        <v>124</v>
      </c>
      <c r="E182" s="226"/>
      <c r="F182" s="229" t="s">
        <v>238</v>
      </c>
      <c r="G182" s="226"/>
      <c r="H182" s="230">
        <v>4199.1</v>
      </c>
      <c r="I182" s="231"/>
      <c r="J182" s="226"/>
      <c r="K182" s="226"/>
      <c r="L182" s="232"/>
      <c r="M182" s="233"/>
      <c r="N182" s="234"/>
      <c r="O182" s="234"/>
      <c r="P182" s="234"/>
      <c r="Q182" s="234"/>
      <c r="R182" s="234"/>
      <c r="S182" s="234"/>
      <c r="T182" s="23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6" t="s">
        <v>124</v>
      </c>
      <c r="AU182" s="236" t="s">
        <v>83</v>
      </c>
      <c r="AV182" s="13" t="s">
        <v>83</v>
      </c>
      <c r="AW182" s="13" t="s">
        <v>4</v>
      </c>
      <c r="AX182" s="13" t="s">
        <v>81</v>
      </c>
      <c r="AY182" s="236" t="s">
        <v>116</v>
      </c>
    </row>
    <row r="183" spans="1:65" s="2" customFormat="1" ht="24.15" customHeight="1">
      <c r="A183" s="37"/>
      <c r="B183" s="38"/>
      <c r="C183" s="211" t="s">
        <v>239</v>
      </c>
      <c r="D183" s="211" t="s">
        <v>118</v>
      </c>
      <c r="E183" s="212" t="s">
        <v>240</v>
      </c>
      <c r="F183" s="213" t="s">
        <v>241</v>
      </c>
      <c r="G183" s="214" t="s">
        <v>232</v>
      </c>
      <c r="H183" s="215">
        <v>139.97</v>
      </c>
      <c r="I183" s="216"/>
      <c r="J183" s="217">
        <f>ROUND(I183*H183,2)</f>
        <v>0</v>
      </c>
      <c r="K183" s="218"/>
      <c r="L183" s="43"/>
      <c r="M183" s="219" t="s">
        <v>1</v>
      </c>
      <c r="N183" s="220" t="s">
        <v>41</v>
      </c>
      <c r="O183" s="90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3" t="s">
        <v>122</v>
      </c>
      <c r="AT183" s="223" t="s">
        <v>118</v>
      </c>
      <c r="AU183" s="223" t="s">
        <v>83</v>
      </c>
      <c r="AY183" s="16" t="s">
        <v>116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6" t="s">
        <v>81</v>
      </c>
      <c r="BK183" s="224">
        <f>ROUND(I183*H183,2)</f>
        <v>0</v>
      </c>
      <c r="BL183" s="16" t="s">
        <v>122</v>
      </c>
      <c r="BM183" s="223" t="s">
        <v>242</v>
      </c>
    </row>
    <row r="184" spans="1:65" s="2" customFormat="1" ht="33" customHeight="1">
      <c r="A184" s="37"/>
      <c r="B184" s="38"/>
      <c r="C184" s="211" t="s">
        <v>243</v>
      </c>
      <c r="D184" s="211" t="s">
        <v>118</v>
      </c>
      <c r="E184" s="212" t="s">
        <v>244</v>
      </c>
      <c r="F184" s="213" t="s">
        <v>245</v>
      </c>
      <c r="G184" s="214" t="s">
        <v>232</v>
      </c>
      <c r="H184" s="215">
        <v>108.77</v>
      </c>
      <c r="I184" s="216"/>
      <c r="J184" s="217">
        <f>ROUND(I184*H184,2)</f>
        <v>0</v>
      </c>
      <c r="K184" s="218"/>
      <c r="L184" s="43"/>
      <c r="M184" s="219" t="s">
        <v>1</v>
      </c>
      <c r="N184" s="220" t="s">
        <v>41</v>
      </c>
      <c r="O184" s="90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3" t="s">
        <v>122</v>
      </c>
      <c r="AT184" s="223" t="s">
        <v>118</v>
      </c>
      <c r="AU184" s="223" t="s">
        <v>83</v>
      </c>
      <c r="AY184" s="16" t="s">
        <v>116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6" t="s">
        <v>81</v>
      </c>
      <c r="BK184" s="224">
        <f>ROUND(I184*H184,2)</f>
        <v>0</v>
      </c>
      <c r="BL184" s="16" t="s">
        <v>122</v>
      </c>
      <c r="BM184" s="223" t="s">
        <v>246</v>
      </c>
    </row>
    <row r="185" spans="1:51" s="13" customFormat="1" ht="12">
      <c r="A185" s="13"/>
      <c r="B185" s="225"/>
      <c r="C185" s="226"/>
      <c r="D185" s="227" t="s">
        <v>124</v>
      </c>
      <c r="E185" s="228" t="s">
        <v>1</v>
      </c>
      <c r="F185" s="229" t="s">
        <v>247</v>
      </c>
      <c r="G185" s="226"/>
      <c r="H185" s="230">
        <v>108.77</v>
      </c>
      <c r="I185" s="231"/>
      <c r="J185" s="226"/>
      <c r="K185" s="226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124</v>
      </c>
      <c r="AU185" s="236" t="s">
        <v>83</v>
      </c>
      <c r="AV185" s="13" t="s">
        <v>83</v>
      </c>
      <c r="AW185" s="13" t="s">
        <v>33</v>
      </c>
      <c r="AX185" s="13" t="s">
        <v>76</v>
      </c>
      <c r="AY185" s="236" t="s">
        <v>116</v>
      </c>
    </row>
    <row r="186" spans="1:51" s="14" customFormat="1" ht="12">
      <c r="A186" s="14"/>
      <c r="B186" s="237"/>
      <c r="C186" s="238"/>
      <c r="D186" s="227" t="s">
        <v>124</v>
      </c>
      <c r="E186" s="239" t="s">
        <v>1</v>
      </c>
      <c r="F186" s="240" t="s">
        <v>126</v>
      </c>
      <c r="G186" s="238"/>
      <c r="H186" s="241">
        <v>108.77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7" t="s">
        <v>124</v>
      </c>
      <c r="AU186" s="247" t="s">
        <v>83</v>
      </c>
      <c r="AV186" s="14" t="s">
        <v>122</v>
      </c>
      <c r="AW186" s="14" t="s">
        <v>33</v>
      </c>
      <c r="AX186" s="14" t="s">
        <v>81</v>
      </c>
      <c r="AY186" s="247" t="s">
        <v>116</v>
      </c>
    </row>
    <row r="187" spans="1:65" s="2" customFormat="1" ht="33" customHeight="1">
      <c r="A187" s="37"/>
      <c r="B187" s="38"/>
      <c r="C187" s="211" t="s">
        <v>248</v>
      </c>
      <c r="D187" s="211" t="s">
        <v>118</v>
      </c>
      <c r="E187" s="212" t="s">
        <v>249</v>
      </c>
      <c r="F187" s="213" t="s">
        <v>250</v>
      </c>
      <c r="G187" s="214" t="s">
        <v>232</v>
      </c>
      <c r="H187" s="215">
        <v>31.2</v>
      </c>
      <c r="I187" s="216"/>
      <c r="J187" s="217">
        <f>ROUND(I187*H187,2)</f>
        <v>0</v>
      </c>
      <c r="K187" s="218"/>
      <c r="L187" s="43"/>
      <c r="M187" s="219" t="s">
        <v>1</v>
      </c>
      <c r="N187" s="220" t="s">
        <v>41</v>
      </c>
      <c r="O187" s="90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3" t="s">
        <v>122</v>
      </c>
      <c r="AT187" s="223" t="s">
        <v>118</v>
      </c>
      <c r="AU187" s="223" t="s">
        <v>83</v>
      </c>
      <c r="AY187" s="16" t="s">
        <v>116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6" t="s">
        <v>81</v>
      </c>
      <c r="BK187" s="224">
        <f>ROUND(I187*H187,2)</f>
        <v>0</v>
      </c>
      <c r="BL187" s="16" t="s">
        <v>122</v>
      </c>
      <c r="BM187" s="223" t="s">
        <v>251</v>
      </c>
    </row>
    <row r="188" spans="1:63" s="12" customFormat="1" ht="22.8" customHeight="1">
      <c r="A188" s="12"/>
      <c r="B188" s="195"/>
      <c r="C188" s="196"/>
      <c r="D188" s="197" t="s">
        <v>75</v>
      </c>
      <c r="E188" s="209" t="s">
        <v>252</v>
      </c>
      <c r="F188" s="209" t="s">
        <v>253</v>
      </c>
      <c r="G188" s="196"/>
      <c r="H188" s="196"/>
      <c r="I188" s="199"/>
      <c r="J188" s="210">
        <f>BK188</f>
        <v>0</v>
      </c>
      <c r="K188" s="196"/>
      <c r="L188" s="201"/>
      <c r="M188" s="202"/>
      <c r="N188" s="203"/>
      <c r="O188" s="203"/>
      <c r="P188" s="204">
        <f>P189</f>
        <v>0</v>
      </c>
      <c r="Q188" s="203"/>
      <c r="R188" s="204">
        <f>R189</f>
        <v>0</v>
      </c>
      <c r="S188" s="203"/>
      <c r="T188" s="205">
        <f>T189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6" t="s">
        <v>81</v>
      </c>
      <c r="AT188" s="207" t="s">
        <v>75</v>
      </c>
      <c r="AU188" s="207" t="s">
        <v>81</v>
      </c>
      <c r="AY188" s="206" t="s">
        <v>116</v>
      </c>
      <c r="BK188" s="208">
        <f>BK189</f>
        <v>0</v>
      </c>
    </row>
    <row r="189" spans="1:65" s="2" customFormat="1" ht="33" customHeight="1">
      <c r="A189" s="37"/>
      <c r="B189" s="38"/>
      <c r="C189" s="211" t="s">
        <v>254</v>
      </c>
      <c r="D189" s="211" t="s">
        <v>118</v>
      </c>
      <c r="E189" s="212" t="s">
        <v>255</v>
      </c>
      <c r="F189" s="213" t="s">
        <v>256</v>
      </c>
      <c r="G189" s="214" t="s">
        <v>232</v>
      </c>
      <c r="H189" s="215">
        <v>361.954</v>
      </c>
      <c r="I189" s="216"/>
      <c r="J189" s="217">
        <f>ROUND(I189*H189,2)</f>
        <v>0</v>
      </c>
      <c r="K189" s="218"/>
      <c r="L189" s="43"/>
      <c r="M189" s="219" t="s">
        <v>1</v>
      </c>
      <c r="N189" s="220" t="s">
        <v>41</v>
      </c>
      <c r="O189" s="90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3" t="s">
        <v>122</v>
      </c>
      <c r="AT189" s="223" t="s">
        <v>118</v>
      </c>
      <c r="AU189" s="223" t="s">
        <v>83</v>
      </c>
      <c r="AY189" s="16" t="s">
        <v>116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6" t="s">
        <v>81</v>
      </c>
      <c r="BK189" s="224">
        <f>ROUND(I189*H189,2)</f>
        <v>0</v>
      </c>
      <c r="BL189" s="16" t="s">
        <v>122</v>
      </c>
      <c r="BM189" s="223" t="s">
        <v>257</v>
      </c>
    </row>
    <row r="190" spans="1:63" s="12" customFormat="1" ht="25.9" customHeight="1">
      <c r="A190" s="12"/>
      <c r="B190" s="195"/>
      <c r="C190" s="196"/>
      <c r="D190" s="197" t="s">
        <v>75</v>
      </c>
      <c r="E190" s="198" t="s">
        <v>258</v>
      </c>
      <c r="F190" s="198" t="s">
        <v>259</v>
      </c>
      <c r="G190" s="196"/>
      <c r="H190" s="196"/>
      <c r="I190" s="199"/>
      <c r="J190" s="200">
        <f>BK190</f>
        <v>0</v>
      </c>
      <c r="K190" s="196"/>
      <c r="L190" s="201"/>
      <c r="M190" s="202"/>
      <c r="N190" s="203"/>
      <c r="O190" s="203"/>
      <c r="P190" s="204">
        <f>P191+P194+P198</f>
        <v>0</v>
      </c>
      <c r="Q190" s="203"/>
      <c r="R190" s="204">
        <f>R191+R194+R198</f>
        <v>0</v>
      </c>
      <c r="S190" s="203"/>
      <c r="T190" s="205">
        <f>T191+T194+T198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6" t="s">
        <v>144</v>
      </c>
      <c r="AT190" s="207" t="s">
        <v>75</v>
      </c>
      <c r="AU190" s="207" t="s">
        <v>76</v>
      </c>
      <c r="AY190" s="206" t="s">
        <v>116</v>
      </c>
      <c r="BK190" s="208">
        <f>BK191+BK194+BK198</f>
        <v>0</v>
      </c>
    </row>
    <row r="191" spans="1:63" s="12" customFormat="1" ht="22.8" customHeight="1">
      <c r="A191" s="12"/>
      <c r="B191" s="195"/>
      <c r="C191" s="196"/>
      <c r="D191" s="197" t="s">
        <v>75</v>
      </c>
      <c r="E191" s="209" t="s">
        <v>260</v>
      </c>
      <c r="F191" s="209" t="s">
        <v>261</v>
      </c>
      <c r="G191" s="196"/>
      <c r="H191" s="196"/>
      <c r="I191" s="199"/>
      <c r="J191" s="210">
        <f>BK191</f>
        <v>0</v>
      </c>
      <c r="K191" s="196"/>
      <c r="L191" s="201"/>
      <c r="M191" s="202"/>
      <c r="N191" s="203"/>
      <c r="O191" s="203"/>
      <c r="P191" s="204">
        <f>SUM(P192:P193)</f>
        <v>0</v>
      </c>
      <c r="Q191" s="203"/>
      <c r="R191" s="204">
        <f>SUM(R192:R193)</f>
        <v>0</v>
      </c>
      <c r="S191" s="203"/>
      <c r="T191" s="205">
        <f>SUM(T192:T193)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6" t="s">
        <v>144</v>
      </c>
      <c r="AT191" s="207" t="s">
        <v>75</v>
      </c>
      <c r="AU191" s="207" t="s">
        <v>81</v>
      </c>
      <c r="AY191" s="206" t="s">
        <v>116</v>
      </c>
      <c r="BK191" s="208">
        <f>SUM(BK192:BK193)</f>
        <v>0</v>
      </c>
    </row>
    <row r="192" spans="1:65" s="2" customFormat="1" ht="16.5" customHeight="1">
      <c r="A192" s="37"/>
      <c r="B192" s="38"/>
      <c r="C192" s="211" t="s">
        <v>262</v>
      </c>
      <c r="D192" s="211" t="s">
        <v>118</v>
      </c>
      <c r="E192" s="212" t="s">
        <v>263</v>
      </c>
      <c r="F192" s="213" t="s">
        <v>264</v>
      </c>
      <c r="G192" s="214" t="s">
        <v>265</v>
      </c>
      <c r="H192" s="215">
        <v>1</v>
      </c>
      <c r="I192" s="216"/>
      <c r="J192" s="217">
        <f>ROUND(I192*H192,2)</f>
        <v>0</v>
      </c>
      <c r="K192" s="218"/>
      <c r="L192" s="43"/>
      <c r="M192" s="219" t="s">
        <v>1</v>
      </c>
      <c r="N192" s="220" t="s">
        <v>41</v>
      </c>
      <c r="O192" s="90"/>
      <c r="P192" s="221">
        <f>O192*H192</f>
        <v>0</v>
      </c>
      <c r="Q192" s="221">
        <v>0</v>
      </c>
      <c r="R192" s="221">
        <f>Q192*H192</f>
        <v>0</v>
      </c>
      <c r="S192" s="221">
        <v>0</v>
      </c>
      <c r="T192" s="222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3" t="s">
        <v>266</v>
      </c>
      <c r="AT192" s="223" t="s">
        <v>118</v>
      </c>
      <c r="AU192" s="223" t="s">
        <v>83</v>
      </c>
      <c r="AY192" s="16" t="s">
        <v>116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6" t="s">
        <v>81</v>
      </c>
      <c r="BK192" s="224">
        <f>ROUND(I192*H192,2)</f>
        <v>0</v>
      </c>
      <c r="BL192" s="16" t="s">
        <v>266</v>
      </c>
      <c r="BM192" s="223" t="s">
        <v>267</v>
      </c>
    </row>
    <row r="193" spans="1:65" s="2" customFormat="1" ht="16.5" customHeight="1">
      <c r="A193" s="37"/>
      <c r="B193" s="38"/>
      <c r="C193" s="211" t="s">
        <v>268</v>
      </c>
      <c r="D193" s="211" t="s">
        <v>118</v>
      </c>
      <c r="E193" s="212" t="s">
        <v>269</v>
      </c>
      <c r="F193" s="213" t="s">
        <v>270</v>
      </c>
      <c r="G193" s="214" t="s">
        <v>265</v>
      </c>
      <c r="H193" s="215">
        <v>1</v>
      </c>
      <c r="I193" s="216"/>
      <c r="J193" s="217">
        <f>ROUND(I193*H193,2)</f>
        <v>0</v>
      </c>
      <c r="K193" s="218"/>
      <c r="L193" s="43"/>
      <c r="M193" s="219" t="s">
        <v>1</v>
      </c>
      <c r="N193" s="220" t="s">
        <v>41</v>
      </c>
      <c r="O193" s="90"/>
      <c r="P193" s="221">
        <f>O193*H193</f>
        <v>0</v>
      </c>
      <c r="Q193" s="221">
        <v>0</v>
      </c>
      <c r="R193" s="221">
        <f>Q193*H193</f>
        <v>0</v>
      </c>
      <c r="S193" s="221">
        <v>0</v>
      </c>
      <c r="T193" s="222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3" t="s">
        <v>266</v>
      </c>
      <c r="AT193" s="223" t="s">
        <v>118</v>
      </c>
      <c r="AU193" s="223" t="s">
        <v>83</v>
      </c>
      <c r="AY193" s="16" t="s">
        <v>116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6" t="s">
        <v>81</v>
      </c>
      <c r="BK193" s="224">
        <f>ROUND(I193*H193,2)</f>
        <v>0</v>
      </c>
      <c r="BL193" s="16" t="s">
        <v>266</v>
      </c>
      <c r="BM193" s="223" t="s">
        <v>271</v>
      </c>
    </row>
    <row r="194" spans="1:63" s="12" customFormat="1" ht="22.8" customHeight="1">
      <c r="A194" s="12"/>
      <c r="B194" s="195"/>
      <c r="C194" s="196"/>
      <c r="D194" s="197" t="s">
        <v>75</v>
      </c>
      <c r="E194" s="209" t="s">
        <v>272</v>
      </c>
      <c r="F194" s="209" t="s">
        <v>273</v>
      </c>
      <c r="G194" s="196"/>
      <c r="H194" s="196"/>
      <c r="I194" s="199"/>
      <c r="J194" s="210">
        <f>BK194</f>
        <v>0</v>
      </c>
      <c r="K194" s="196"/>
      <c r="L194" s="201"/>
      <c r="M194" s="202"/>
      <c r="N194" s="203"/>
      <c r="O194" s="203"/>
      <c r="P194" s="204">
        <f>SUM(P195:P197)</f>
        <v>0</v>
      </c>
      <c r="Q194" s="203"/>
      <c r="R194" s="204">
        <f>SUM(R195:R197)</f>
        <v>0</v>
      </c>
      <c r="S194" s="203"/>
      <c r="T194" s="205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6" t="s">
        <v>144</v>
      </c>
      <c r="AT194" s="207" t="s">
        <v>75</v>
      </c>
      <c r="AU194" s="207" t="s">
        <v>81</v>
      </c>
      <c r="AY194" s="206" t="s">
        <v>116</v>
      </c>
      <c r="BK194" s="208">
        <f>SUM(BK195:BK197)</f>
        <v>0</v>
      </c>
    </row>
    <row r="195" spans="1:65" s="2" customFormat="1" ht="16.5" customHeight="1">
      <c r="A195" s="37"/>
      <c r="B195" s="38"/>
      <c r="C195" s="211" t="s">
        <v>274</v>
      </c>
      <c r="D195" s="211" t="s">
        <v>118</v>
      </c>
      <c r="E195" s="212" t="s">
        <v>275</v>
      </c>
      <c r="F195" s="213" t="s">
        <v>276</v>
      </c>
      <c r="G195" s="214" t="s">
        <v>265</v>
      </c>
      <c r="H195" s="215">
        <v>1</v>
      </c>
      <c r="I195" s="216"/>
      <c r="J195" s="217">
        <f>ROUND(I195*H195,2)</f>
        <v>0</v>
      </c>
      <c r="K195" s="218"/>
      <c r="L195" s="43"/>
      <c r="M195" s="219" t="s">
        <v>1</v>
      </c>
      <c r="N195" s="220" t="s">
        <v>41</v>
      </c>
      <c r="O195" s="90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3" t="s">
        <v>266</v>
      </c>
      <c r="AT195" s="223" t="s">
        <v>118</v>
      </c>
      <c r="AU195" s="223" t="s">
        <v>83</v>
      </c>
      <c r="AY195" s="16" t="s">
        <v>116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6" t="s">
        <v>81</v>
      </c>
      <c r="BK195" s="224">
        <f>ROUND(I195*H195,2)</f>
        <v>0</v>
      </c>
      <c r="BL195" s="16" t="s">
        <v>266</v>
      </c>
      <c r="BM195" s="223" t="s">
        <v>277</v>
      </c>
    </row>
    <row r="196" spans="1:65" s="2" customFormat="1" ht="16.5" customHeight="1">
      <c r="A196" s="37"/>
      <c r="B196" s="38"/>
      <c r="C196" s="211" t="s">
        <v>278</v>
      </c>
      <c r="D196" s="211" t="s">
        <v>118</v>
      </c>
      <c r="E196" s="212" t="s">
        <v>279</v>
      </c>
      <c r="F196" s="213" t="s">
        <v>280</v>
      </c>
      <c r="G196" s="214" t="s">
        <v>265</v>
      </c>
      <c r="H196" s="215">
        <v>1</v>
      </c>
      <c r="I196" s="216"/>
      <c r="J196" s="217">
        <f>ROUND(I196*H196,2)</f>
        <v>0</v>
      </c>
      <c r="K196" s="218"/>
      <c r="L196" s="43"/>
      <c r="M196" s="219" t="s">
        <v>1</v>
      </c>
      <c r="N196" s="220" t="s">
        <v>41</v>
      </c>
      <c r="O196" s="90"/>
      <c r="P196" s="221">
        <f>O196*H196</f>
        <v>0</v>
      </c>
      <c r="Q196" s="221">
        <v>0</v>
      </c>
      <c r="R196" s="221">
        <f>Q196*H196</f>
        <v>0</v>
      </c>
      <c r="S196" s="221">
        <v>0</v>
      </c>
      <c r="T196" s="222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3" t="s">
        <v>266</v>
      </c>
      <c r="AT196" s="223" t="s">
        <v>118</v>
      </c>
      <c r="AU196" s="223" t="s">
        <v>83</v>
      </c>
      <c r="AY196" s="16" t="s">
        <v>116</v>
      </c>
      <c r="BE196" s="224">
        <f>IF(N196="základní",J196,0)</f>
        <v>0</v>
      </c>
      <c r="BF196" s="224">
        <f>IF(N196="snížená",J196,0)</f>
        <v>0</v>
      </c>
      <c r="BG196" s="224">
        <f>IF(N196="zákl. přenesená",J196,0)</f>
        <v>0</v>
      </c>
      <c r="BH196" s="224">
        <f>IF(N196="sníž. přenesená",J196,0)</f>
        <v>0</v>
      </c>
      <c r="BI196" s="224">
        <f>IF(N196="nulová",J196,0)</f>
        <v>0</v>
      </c>
      <c r="BJ196" s="16" t="s">
        <v>81</v>
      </c>
      <c r="BK196" s="224">
        <f>ROUND(I196*H196,2)</f>
        <v>0</v>
      </c>
      <c r="BL196" s="16" t="s">
        <v>266</v>
      </c>
      <c r="BM196" s="223" t="s">
        <v>281</v>
      </c>
    </row>
    <row r="197" spans="1:65" s="2" customFormat="1" ht="16.5" customHeight="1">
      <c r="A197" s="37"/>
      <c r="B197" s="38"/>
      <c r="C197" s="211" t="s">
        <v>282</v>
      </c>
      <c r="D197" s="211" t="s">
        <v>118</v>
      </c>
      <c r="E197" s="212" t="s">
        <v>283</v>
      </c>
      <c r="F197" s="213" t="s">
        <v>284</v>
      </c>
      <c r="G197" s="214" t="s">
        <v>265</v>
      </c>
      <c r="H197" s="215">
        <v>1</v>
      </c>
      <c r="I197" s="216"/>
      <c r="J197" s="217">
        <f>ROUND(I197*H197,2)</f>
        <v>0</v>
      </c>
      <c r="K197" s="218"/>
      <c r="L197" s="43"/>
      <c r="M197" s="219" t="s">
        <v>1</v>
      </c>
      <c r="N197" s="220" t="s">
        <v>41</v>
      </c>
      <c r="O197" s="90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3" t="s">
        <v>266</v>
      </c>
      <c r="AT197" s="223" t="s">
        <v>118</v>
      </c>
      <c r="AU197" s="223" t="s">
        <v>83</v>
      </c>
      <c r="AY197" s="16" t="s">
        <v>116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6" t="s">
        <v>81</v>
      </c>
      <c r="BK197" s="224">
        <f>ROUND(I197*H197,2)</f>
        <v>0</v>
      </c>
      <c r="BL197" s="16" t="s">
        <v>266</v>
      </c>
      <c r="BM197" s="223" t="s">
        <v>285</v>
      </c>
    </row>
    <row r="198" spans="1:63" s="12" customFormat="1" ht="22.8" customHeight="1">
      <c r="A198" s="12"/>
      <c r="B198" s="195"/>
      <c r="C198" s="196"/>
      <c r="D198" s="197" t="s">
        <v>75</v>
      </c>
      <c r="E198" s="209" t="s">
        <v>286</v>
      </c>
      <c r="F198" s="209" t="s">
        <v>287</v>
      </c>
      <c r="G198" s="196"/>
      <c r="H198" s="196"/>
      <c r="I198" s="199"/>
      <c r="J198" s="210">
        <f>BK198</f>
        <v>0</v>
      </c>
      <c r="K198" s="196"/>
      <c r="L198" s="201"/>
      <c r="M198" s="202"/>
      <c r="N198" s="203"/>
      <c r="O198" s="203"/>
      <c r="P198" s="204">
        <f>P199</f>
        <v>0</v>
      </c>
      <c r="Q198" s="203"/>
      <c r="R198" s="204">
        <f>R199</f>
        <v>0</v>
      </c>
      <c r="S198" s="203"/>
      <c r="T198" s="205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06" t="s">
        <v>144</v>
      </c>
      <c r="AT198" s="207" t="s">
        <v>75</v>
      </c>
      <c r="AU198" s="207" t="s">
        <v>81</v>
      </c>
      <c r="AY198" s="206" t="s">
        <v>116</v>
      </c>
      <c r="BK198" s="208">
        <f>BK199</f>
        <v>0</v>
      </c>
    </row>
    <row r="199" spans="1:65" s="2" customFormat="1" ht="16.5" customHeight="1">
      <c r="A199" s="37"/>
      <c r="B199" s="38"/>
      <c r="C199" s="211" t="s">
        <v>288</v>
      </c>
      <c r="D199" s="211" t="s">
        <v>118</v>
      </c>
      <c r="E199" s="212" t="s">
        <v>289</v>
      </c>
      <c r="F199" s="213" t="s">
        <v>290</v>
      </c>
      <c r="G199" s="214" t="s">
        <v>265</v>
      </c>
      <c r="H199" s="215">
        <v>1</v>
      </c>
      <c r="I199" s="216"/>
      <c r="J199" s="217">
        <f>ROUND(I199*H199,2)</f>
        <v>0</v>
      </c>
      <c r="K199" s="218"/>
      <c r="L199" s="43"/>
      <c r="M199" s="259" t="s">
        <v>1</v>
      </c>
      <c r="N199" s="260" t="s">
        <v>41</v>
      </c>
      <c r="O199" s="261"/>
      <c r="P199" s="262">
        <f>O199*H199</f>
        <v>0</v>
      </c>
      <c r="Q199" s="262">
        <v>0</v>
      </c>
      <c r="R199" s="262">
        <f>Q199*H199</f>
        <v>0</v>
      </c>
      <c r="S199" s="262">
        <v>0</v>
      </c>
      <c r="T199" s="263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3" t="s">
        <v>266</v>
      </c>
      <c r="AT199" s="223" t="s">
        <v>118</v>
      </c>
      <c r="AU199" s="223" t="s">
        <v>83</v>
      </c>
      <c r="AY199" s="16" t="s">
        <v>116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6" t="s">
        <v>81</v>
      </c>
      <c r="BK199" s="224">
        <f>ROUND(I199*H199,2)</f>
        <v>0</v>
      </c>
      <c r="BL199" s="16" t="s">
        <v>266</v>
      </c>
      <c r="BM199" s="223" t="s">
        <v>291</v>
      </c>
    </row>
    <row r="200" spans="1:31" s="2" customFormat="1" ht="6.95" customHeight="1">
      <c r="A200" s="37"/>
      <c r="B200" s="65"/>
      <c r="C200" s="66"/>
      <c r="D200" s="66"/>
      <c r="E200" s="66"/>
      <c r="F200" s="66"/>
      <c r="G200" s="66"/>
      <c r="H200" s="66"/>
      <c r="I200" s="66"/>
      <c r="J200" s="66"/>
      <c r="K200" s="66"/>
      <c r="L200" s="43"/>
      <c r="M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</row>
  </sheetData>
  <sheetProtection password="CC35" sheet="1" objects="1" scenarios="1" formatColumns="0" formatRows="0" autoFilter="0"/>
  <autoFilter ref="C122:K199"/>
  <mergeCells count="6">
    <mergeCell ref="E7:H7"/>
    <mergeCell ref="E16:H16"/>
    <mergeCell ref="E25:H25"/>
    <mergeCell ref="E85:H85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DESKTOP-ELU9889\PC</dc:creator>
  <cp:keywords/>
  <dc:description/>
  <cp:lastModifiedBy>DESKTOP-ELU9889\PC</cp:lastModifiedBy>
  <dcterms:created xsi:type="dcterms:W3CDTF">2021-10-15T08:07:12Z</dcterms:created>
  <dcterms:modified xsi:type="dcterms:W3CDTF">2021-10-15T08:07:15Z</dcterms:modified>
  <cp:category/>
  <cp:version/>
  <cp:contentType/>
  <cp:contentStatus/>
</cp:coreProperties>
</file>