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Z:\VYR\Výroba\Aktivní projekty\Metropolnet RS\Metropolnet 11 - Křižovatka Masarykova-Sadová\"/>
    </mc:Choice>
  </mc:AlternateContent>
  <xr:revisionPtr revIDLastSave="0" documentId="13_ncr:1_{18DBAC45-B010-415E-BEB2-A99D1F03BC22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kapitulace stavby" sheetId="1" r:id="rId1"/>
    <sheet name="Etapa 1 - MJČ" sheetId="2" r:id="rId2"/>
    <sheet name="Etapa 2 - MOR" sheetId="3" r:id="rId3"/>
  </sheets>
  <definedNames>
    <definedName name="_xlnm._FilterDatabase" localSheetId="1" hidden="1">'Etapa 1 - MJČ'!$C$120:$K$192</definedName>
    <definedName name="_xlnm._FilterDatabase" localSheetId="2" hidden="1">'Etapa 2 - MOR'!$C$118:$K$129</definedName>
    <definedName name="_xlnm.Print_Titles" localSheetId="1">'Etapa 1 - MJČ'!$120:$120</definedName>
    <definedName name="_xlnm.Print_Titles" localSheetId="2">'Etapa 2 - MOR'!$118:$118</definedName>
    <definedName name="_xlnm.Print_Titles" localSheetId="0">'Rekapitulace stavby'!$92:$92</definedName>
    <definedName name="_xlnm.Print_Area" localSheetId="1">'Etapa 1 - MJČ'!$C$4:$J$76,'Etapa 1 - MJČ'!$C$82:$J$102,'Etapa 1 - MJČ'!$C$108:$K$192</definedName>
    <definedName name="_xlnm.Print_Area" localSheetId="2">'Etapa 2 - MOR'!$C$4:$J$76,'Etapa 2 - MOR'!$C$82:$J$100,'Etapa 2 - MOR'!$C$106:$K$129</definedName>
    <definedName name="_xlnm.Print_Area" localSheetId="0">'Rekapitulace stavby'!$D$4:$AO$76,'Rekapitulace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95" i="1" l="1"/>
  <c r="J37" i="3" l="1"/>
  <c r="J36" i="3"/>
  <c r="AY96" i="1" s="1"/>
  <c r="J35" i="3"/>
  <c r="AX96" i="1" s="1"/>
  <c r="BG129" i="3"/>
  <c r="BF129" i="3"/>
  <c r="BE129" i="3"/>
  <c r="BD129" i="3"/>
  <c r="T129" i="3"/>
  <c r="R129" i="3"/>
  <c r="P129" i="3"/>
  <c r="BG128" i="3"/>
  <c r="BF128" i="3"/>
  <c r="BE128" i="3"/>
  <c r="BD128" i="3"/>
  <c r="T128" i="3"/>
  <c r="R128" i="3"/>
  <c r="P128" i="3"/>
  <c r="BG127" i="3"/>
  <c r="BF127" i="3"/>
  <c r="BE127" i="3"/>
  <c r="BD127" i="3"/>
  <c r="T127" i="3"/>
  <c r="R127" i="3"/>
  <c r="P127" i="3"/>
  <c r="BG125" i="3"/>
  <c r="BF125" i="3"/>
  <c r="BE125" i="3"/>
  <c r="BD125" i="3"/>
  <c r="T125" i="3"/>
  <c r="R125" i="3"/>
  <c r="P125" i="3"/>
  <c r="BG124" i="3"/>
  <c r="BF124" i="3"/>
  <c r="BE124" i="3"/>
  <c r="BD124" i="3"/>
  <c r="T124" i="3"/>
  <c r="R124" i="3"/>
  <c r="P124" i="3"/>
  <c r="BG122" i="3"/>
  <c r="BF122" i="3"/>
  <c r="BE122" i="3"/>
  <c r="BD122" i="3"/>
  <c r="T122" i="3"/>
  <c r="R122" i="3"/>
  <c r="P122" i="3"/>
  <c r="BG121" i="3"/>
  <c r="BF121" i="3"/>
  <c r="BE121" i="3"/>
  <c r="BD121" i="3"/>
  <c r="T121" i="3"/>
  <c r="R121" i="3"/>
  <c r="P121" i="3"/>
  <c r="F113" i="3"/>
  <c r="E111" i="3"/>
  <c r="F89" i="3"/>
  <c r="E87" i="3"/>
  <c r="J24" i="3"/>
  <c r="E24" i="3"/>
  <c r="J92" i="3" s="1"/>
  <c r="J23" i="3"/>
  <c r="J21" i="3"/>
  <c r="E21" i="3"/>
  <c r="J91" i="3" s="1"/>
  <c r="J20" i="3"/>
  <c r="J18" i="3"/>
  <c r="E18" i="3"/>
  <c r="F116" i="3" s="1"/>
  <c r="J17" i="3"/>
  <c r="J15" i="3"/>
  <c r="E15" i="3"/>
  <c r="F91" i="3" s="1"/>
  <c r="J14" i="3"/>
  <c r="J12" i="3"/>
  <c r="J113" i="3" s="1"/>
  <c r="E7" i="3"/>
  <c r="E109" i="3" s="1"/>
  <c r="J37" i="2"/>
  <c r="J36" i="2"/>
  <c r="AY95" i="1" s="1"/>
  <c r="J35" i="2"/>
  <c r="AX95" i="1" s="1"/>
  <c r="BG192" i="2"/>
  <c r="BF192" i="2"/>
  <c r="BE192" i="2"/>
  <c r="BD192" i="2"/>
  <c r="BG191" i="2"/>
  <c r="BF191" i="2"/>
  <c r="BE191" i="2"/>
  <c r="BD191" i="2"/>
  <c r="BG190" i="2"/>
  <c r="BF190" i="2"/>
  <c r="BE190" i="2"/>
  <c r="BD190" i="2"/>
  <c r="BG189" i="2"/>
  <c r="BF189" i="2"/>
  <c r="BE189" i="2"/>
  <c r="BD189" i="2"/>
  <c r="BG187" i="2"/>
  <c r="BF187" i="2"/>
  <c r="BE187" i="2"/>
  <c r="BD187" i="2"/>
  <c r="BG186" i="2"/>
  <c r="BF186" i="2"/>
  <c r="BE186" i="2"/>
  <c r="BD186" i="2"/>
  <c r="BG185" i="2"/>
  <c r="BF185" i="2"/>
  <c r="BE185" i="2"/>
  <c r="BD185" i="2"/>
  <c r="BG184" i="2"/>
  <c r="BF184" i="2"/>
  <c r="BE184" i="2"/>
  <c r="BD184" i="2"/>
  <c r="BG183" i="2"/>
  <c r="BF183" i="2"/>
  <c r="BE183" i="2"/>
  <c r="BD183" i="2"/>
  <c r="BG182" i="2"/>
  <c r="BF182" i="2"/>
  <c r="BE182" i="2"/>
  <c r="BD182" i="2"/>
  <c r="BG181" i="2"/>
  <c r="BF181" i="2"/>
  <c r="BE181" i="2"/>
  <c r="BD181" i="2"/>
  <c r="BG180" i="2"/>
  <c r="BF180" i="2"/>
  <c r="BE180" i="2"/>
  <c r="BD180" i="2"/>
  <c r="BG179" i="2"/>
  <c r="BF179" i="2"/>
  <c r="BE179" i="2"/>
  <c r="BD179" i="2"/>
  <c r="BG178" i="2"/>
  <c r="BF178" i="2"/>
  <c r="BE178" i="2"/>
  <c r="BD178" i="2"/>
  <c r="BG176" i="2"/>
  <c r="BF176" i="2"/>
  <c r="BE176" i="2"/>
  <c r="BD176" i="2"/>
  <c r="BG175" i="2"/>
  <c r="BF175" i="2"/>
  <c r="BE175" i="2"/>
  <c r="BD175" i="2"/>
  <c r="BG174" i="2"/>
  <c r="BF174" i="2"/>
  <c r="BE174" i="2"/>
  <c r="BD174" i="2"/>
  <c r="BG173" i="2"/>
  <c r="BF173" i="2"/>
  <c r="BE173" i="2"/>
  <c r="BD173" i="2"/>
  <c r="BG172" i="2"/>
  <c r="BF172" i="2"/>
  <c r="BE172" i="2"/>
  <c r="BD172" i="2"/>
  <c r="BG171" i="2"/>
  <c r="BF171" i="2"/>
  <c r="BE171" i="2"/>
  <c r="BD171" i="2"/>
  <c r="BG170" i="2"/>
  <c r="BF170" i="2"/>
  <c r="BE170" i="2"/>
  <c r="BD170" i="2"/>
  <c r="BG169" i="2"/>
  <c r="BF169" i="2"/>
  <c r="BE169" i="2"/>
  <c r="BD169" i="2"/>
  <c r="BG168" i="2"/>
  <c r="BF168" i="2"/>
  <c r="BE168" i="2"/>
  <c r="BD168" i="2"/>
  <c r="BG167" i="2"/>
  <c r="BF167" i="2"/>
  <c r="BE167" i="2"/>
  <c r="BD167" i="2"/>
  <c r="BG166" i="2"/>
  <c r="BF166" i="2"/>
  <c r="BE166" i="2"/>
  <c r="BD166" i="2"/>
  <c r="BG165" i="2"/>
  <c r="BF165" i="2"/>
  <c r="BE165" i="2"/>
  <c r="BD165" i="2"/>
  <c r="BG164" i="2"/>
  <c r="BF164" i="2"/>
  <c r="BE164" i="2"/>
  <c r="BD164" i="2"/>
  <c r="BG163" i="2"/>
  <c r="BF163" i="2"/>
  <c r="BE163" i="2"/>
  <c r="BD163" i="2"/>
  <c r="BG162" i="2"/>
  <c r="BF162" i="2"/>
  <c r="BE162" i="2"/>
  <c r="BD162" i="2"/>
  <c r="BG161" i="2"/>
  <c r="BF161" i="2"/>
  <c r="BE161" i="2"/>
  <c r="BD161" i="2"/>
  <c r="BG160" i="2"/>
  <c r="BF160" i="2"/>
  <c r="BE160" i="2"/>
  <c r="BD160" i="2"/>
  <c r="BG158" i="2"/>
  <c r="BF158" i="2"/>
  <c r="BE158" i="2"/>
  <c r="BD158" i="2"/>
  <c r="BG157" i="2"/>
  <c r="BF157" i="2"/>
  <c r="BE157" i="2"/>
  <c r="BD157" i="2"/>
  <c r="BG156" i="2"/>
  <c r="BF156" i="2"/>
  <c r="BE156" i="2"/>
  <c r="BD156" i="2"/>
  <c r="BG155" i="2"/>
  <c r="BF155" i="2"/>
  <c r="BE155" i="2"/>
  <c r="BD155" i="2"/>
  <c r="BG153" i="2"/>
  <c r="BF153" i="2"/>
  <c r="BE153" i="2"/>
  <c r="BD153" i="2"/>
  <c r="BG152" i="2"/>
  <c r="BF152" i="2"/>
  <c r="BE152" i="2"/>
  <c r="BD152" i="2"/>
  <c r="BG151" i="2"/>
  <c r="BF151" i="2"/>
  <c r="BE151" i="2"/>
  <c r="BD151" i="2"/>
  <c r="BG150" i="2"/>
  <c r="BF150" i="2"/>
  <c r="BE150" i="2"/>
  <c r="BD150" i="2"/>
  <c r="BG149" i="2"/>
  <c r="BF149" i="2"/>
  <c r="BE149" i="2"/>
  <c r="BD149" i="2"/>
  <c r="BG148" i="2"/>
  <c r="BF148" i="2"/>
  <c r="BE148" i="2"/>
  <c r="BD148" i="2"/>
  <c r="BG147" i="2"/>
  <c r="BF147" i="2"/>
  <c r="BE147" i="2"/>
  <c r="BD147" i="2"/>
  <c r="BG146" i="2"/>
  <c r="BF146" i="2"/>
  <c r="BE146" i="2"/>
  <c r="BD146" i="2"/>
  <c r="BG145" i="2"/>
  <c r="BF145" i="2"/>
  <c r="BE145" i="2"/>
  <c r="BD145" i="2"/>
  <c r="BG144" i="2"/>
  <c r="BF144" i="2"/>
  <c r="BE144" i="2"/>
  <c r="BD144" i="2"/>
  <c r="BG143" i="2"/>
  <c r="BF143" i="2"/>
  <c r="BE143" i="2"/>
  <c r="BD143" i="2"/>
  <c r="BG142" i="2"/>
  <c r="BF142" i="2"/>
  <c r="BE142" i="2"/>
  <c r="BD142" i="2"/>
  <c r="BG141" i="2"/>
  <c r="BF141" i="2"/>
  <c r="BE141" i="2"/>
  <c r="BD141" i="2"/>
  <c r="BG140" i="2"/>
  <c r="BF140" i="2"/>
  <c r="BE140" i="2"/>
  <c r="BD140" i="2"/>
  <c r="BG139" i="2"/>
  <c r="BF139" i="2"/>
  <c r="BE139" i="2"/>
  <c r="BD139" i="2"/>
  <c r="BG138" i="2"/>
  <c r="BF138" i="2"/>
  <c r="BE138" i="2"/>
  <c r="BD138" i="2"/>
  <c r="BG137" i="2"/>
  <c r="BF137" i="2"/>
  <c r="BE137" i="2"/>
  <c r="BD137" i="2"/>
  <c r="BG136" i="2"/>
  <c r="BF136" i="2"/>
  <c r="BE136" i="2"/>
  <c r="BD136" i="2"/>
  <c r="BG135" i="2"/>
  <c r="BF135" i="2"/>
  <c r="BE135" i="2"/>
  <c r="BD135" i="2"/>
  <c r="BG134" i="2"/>
  <c r="BF134" i="2"/>
  <c r="BE134" i="2"/>
  <c r="BD134" i="2"/>
  <c r="BG133" i="2"/>
  <c r="BF133" i="2"/>
  <c r="BE133" i="2"/>
  <c r="BD133" i="2"/>
  <c r="BG132" i="2"/>
  <c r="BF132" i="2"/>
  <c r="BE132" i="2"/>
  <c r="BD132" i="2"/>
  <c r="BG131" i="2"/>
  <c r="BF131" i="2"/>
  <c r="BE131" i="2"/>
  <c r="BD131" i="2"/>
  <c r="BG130" i="2"/>
  <c r="BF130" i="2"/>
  <c r="BE130" i="2"/>
  <c r="BD130" i="2"/>
  <c r="BG129" i="2"/>
  <c r="BF129" i="2"/>
  <c r="BE129" i="2"/>
  <c r="BD129" i="2"/>
  <c r="BG128" i="2"/>
  <c r="BF128" i="2"/>
  <c r="BE128" i="2"/>
  <c r="BD128" i="2"/>
  <c r="BG127" i="2"/>
  <c r="BF127" i="2"/>
  <c r="BE127" i="2"/>
  <c r="BD127" i="2"/>
  <c r="BG126" i="2"/>
  <c r="BF126" i="2"/>
  <c r="BE126" i="2"/>
  <c r="BD126" i="2"/>
  <c r="BG125" i="2"/>
  <c r="BF125" i="2"/>
  <c r="BE125" i="2"/>
  <c r="BD125" i="2"/>
  <c r="BG124" i="2"/>
  <c r="BF124" i="2"/>
  <c r="BE124" i="2"/>
  <c r="BD124" i="2"/>
  <c r="BG123" i="2"/>
  <c r="BF123" i="2"/>
  <c r="BE123" i="2"/>
  <c r="BD123" i="2"/>
  <c r="F115" i="2"/>
  <c r="E113" i="2"/>
  <c r="F89" i="2"/>
  <c r="E87" i="2"/>
  <c r="J24" i="2"/>
  <c r="E24" i="2"/>
  <c r="J92" i="2" s="1"/>
  <c r="J23" i="2"/>
  <c r="J21" i="2"/>
  <c r="E21" i="2"/>
  <c r="J117" i="2" s="1"/>
  <c r="J20" i="2"/>
  <c r="J18" i="2"/>
  <c r="E18" i="2"/>
  <c r="F118" i="2" s="1"/>
  <c r="J17" i="2"/>
  <c r="J15" i="2"/>
  <c r="E15" i="2"/>
  <c r="F117" i="2" s="1"/>
  <c r="J14" i="2"/>
  <c r="J12" i="2"/>
  <c r="J89" i="2" s="1"/>
  <c r="E7" i="2"/>
  <c r="E85" i="2" s="1"/>
  <c r="L90" i="1"/>
  <c r="AM90" i="1"/>
  <c r="AM89" i="1"/>
  <c r="L89" i="1"/>
  <c r="AM87" i="1"/>
  <c r="L87" i="1"/>
  <c r="L85" i="1"/>
  <c r="L84" i="1"/>
  <c r="J128" i="3"/>
  <c r="BI190" i="2"/>
  <c r="BI189" i="2"/>
  <c r="BI187" i="2"/>
  <c r="J185" i="2"/>
  <c r="BI184" i="2"/>
  <c r="J183" i="2"/>
  <c r="BI180" i="2"/>
  <c r="J179" i="2"/>
  <c r="J174" i="2"/>
  <c r="J173" i="2"/>
  <c r="BI172" i="2"/>
  <c r="BI171" i="2"/>
  <c r="J170" i="2"/>
  <c r="J168" i="2"/>
  <c r="BI166" i="2"/>
  <c r="BI165" i="2"/>
  <c r="J164" i="2"/>
  <c r="J162" i="2"/>
  <c r="BI161" i="2"/>
  <c r="BI158" i="2"/>
  <c r="BI157" i="2"/>
  <c r="J156" i="2"/>
  <c r="J155" i="2"/>
  <c r="BI153" i="2"/>
  <c r="BI151" i="2"/>
  <c r="BI150" i="2"/>
  <c r="BI147" i="2"/>
  <c r="BI146" i="2"/>
  <c r="BI144" i="2"/>
  <c r="J140" i="2"/>
  <c r="J139" i="2"/>
  <c r="J138" i="2"/>
  <c r="BI133" i="2"/>
  <c r="J132" i="2"/>
  <c r="J131" i="2"/>
  <c r="J130" i="2"/>
  <c r="BI129" i="2"/>
  <c r="BI127" i="2"/>
  <c r="BI126" i="2"/>
  <c r="AS94" i="1"/>
  <c r="BI128" i="3"/>
  <c r="J121" i="3"/>
  <c r="BI191" i="2"/>
  <c r="J190" i="2"/>
  <c r="J189" i="2"/>
  <c r="J187" i="2"/>
  <c r="BI186" i="2"/>
  <c r="BI181" i="2"/>
  <c r="BI179" i="2"/>
  <c r="BI178" i="2"/>
  <c r="BI176" i="2"/>
  <c r="J175" i="2"/>
  <c r="J171" i="2"/>
  <c r="J169" i="2"/>
  <c r="J163" i="2"/>
  <c r="BI162" i="2"/>
  <c r="J153" i="2"/>
  <c r="J149" i="2"/>
  <c r="J148" i="2"/>
  <c r="J147" i="2"/>
  <c r="J146" i="2"/>
  <c r="BI145" i="2"/>
  <c r="BI143" i="2"/>
  <c r="BI139" i="2"/>
  <c r="J137" i="2"/>
  <c r="BI136" i="2"/>
  <c r="J135" i="2"/>
  <c r="BI132" i="2"/>
  <c r="BI125" i="2"/>
  <c r="BI124" i="2"/>
  <c r="BI129" i="3"/>
  <c r="J127" i="3"/>
  <c r="J125" i="3"/>
  <c r="BI124" i="3"/>
  <c r="J124" i="3"/>
  <c r="BI122" i="3"/>
  <c r="J122" i="3"/>
  <c r="BI121" i="3"/>
  <c r="BI192" i="2"/>
  <c r="J192" i="2"/>
  <c r="J191" i="2"/>
  <c r="J184" i="2"/>
  <c r="J182" i="2"/>
  <c r="J178" i="2"/>
  <c r="J176" i="2"/>
  <c r="BI175" i="2"/>
  <c r="BI174" i="2"/>
  <c r="BI169" i="2"/>
  <c r="BI168" i="2"/>
  <c r="J167" i="2"/>
  <c r="J166" i="2"/>
  <c r="J165" i="2"/>
  <c r="BI160" i="2"/>
  <c r="J158" i="2"/>
  <c r="BI155" i="2"/>
  <c r="J152" i="2"/>
  <c r="J151" i="2"/>
  <c r="J145" i="2"/>
  <c r="J143" i="2"/>
  <c r="J142" i="2"/>
  <c r="BI141" i="2"/>
  <c r="BI135" i="2"/>
  <c r="J134" i="2"/>
  <c r="BI130" i="2"/>
  <c r="J128" i="2"/>
  <c r="J127" i="2"/>
  <c r="J126" i="2"/>
  <c r="J125" i="2"/>
  <c r="BI123" i="2"/>
  <c r="J129" i="3"/>
  <c r="BI127" i="3"/>
  <c r="BI125" i="3"/>
  <c r="J186" i="2"/>
  <c r="BI185" i="2"/>
  <c r="BI183" i="2"/>
  <c r="BI182" i="2"/>
  <c r="J181" i="2"/>
  <c r="J180" i="2"/>
  <c r="BI173" i="2"/>
  <c r="J172" i="2"/>
  <c r="BI170" i="2"/>
  <c r="BI167" i="2"/>
  <c r="BI164" i="2"/>
  <c r="BI163" i="2"/>
  <c r="J161" i="2"/>
  <c r="J160" i="2"/>
  <c r="J157" i="2"/>
  <c r="BI156" i="2"/>
  <c r="BI152" i="2"/>
  <c r="J150" i="2"/>
  <c r="BI149" i="2"/>
  <c r="BI148" i="2"/>
  <c r="J144" i="2"/>
  <c r="BI142" i="2"/>
  <c r="J141" i="2"/>
  <c r="BI140" i="2"/>
  <c r="BI138" i="2"/>
  <c r="BI137" i="2"/>
  <c r="J136" i="2"/>
  <c r="BI134" i="2"/>
  <c r="J133" i="2"/>
  <c r="BI131" i="2"/>
  <c r="J129" i="2"/>
  <c r="BI128" i="2"/>
  <c r="J124" i="2"/>
  <c r="J123" i="2"/>
  <c r="BI122" i="2" l="1"/>
  <c r="BI120" i="3"/>
  <c r="J120" i="3" s="1"/>
  <c r="J97" i="3" s="1"/>
  <c r="P126" i="3"/>
  <c r="P120" i="3"/>
  <c r="R120" i="3"/>
  <c r="T120" i="3"/>
  <c r="BI123" i="3"/>
  <c r="J123" i="3" s="1"/>
  <c r="J98" i="3" s="1"/>
  <c r="P123" i="3"/>
  <c r="R123" i="3"/>
  <c r="T123" i="3"/>
  <c r="R126" i="3"/>
  <c r="BI154" i="2"/>
  <c r="J154" i="2" s="1"/>
  <c r="J98" i="2" s="1"/>
  <c r="BI177" i="2"/>
  <c r="J177" i="2" s="1"/>
  <c r="J100" i="2" s="1"/>
  <c r="BI188" i="2"/>
  <c r="J188" i="2" s="1"/>
  <c r="J101" i="2" s="1"/>
  <c r="BI126" i="3"/>
  <c r="J126" i="3" s="1"/>
  <c r="J99" i="3" s="1"/>
  <c r="BI159" i="2"/>
  <c r="J159" i="2" s="1"/>
  <c r="J99" i="2" s="1"/>
  <c r="T126" i="3"/>
  <c r="J91" i="2"/>
  <c r="J115" i="2"/>
  <c r="J118" i="2"/>
  <c r="BC125" i="2"/>
  <c r="BC130" i="2"/>
  <c r="BC132" i="2"/>
  <c r="BC139" i="2"/>
  <c r="BC144" i="2"/>
  <c r="BC166" i="2"/>
  <c r="BC168" i="2"/>
  <c r="BC174" i="2"/>
  <c r="BC125" i="3"/>
  <c r="F91" i="2"/>
  <c r="E111" i="2"/>
  <c r="BC131" i="2"/>
  <c r="BC134" i="2"/>
  <c r="BC136" i="2"/>
  <c r="BC138" i="2"/>
  <c r="BC146" i="2"/>
  <c r="BC147" i="2"/>
  <c r="BC149" i="2"/>
  <c r="BC161" i="2"/>
  <c r="BC163" i="2"/>
  <c r="BC170" i="2"/>
  <c r="BC172" i="2"/>
  <c r="BC179" i="2"/>
  <c r="BC184" i="2"/>
  <c r="BC185" i="2"/>
  <c r="BC186" i="2"/>
  <c r="BC187" i="2"/>
  <c r="BC190" i="2"/>
  <c r="BC191" i="2"/>
  <c r="BC192" i="2"/>
  <c r="J89" i="3"/>
  <c r="F92" i="3"/>
  <c r="F115" i="3"/>
  <c r="J116" i="3"/>
  <c r="BC121" i="3"/>
  <c r="BC122" i="3"/>
  <c r="BC124" i="3"/>
  <c r="BC127" i="3"/>
  <c r="BC129" i="3"/>
  <c r="BC123" i="2"/>
  <c r="BC127" i="2"/>
  <c r="BC129" i="2"/>
  <c r="BC133" i="2"/>
  <c r="BC142" i="2"/>
  <c r="BC143" i="2"/>
  <c r="BC150" i="2"/>
  <c r="BC151" i="2"/>
  <c r="BC152" i="2"/>
  <c r="BC153" i="2"/>
  <c r="BC155" i="2"/>
  <c r="BC156" i="2"/>
  <c r="BC157" i="2"/>
  <c r="BC158" i="2"/>
  <c r="BC160" i="2"/>
  <c r="BC162" i="2"/>
  <c r="BC164" i="2"/>
  <c r="BC165" i="2"/>
  <c r="BC167" i="2"/>
  <c r="BC171" i="2"/>
  <c r="BC173" i="2"/>
  <c r="BC180" i="2"/>
  <c r="BC182" i="2"/>
  <c r="BC183" i="2"/>
  <c r="BC189" i="2"/>
  <c r="E85" i="3"/>
  <c r="J115" i="3"/>
  <c r="BC128" i="3"/>
  <c r="F92" i="2"/>
  <c r="BC124" i="2"/>
  <c r="BC126" i="2"/>
  <c r="BC128" i="2"/>
  <c r="BC135" i="2"/>
  <c r="BC137" i="2"/>
  <c r="BC140" i="2"/>
  <c r="BC141" i="2"/>
  <c r="BC145" i="2"/>
  <c r="BC148" i="2"/>
  <c r="BC169" i="2"/>
  <c r="BC175" i="2"/>
  <c r="BC176" i="2"/>
  <c r="BC178" i="2"/>
  <c r="BC181" i="2"/>
  <c r="J34" i="2"/>
  <c r="AW95" i="1" s="1"/>
  <c r="J34" i="3"/>
  <c r="AW96" i="1" s="1"/>
  <c r="F37" i="2"/>
  <c r="BD95" i="1" s="1"/>
  <c r="F35" i="2"/>
  <c r="BB95" i="1" s="1"/>
  <c r="F34" i="3"/>
  <c r="BA96" i="1" s="1"/>
  <c r="F35" i="3"/>
  <c r="BB96" i="1" s="1"/>
  <c r="F37" i="3"/>
  <c r="BD96" i="1" s="1"/>
  <c r="F36" i="3"/>
  <c r="BC96" i="1" s="1"/>
  <c r="F36" i="2"/>
  <c r="BC95" i="1" s="1"/>
  <c r="F34" i="2"/>
  <c r="BA95" i="1" s="1"/>
  <c r="P119" i="3" l="1"/>
  <c r="AU96" i="1" s="1"/>
  <c r="T119" i="3"/>
  <c r="R119" i="3"/>
  <c r="BI121" i="2"/>
  <c r="J121" i="2" s="1"/>
  <c r="J96" i="2" s="1"/>
  <c r="J122" i="2"/>
  <c r="J97" i="2" s="1"/>
  <c r="BI119" i="3"/>
  <c r="J119" i="3" s="1"/>
  <c r="J96" i="3" s="1"/>
  <c r="BC94" i="1"/>
  <c r="AY94" i="1" s="1"/>
  <c r="BA94" i="1"/>
  <c r="AW94" i="1" s="1"/>
  <c r="AK30" i="1" s="1"/>
  <c r="BB94" i="1"/>
  <c r="W31" i="1" s="1"/>
  <c r="F33" i="3"/>
  <c r="AZ96" i="1" s="1"/>
  <c r="J33" i="3"/>
  <c r="AV96" i="1" s="1"/>
  <c r="AT96" i="1" s="1"/>
  <c r="BD94" i="1"/>
  <c r="W33" i="1" s="1"/>
  <c r="J33" i="2"/>
  <c r="F33" i="2"/>
  <c r="AZ95" i="1" s="1"/>
  <c r="AV95" i="1" l="1"/>
  <c r="AT95" i="1" s="1"/>
  <c r="AU94" i="1"/>
  <c r="AZ94" i="1"/>
  <c r="W29" i="1" s="1"/>
  <c r="W32" i="1"/>
  <c r="J30" i="3"/>
  <c r="AG96" i="1" s="1"/>
  <c r="AN96" i="1" s="1"/>
  <c r="W30" i="1"/>
  <c r="AX94" i="1"/>
  <c r="J30" i="2"/>
  <c r="AG95" i="1" s="1"/>
  <c r="AN95" i="1" l="1"/>
  <c r="J39" i="2"/>
  <c r="J39" i="3"/>
  <c r="AV94" i="1"/>
  <c r="AK29" i="1" s="1"/>
  <c r="AG94" i="1"/>
  <c r="AK26" i="1" s="1"/>
  <c r="AK35" i="1" l="1"/>
  <c r="AT94" i="1"/>
  <c r="AN94" i="1" l="1"/>
</calcChain>
</file>

<file path=xl/sharedStrings.xml><?xml version="1.0" encoding="utf-8"?>
<sst xmlns="http://schemas.openxmlformats.org/spreadsheetml/2006/main" count="1370" uniqueCount="367">
  <si>
    <t>Export Komplet</t>
  </si>
  <si>
    <t/>
  </si>
  <si>
    <t>2.0</t>
  </si>
  <si>
    <t>False</t>
  </si>
  <si>
    <t>{e651aa9b-6b9e-44ce-a40e-97fb9ebb504b}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</si>
  <si>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</si>
  <si>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</si>
  <si>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</si>
  <si>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</si>
  <si>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</si>
  <si>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</si>
  <si>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</si>
  <si>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</si>
  <si>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2020/25</t>
  </si>
  <si>
    <t>Stavba:</t>
  </si>
  <si>
    <t>Rekonstrukce stávajících dopravního kamerového systému Masarykova x Sadová, Ústí n.L.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</si>
  <si>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</si>
  <si>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</si>
  <si>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</si>
  <si>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</si>
  <si>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</si>
  <si>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</si>
  <si>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</si>
  <si>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</si>
  <si>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</si>
  <si>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</si>
  <si>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</si>
  <si>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</si>
  <si>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</si>
  <si>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</si>
  <si>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</si>
  <si>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</si>
  <si>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</si>
  <si>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</si>
  <si>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</si>
  <si>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</si>
  <si>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</si>
  <si>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</si>
  <si>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</si>
  <si>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</si>
  <si>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</si>
  <si>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</si>
  <si>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</si>
  <si>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</si>
  <si>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</si>
  <si>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</si>
  <si>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</si>
  <si>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</si>
  <si>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</si>
  <si>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</si>
  <si>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</si>
  <si>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</si>
  <si>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</si>
  <si>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</si>
  <si>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</si>
  <si>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</si>
  <si>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</si>
  <si>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</si>
  <si>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</si>
  <si>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</si>
  <si>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</si>
  <si>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</si>
  <si>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</si>
  <si>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</si>
  <si>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</si>
  <si>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</si>
  <si>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</si>
  <si>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</si>
  <si>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</si>
  <si>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</si>
  <si>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</si>
  <si>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</si>
  <si>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</si>
  <si>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</si>
  <si>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Etapa 1</t>
  </si>
  <si>
    <t>MJČ</t>
  </si>
  <si>
    <t>STA</t>
  </si>
  <si>
    <t>1</t>
  </si>
  <si>
    <t>{8eb8cae6-193f-4bd4-97ed-2b0d46f1d730}</t>
  </si>
  <si>
    <t>2</t>
  </si>
  <si>
    <t>Etapa 2</t>
  </si>
  <si>
    <t>MOR</t>
  </si>
  <si>
    <t>{01ac0ba6-eb61-45b3-8352-540378af1233}</t>
  </si>
  <si>
    <t>KRYCÍ LIST SOUPISU PRACÍ</t>
  </si>
  <si>
    <t>Objekt:</t>
  </si>
  <si>
    <t>Etapa 1 - MJČ</t>
  </si>
  <si>
    <t>REKAPITULACE ČLENĚNÍ SOUPISU PRACÍ</t>
  </si>
  <si>
    <t>Kód dílu - Popis</t>
  </si>
  <si>
    <t>Cena celkem [CZK]</t>
  </si>
  <si>
    <t>Náklady ze soupisu prací</t>
  </si>
  <si>
    <t>-1</t>
  </si>
  <si>
    <t>D1 - Dodávky</t>
  </si>
  <si>
    <t>D2 - Demontáže</t>
  </si>
  <si>
    <t>D3 - Montáž</t>
  </si>
  <si>
    <t>D4 - Zemní práce</t>
  </si>
  <si>
    <t>D5 -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</si>
  <si>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</si>
  <si>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</si>
  <si>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</si>
  <si>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</si>
  <si>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</si>
  <si>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</si>
  <si>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</si>
  <si>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</si>
  <si>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</si>
  <si>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</si>
  <si>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</si>
  <si>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</si>
  <si>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</si>
  <si>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</si>
  <si>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Dodávky</t>
  </si>
  <si>
    <t>ROZPOCET</t>
  </si>
  <si>
    <t>M</t>
  </si>
  <si>
    <t>Pol1</t>
  </si>
  <si>
    <t>Switch centrální L2 s managementem, se zvýšenou teplotní odolností (-40°C - 75°C) 12 porty SFP, 8x 10/100/1000Base-TX RJ45 porty, DIN</t>
  </si>
  <si>
    <t>ks</t>
  </si>
  <si>
    <t>8</t>
  </si>
  <si>
    <t>4</t>
  </si>
  <si>
    <t>Pol2</t>
  </si>
  <si>
    <t>Switch do podružných rozvaděčů na DIN, L2 s managementem, se zvýšenou teplotní odolností (-40°C - 75°C) min. 4 porty SFP combo, 4 porty Gigabit Ethernet</t>
  </si>
  <si>
    <t>3</t>
  </si>
  <si>
    <t>Pol3</t>
  </si>
  <si>
    <t>Modul SFP 1Gb/s SM 20km 1310 nm -40°C až +85°C 1vl.</t>
  </si>
  <si>
    <t>6</t>
  </si>
  <si>
    <t>Pol4</t>
  </si>
  <si>
    <t>Modul SFP 1Gb/s MM 2km 1310 nm -40°C až +85°C 2vl.</t>
  </si>
  <si>
    <t>5</t>
  </si>
  <si>
    <t>406100005</t>
  </si>
  <si>
    <t>Detekční kamerová technologie detailová den/noc, venkovní kryt s vyhříváním, pro jeden směr (dva pruhy, 1-2kamery dle technologie), včetně kabeláže</t>
  </si>
  <si>
    <t>10</t>
  </si>
  <si>
    <t>406100005.1</t>
  </si>
  <si>
    <t>12</t>
  </si>
  <si>
    <t>7</t>
  </si>
  <si>
    <t>404611626</t>
  </si>
  <si>
    <t>Vyhodnocovací jednotka centrální MJČ+MOR do hlavního datového rozvaděče včetně montážích dílů</t>
  </si>
  <si>
    <t>16</t>
  </si>
  <si>
    <t>406100033</t>
  </si>
  <si>
    <t>SW licence MJČ</t>
  </si>
  <si>
    <t>18</t>
  </si>
  <si>
    <t>9</t>
  </si>
  <si>
    <t>406100035</t>
  </si>
  <si>
    <t>Infračervená záblesková jednotka pro přisvícení masky a obličeje řidiče, pro jeden pruh</t>
  </si>
  <si>
    <t>22</t>
  </si>
  <si>
    <t>406100035.1</t>
  </si>
  <si>
    <t>Infračervená jednotka pro přisvícení RZ, pro jeden směr (2 pruhy)</t>
  </si>
  <si>
    <t>24</t>
  </si>
  <si>
    <t>11</t>
  </si>
  <si>
    <t>Pol7</t>
  </si>
  <si>
    <t>Kabelové chráničky UV odolné ke kamerám, IR přísvitů, bleskům, GPS, wifi pr. 21</t>
  </si>
  <si>
    <t>m</t>
  </si>
  <si>
    <t>26</t>
  </si>
  <si>
    <t>Pol8</t>
  </si>
  <si>
    <t>Koncovky a průchodky pro UV odolné chráničky</t>
  </si>
  <si>
    <t>28</t>
  </si>
  <si>
    <t>13</t>
  </si>
  <si>
    <t>Pol9</t>
  </si>
  <si>
    <t>Ochranný kryt kabelového vývodu pod rozvaděčem upevněním na sloup</t>
  </si>
  <si>
    <t>30</t>
  </si>
  <si>
    <t>14</t>
  </si>
  <si>
    <t>Pol10</t>
  </si>
  <si>
    <t>Kabel FTP CAT6-4x2xAWG 24 - venkovní</t>
  </si>
  <si>
    <t>32</t>
  </si>
  <si>
    <t>Pol11</t>
  </si>
  <si>
    <t>Kabel optický micro 6G9/125</t>
  </si>
  <si>
    <t>34</t>
  </si>
  <si>
    <t>404611626.1</t>
  </si>
  <si>
    <t>Podružný rozvaděč na sloup 800x600x300mm včetně montážích dílů - detail</t>
  </si>
  <si>
    <t>36</t>
  </si>
  <si>
    <t>17</t>
  </si>
  <si>
    <t>Pol12</t>
  </si>
  <si>
    <t>Napájení a řídící elektronika - rozvaděč detail</t>
  </si>
  <si>
    <t>38</t>
  </si>
  <si>
    <t>404611626.2</t>
  </si>
  <si>
    <t>Podružný rozvaděč na sloup 600x400x230mm včetně montážích dílů - přehled</t>
  </si>
  <si>
    <t>40</t>
  </si>
  <si>
    <t>19</t>
  </si>
  <si>
    <t>Pol13</t>
  </si>
  <si>
    <t>Napájení a řídící elektronika - rozvaděč přehled</t>
  </si>
  <si>
    <t>42</t>
  </si>
  <si>
    <t>20</t>
  </si>
  <si>
    <t>Pol14</t>
  </si>
  <si>
    <t>Hlavní datový rozvaděč 1200, Š 800, H 800 mm včetně montážní desky plné, 19" vertikální lišty pro rozvaděč V 1200mm 25U,</t>
  </si>
  <si>
    <t>44</t>
  </si>
  <si>
    <t>Pol15</t>
  </si>
  <si>
    <t>Střecha perforovaná prodatový rozvaděč Š 800 x H 800 mm</t>
  </si>
  <si>
    <t>46</t>
  </si>
  <si>
    <t>Pol16</t>
  </si>
  <si>
    <t>Montážní rám do betonu 800x800 mm, sada</t>
  </si>
  <si>
    <t>48</t>
  </si>
  <si>
    <t>23</t>
  </si>
  <si>
    <t>Pol17</t>
  </si>
  <si>
    <t>Sokl pro datový rozvaděč V 400 x Š 800 x H 800 mm, nerezový lakovaný RAL 7046</t>
  </si>
  <si>
    <t>50</t>
  </si>
  <si>
    <t>Pol18</t>
  </si>
  <si>
    <t>Napájení a řídící elektronika - hlavní datový rozvaděč</t>
  </si>
  <si>
    <t>52</t>
  </si>
  <si>
    <t>25</t>
  </si>
  <si>
    <t>35442110</t>
  </si>
  <si>
    <t>Štítek kabelový s upevňovacím páskem</t>
  </si>
  <si>
    <t>54</t>
  </si>
  <si>
    <t>404611601</t>
  </si>
  <si>
    <t>Přijímač GPS včetně držáku</t>
  </si>
  <si>
    <t>56</t>
  </si>
  <si>
    <t>27</t>
  </si>
  <si>
    <t>Pol19</t>
  </si>
  <si>
    <t>Držák rezervy optického kabelu do rozvaděče</t>
  </si>
  <si>
    <t>58</t>
  </si>
  <si>
    <t>Pol20</t>
  </si>
  <si>
    <t>Rozvaděč optický na DIN, až 8 LC</t>
  </si>
  <si>
    <t>60</t>
  </si>
  <si>
    <t>29</t>
  </si>
  <si>
    <t>Pol21</t>
  </si>
  <si>
    <t>Rozvaděč optický rack 19",24 LC/E2000 2U</t>
  </si>
  <si>
    <t>62</t>
  </si>
  <si>
    <t>Pol54</t>
  </si>
  <si>
    <t>Elektroměr 230V/16A s I/O pro montáž na DIN lištu.
2 kanálový elektroměr 230V / 16A s relé na výstupu připojený do LAN (Ethernet), http get, SNMP v1 a v3</t>
  </si>
  <si>
    <t>-323185063</t>
  </si>
  <si>
    <t>31</t>
  </si>
  <si>
    <t>Pol22</t>
  </si>
  <si>
    <t>Drobný materiál</t>
  </si>
  <si>
    <t>kpl</t>
  </si>
  <si>
    <t>64</t>
  </si>
  <si>
    <t>D2</t>
  </si>
  <si>
    <t>Demontáže</t>
  </si>
  <si>
    <t>K</t>
  </si>
  <si>
    <t>Pol23</t>
  </si>
  <si>
    <t>Hlavní datový rozvaděč včetně instalovaného PC, ukončení optiky, elektronického vybavení, síťových prvků, vybourání zákadu</t>
  </si>
  <si>
    <t>2054077287</t>
  </si>
  <si>
    <t>33</t>
  </si>
  <si>
    <t>Pol24</t>
  </si>
  <si>
    <t>Podružný datový rozvaděč kamerový na sloup včetně vnitřního vybavení, ukončení optiky, síťových prvků</t>
  </si>
  <si>
    <t>-739467919</t>
  </si>
  <si>
    <t>406100005.2</t>
  </si>
  <si>
    <t>Kamera z výložníku včetně přívodního vedení a držáku</t>
  </si>
  <si>
    <t>-2054500052</t>
  </si>
  <si>
    <t>35</t>
  </si>
  <si>
    <t>406100035.2</t>
  </si>
  <si>
    <t>Infračervená jednotka pro přisvícení RZ včetně přívodního vedení</t>
  </si>
  <si>
    <t>561027678</t>
  </si>
  <si>
    <t>D3</t>
  </si>
  <si>
    <t>Montáž</t>
  </si>
  <si>
    <t>Pol25</t>
  </si>
  <si>
    <t>Instalace systému MJČ (jeden směr, dva pruhy)</t>
  </si>
  <si>
    <t>74</t>
  </si>
  <si>
    <t>37</t>
  </si>
  <si>
    <t>2201/82002R</t>
  </si>
  <si>
    <t>Zatažení kabelu do chráničky</t>
  </si>
  <si>
    <t>78</t>
  </si>
  <si>
    <t>220110346</t>
  </si>
  <si>
    <t>Montáž kabelového štítku včetně vyražení znaku na štítek, připevnění na kabel, ovinutí štítku páskou pro označení konce kabelu</t>
  </si>
  <si>
    <t>80</t>
  </si>
  <si>
    <t>39</t>
  </si>
  <si>
    <t>Pol28</t>
  </si>
  <si>
    <t>Ukončení kabelu datového včetně měření</t>
  </si>
  <si>
    <t>82</t>
  </si>
  <si>
    <t>Pol29</t>
  </si>
  <si>
    <t>Ukončení kabelu optického 6vl. LC/PC (8x4vl) včetně měření</t>
  </si>
  <si>
    <t>84</t>
  </si>
  <si>
    <t>41</t>
  </si>
  <si>
    <t>Pol30</t>
  </si>
  <si>
    <t>Ukončení kabelu optického 6vl. E200/APC včetně měření (2x2vl)</t>
  </si>
  <si>
    <t>86</t>
  </si>
  <si>
    <t>741130116</t>
  </si>
  <si>
    <t>Ukončení kabelu do 3x6</t>
  </si>
  <si>
    <t>88</t>
  </si>
  <si>
    <t>43</t>
  </si>
  <si>
    <t>741122123</t>
  </si>
  <si>
    <t>Ukončení kabelu do 3x10</t>
  </si>
  <si>
    <t>90</t>
  </si>
  <si>
    <t>460520161</t>
  </si>
  <si>
    <t>Montáž chrániček kabelových pr. 21mm</t>
  </si>
  <si>
    <t>92</t>
  </si>
  <si>
    <t>45</t>
  </si>
  <si>
    <t>Pol34</t>
  </si>
  <si>
    <t>Montáž ochranného krytu na kabely na stožár včetně napojení na rozvaděč technologie</t>
  </si>
  <si>
    <t>94</t>
  </si>
  <si>
    <t>Pol35</t>
  </si>
  <si>
    <t>Montáž a nastavení síťových prvků</t>
  </si>
  <si>
    <t>96</t>
  </si>
  <si>
    <t>47</t>
  </si>
  <si>
    <t>Pol55</t>
  </si>
  <si>
    <t>Instalace elektroměru včetně jeho nastavení a implementace do dohledového systému správce elektrické přípojky</t>
  </si>
  <si>
    <t>-1330033023</t>
  </si>
  <si>
    <t>220960131-R</t>
  </si>
  <si>
    <t>Montáž doplňků na stožár včetně vyměření místa pro upevnění, protažení kabelu, montáže GPS/WIFI, zapojení</t>
  </si>
  <si>
    <t>114</t>
  </si>
  <si>
    <t>49</t>
  </si>
  <si>
    <t>406100033-R</t>
  </si>
  <si>
    <t>Implementace SW pro zpracování přestupků a stažení dat z přehledových kamer DI PČR včetně proškolení</t>
  </si>
  <si>
    <t>116</t>
  </si>
  <si>
    <t>741854912</t>
  </si>
  <si>
    <t>Zjištění izolačního stavu zemních kabelů a vedení jedno měření</t>
  </si>
  <si>
    <t>kus</t>
  </si>
  <si>
    <t>CS ÚRS 2020 02</t>
  </si>
  <si>
    <t>1705647085</t>
  </si>
  <si>
    <t>51</t>
  </si>
  <si>
    <t>Pol37</t>
  </si>
  <si>
    <t>Montáž držáku rezervy OK</t>
  </si>
  <si>
    <t>122</t>
  </si>
  <si>
    <t>Pol38</t>
  </si>
  <si>
    <t>Montáž optického rozvaděče</t>
  </si>
  <si>
    <t>124</t>
  </si>
  <si>
    <t>D4</t>
  </si>
  <si>
    <t>Zemní práce</t>
  </si>
  <si>
    <t>53</t>
  </si>
  <si>
    <t>460010025</t>
  </si>
  <si>
    <t>Vytyčení inženýrkých sítí v zastavěné oblasti</t>
  </si>
  <si>
    <t>126</t>
  </si>
  <si>
    <t>460150164</t>
  </si>
  <si>
    <t>Výkop 35x80 tř.4</t>
  </si>
  <si>
    <t>128</t>
  </si>
  <si>
    <t>55</t>
  </si>
  <si>
    <t>Pol41</t>
  </si>
  <si>
    <t>Lože písek 10cm</t>
  </si>
  <si>
    <t>-252593375</t>
  </si>
  <si>
    <t>460490013</t>
  </si>
  <si>
    <t>Krycí fólie 33cm</t>
  </si>
  <si>
    <t>132</t>
  </si>
  <si>
    <t>57</t>
  </si>
  <si>
    <t>460560154</t>
  </si>
  <si>
    <t>Zához 35x70 tř.4</t>
  </si>
  <si>
    <t>134</t>
  </si>
  <si>
    <t>460070364-R</t>
  </si>
  <si>
    <t>Úprava jámy pro datový rozvaděč (1x1x1m)</t>
  </si>
  <si>
    <t>136</t>
  </si>
  <si>
    <t>59</t>
  </si>
  <si>
    <t>460080036</t>
  </si>
  <si>
    <t>Základ datový rozvaděč C 30/37 - XF4 železobetonový do bednění (1x0,9x0,17-2x0,5x0,55x0,17m)</t>
  </si>
  <si>
    <t>1491964701</t>
  </si>
  <si>
    <t>Pol46</t>
  </si>
  <si>
    <t>Hutnění výkopu při zasypávání</t>
  </si>
  <si>
    <t>m3</t>
  </si>
  <si>
    <t>140</t>
  </si>
  <si>
    <t>61</t>
  </si>
  <si>
    <t>460620014</t>
  </si>
  <si>
    <t>Provizorní úprava terénu</t>
  </si>
  <si>
    <t>m2</t>
  </si>
  <si>
    <t>142</t>
  </si>
  <si>
    <t>460620007</t>
  </si>
  <si>
    <t>Osetí povrchu trávou</t>
  </si>
  <si>
    <t>144</t>
  </si>
  <si>
    <t>D5</t>
  </si>
  <si>
    <t>Ostatní</t>
  </si>
  <si>
    <t>63</t>
  </si>
  <si>
    <t>Pol49</t>
  </si>
  <si>
    <t>Provizorního dopravní značení během výstavby včetně schválení</t>
  </si>
  <si>
    <t>146</t>
  </si>
  <si>
    <t>Pol50</t>
  </si>
  <si>
    <t>Dokumentace skutečného provedení</t>
  </si>
  <si>
    <t>148</t>
  </si>
  <si>
    <t>65</t>
  </si>
  <si>
    <t>Pol51</t>
  </si>
  <si>
    <t>Doprava materiálu</t>
  </si>
  <si>
    <t>150</t>
  </si>
  <si>
    <t>66</t>
  </si>
  <si>
    <t>Pol52</t>
  </si>
  <si>
    <t>Revize elektro</t>
  </si>
  <si>
    <t>-1334290205</t>
  </si>
  <si>
    <t>Etapa 2 - MOR</t>
  </si>
  <si>
    <t>Pol5</t>
  </si>
  <si>
    <t>Detekční technologie MOR, pro jeden směr (dva pruhy), včetně kabeláže, upevnění  a  UV odolných chrániček</t>
  </si>
  <si>
    <t>Pol6</t>
  </si>
  <si>
    <t>SW licence MOR</t>
  </si>
  <si>
    <t>Pol26</t>
  </si>
  <si>
    <t>Instalace systému MOR (jeden směr, dva pruhy)</t>
  </si>
  <si>
    <t>Metrologické ověření MOR (2 směry po á 2 pruzích)</t>
  </si>
  <si>
    <t>Detekční kamerová technologie přehledová den/noc, venkovní kryt s vyhříváním, pro jeden směr (dva pruhy), včetně kabeláže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</si>
</sst>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8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66" fontId="17" fillId="0" borderId="15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6" fillId="0" borderId="22" xfId="0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167" fontId="16" fillId="0" borderId="22" xfId="0" applyNumberFormat="1" applyFont="1" applyBorder="1" applyAlignment="1" applyProtection="1">
      <alignment vertical="center"/>
      <protection locked="0"/>
    </xf>
    <xf numFmtId="4" fontId="16" fillId="0" borderId="22" xfId="0" applyNumberFormat="1" applyFont="1" applyBorder="1" applyAlignment="1" applyProtection="1">
      <alignment vertical="center"/>
      <protection locked="0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8" fillId="0" borderId="22" xfId="0" applyNumberFormat="1" applyFont="1" applyFill="1" applyBorder="1" applyAlignment="1" applyProtection="1">
      <alignment vertical="center"/>
      <protection locked="0"/>
    </xf>
    <xf numFmtId="4" fontId="16" fillId="0" borderId="2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/>
    <xf numFmtId="4" fontId="6" fillId="0" borderId="0" xfId="0" applyNumberFormat="1" applyFont="1" applyFill="1" applyAlignment="1"/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6" fontId="26" fillId="0" borderId="12" xfId="0" applyNumberFormat="1" applyFont="1" applyFill="1" applyBorder="1" applyAlignment="1"/>
    <xf numFmtId="166" fontId="26" fillId="0" borderId="13" xfId="0" applyNumberFormat="1" applyFont="1" applyFill="1" applyBorder="1" applyAlignment="1"/>
    <xf numFmtId="0" fontId="0" fillId="0" borderId="0" xfId="0" applyFont="1" applyFill="1" applyAlignment="1">
      <alignment vertical="center"/>
    </xf>
    <xf numFmtId="0" fontId="7" fillId="0" borderId="3" xfId="0" applyFont="1" applyFill="1" applyBorder="1" applyAlignment="1"/>
    <xf numFmtId="0" fontId="7" fillId="0" borderId="14" xfId="0" applyFont="1" applyFill="1" applyBorder="1" applyAlignment="1"/>
    <xf numFmtId="0" fontId="7" fillId="0" borderId="0" xfId="0" applyFont="1" applyFill="1" applyBorder="1" applyAlignment="1"/>
    <xf numFmtId="166" fontId="7" fillId="0" borderId="0" xfId="0" applyNumberFormat="1" applyFont="1" applyFill="1" applyBorder="1" applyAlignment="1"/>
    <xf numFmtId="166" fontId="7" fillId="0" borderId="15" xfId="0" applyNumberFormat="1" applyFont="1" applyFill="1" applyBorder="1" applyAlignment="1"/>
    <xf numFmtId="0" fontId="29" fillId="0" borderId="3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28" fillId="0" borderId="0" xfId="0" applyNumberFormat="1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right" vertical="center"/>
    </xf>
    <xf numFmtId="0" fontId="16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>
      <selection activeCell="A2" sqref="A2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s="1" customFormat="1" ht="36.9" customHeight="1">
      <c r="AR2" s="185" t="s">
        <v>5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3" t="s">
        <v>6</v>
      </c>
      <c r="BT2" s="13" t="s">
        <v>7</v>
      </c>
    </row>
    <row r="3" spans="1:74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s="1" customFormat="1" ht="24.9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1:74" s="1" customFormat="1" ht="12" customHeight="1">
      <c r="B5" s="16"/>
      <c r="D5" s="19" t="s">
        <v>12</v>
      </c>
      <c r="K5" s="213" t="s">
        <v>13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R5" s="16"/>
      <c r="BS5" s="13" t="s">
        <v>6</v>
      </c>
    </row>
    <row r="6" spans="1:74" s="1" customFormat="1" ht="36.9" customHeight="1">
      <c r="B6" s="16"/>
      <c r="D6" s="21" t="s">
        <v>14</v>
      </c>
      <c r="K6" s="214" t="s">
        <v>15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16"/>
      <c r="BS6" s="13" t="s">
        <v>6</v>
      </c>
    </row>
    <row r="7" spans="1:74" s="1" customFormat="1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1:74" s="1" customFormat="1" ht="12" customHeight="1">
      <c r="B8" s="16"/>
      <c r="D8" s="22" t="s">
        <v>18</v>
      </c>
      <c r="K8" s="20" t="s">
        <v>19</v>
      </c>
      <c r="AK8" s="22" t="s">
        <v>20</v>
      </c>
      <c r="AN8" s="155">
        <v>44439</v>
      </c>
      <c r="AR8" s="16"/>
      <c r="BS8" s="13" t="s">
        <v>6</v>
      </c>
    </row>
    <row r="9" spans="1:74" s="1" customFormat="1" ht="14.4" customHeight="1">
      <c r="B9" s="16"/>
      <c r="AR9" s="16"/>
      <c r="BS9" s="13" t="s">
        <v>6</v>
      </c>
    </row>
    <row r="10" spans="1:74" s="1" customFormat="1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1:74" s="1" customFormat="1" ht="18.45" customHeight="1">
      <c r="B11" s="16"/>
      <c r="E11" s="20" t="s">
        <v>19</v>
      </c>
      <c r="AK11" s="22" t="s">
        <v>23</v>
      </c>
      <c r="AN11" s="20" t="s">
        <v>1</v>
      </c>
      <c r="AR11" s="16"/>
      <c r="BS11" s="13" t="s">
        <v>6</v>
      </c>
    </row>
    <row r="12" spans="1:74" s="1" customFormat="1" ht="6.9" customHeight="1">
      <c r="B12" s="16"/>
      <c r="AR12" s="16"/>
      <c r="BS12" s="13" t="s">
        <v>6</v>
      </c>
    </row>
    <row r="13" spans="1:74" s="1" customFormat="1" ht="12" customHeight="1">
      <c r="B13" s="16"/>
      <c r="D13" s="22" t="s">
        <v>24</v>
      </c>
      <c r="AK13" s="22" t="s">
        <v>22</v>
      </c>
      <c r="AN13" s="20" t="s">
        <v>1</v>
      </c>
      <c r="AR13" s="16"/>
      <c r="BS13" s="13" t="s">
        <v>6</v>
      </c>
    </row>
    <row r="14" spans="1:74" ht="13.2">
      <c r="B14" s="16"/>
      <c r="E14" s="20" t="s">
        <v>19</v>
      </c>
      <c r="AK14" s="22" t="s">
        <v>23</v>
      </c>
      <c r="AN14" s="20" t="s">
        <v>1</v>
      </c>
      <c r="AR14" s="16"/>
      <c r="BS14" s="13" t="s">
        <v>6</v>
      </c>
    </row>
    <row r="15" spans="1:74" s="1" customFormat="1" ht="6.9" customHeight="1">
      <c r="B15" s="16"/>
      <c r="AR15" s="16"/>
      <c r="BS15" s="13" t="s">
        <v>3</v>
      </c>
    </row>
    <row r="16" spans="1:74" s="1" customFormat="1" ht="12" customHeight="1">
      <c r="B16" s="16"/>
      <c r="D16" s="22" t="s">
        <v>25</v>
      </c>
      <c r="AK16" s="22" t="s">
        <v>22</v>
      </c>
      <c r="AN16" s="20" t="s">
        <v>1</v>
      </c>
      <c r="AR16" s="16"/>
      <c r="BS16" s="13" t="s">
        <v>3</v>
      </c>
    </row>
    <row r="17" spans="1:71" s="1" customFormat="1" ht="18.45" customHeight="1">
      <c r="B17" s="16"/>
      <c r="E17" s="20" t="s">
        <v>19</v>
      </c>
      <c r="AK17" s="22" t="s">
        <v>23</v>
      </c>
      <c r="AN17" s="20" t="s">
        <v>1</v>
      </c>
      <c r="AR17" s="16"/>
      <c r="BS17" s="13" t="s">
        <v>26</v>
      </c>
    </row>
    <row r="18" spans="1:71" s="1" customFormat="1" ht="6.9" customHeight="1">
      <c r="B18" s="16"/>
      <c r="AR18" s="16"/>
      <c r="BS18" s="13" t="s">
        <v>6</v>
      </c>
    </row>
    <row r="19" spans="1:71" s="1" customFormat="1" ht="12" customHeight="1">
      <c r="B19" s="16"/>
      <c r="D19" s="22" t="s">
        <v>27</v>
      </c>
      <c r="AK19" s="22" t="s">
        <v>22</v>
      </c>
      <c r="AN19" s="20" t="s">
        <v>1</v>
      </c>
      <c r="AR19" s="16"/>
      <c r="BS19" s="13" t="s">
        <v>6</v>
      </c>
    </row>
    <row r="20" spans="1:71" s="1" customFormat="1" ht="18.45" customHeight="1">
      <c r="B20" s="16"/>
      <c r="E20" s="20" t="s">
        <v>19</v>
      </c>
      <c r="AK20" s="22" t="s">
        <v>23</v>
      </c>
      <c r="AN20" s="20" t="s">
        <v>1</v>
      </c>
      <c r="AR20" s="16"/>
      <c r="BS20" s="13" t="s">
        <v>26</v>
      </c>
    </row>
    <row r="21" spans="1:71" s="1" customFormat="1" ht="6.9" customHeight="1">
      <c r="B21" s="16"/>
      <c r="AR21" s="16"/>
    </row>
    <row r="22" spans="1:71" s="1" customFormat="1" ht="12" customHeight="1">
      <c r="B22" s="16"/>
      <c r="D22" s="22" t="s">
        <v>28</v>
      </c>
      <c r="AR22" s="16"/>
    </row>
    <row r="23" spans="1:71" s="1" customFormat="1" ht="16.5" customHeight="1">
      <c r="B23" s="16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R23" s="16"/>
    </row>
    <row r="24" spans="1:71" s="1" customFormat="1" ht="6.9" customHeight="1">
      <c r="B24" s="16"/>
      <c r="AR24" s="16"/>
    </row>
    <row r="25" spans="1:71" s="1" customFormat="1" ht="6.9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1:71" s="2" customFormat="1" ht="25.95" customHeight="1">
      <c r="A26" s="25"/>
      <c r="B26" s="26"/>
      <c r="C26" s="25"/>
      <c r="D26" s="27" t="s">
        <v>29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6">
        <f>ROUND(AG94,2)</f>
        <v>0</v>
      </c>
      <c r="AL26" s="217"/>
      <c r="AM26" s="217"/>
      <c r="AN26" s="217"/>
      <c r="AO26" s="217"/>
      <c r="AP26" s="25"/>
      <c r="AQ26" s="25"/>
      <c r="AR26" s="26"/>
      <c r="BE26" s="25"/>
    </row>
    <row r="27" spans="1:71" s="2" customFormat="1" ht="6.9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  <c r="BE27" s="25"/>
    </row>
    <row r="28" spans="1:71" s="2" customFormat="1" ht="13.2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18" t="s">
        <v>30</v>
      </c>
      <c r="M28" s="218"/>
      <c r="N28" s="218"/>
      <c r="O28" s="218"/>
      <c r="P28" s="218"/>
      <c r="Q28" s="25"/>
      <c r="R28" s="25"/>
      <c r="S28" s="25"/>
      <c r="T28" s="25"/>
      <c r="U28" s="25"/>
      <c r="V28" s="25"/>
      <c r="W28" s="218" t="s">
        <v>31</v>
      </c>
      <c r="X28" s="218"/>
      <c r="Y28" s="218"/>
      <c r="Z28" s="218"/>
      <c r="AA28" s="218"/>
      <c r="AB28" s="218"/>
      <c r="AC28" s="218"/>
      <c r="AD28" s="218"/>
      <c r="AE28" s="218"/>
      <c r="AF28" s="25"/>
      <c r="AG28" s="25"/>
      <c r="AH28" s="25"/>
      <c r="AI28" s="25"/>
      <c r="AJ28" s="25"/>
      <c r="AK28" s="218" t="s">
        <v>32</v>
      </c>
      <c r="AL28" s="218"/>
      <c r="AM28" s="218"/>
      <c r="AN28" s="218"/>
      <c r="AO28" s="218"/>
      <c r="AP28" s="25"/>
      <c r="AQ28" s="25"/>
      <c r="AR28" s="26"/>
      <c r="BE28" s="25"/>
    </row>
    <row r="29" spans="1:71" s="3" customFormat="1" ht="14.4" customHeight="1">
      <c r="B29" s="30"/>
      <c r="D29" s="22" t="s">
        <v>33</v>
      </c>
      <c r="F29" s="22" t="s">
        <v>34</v>
      </c>
      <c r="L29" s="208">
        <v>0.21</v>
      </c>
      <c r="M29" s="207"/>
      <c r="N29" s="207"/>
      <c r="O29" s="207"/>
      <c r="P29" s="207"/>
      <c r="W29" s="206">
        <f>ROUND(AZ94, 2)</f>
        <v>0</v>
      </c>
      <c r="X29" s="207"/>
      <c r="Y29" s="207"/>
      <c r="Z29" s="207"/>
      <c r="AA29" s="207"/>
      <c r="AB29" s="207"/>
      <c r="AC29" s="207"/>
      <c r="AD29" s="207"/>
      <c r="AE29" s="207"/>
      <c r="AK29" s="206">
        <f>ROUND(AV94, 2)</f>
        <v>0</v>
      </c>
      <c r="AL29" s="207"/>
      <c r="AM29" s="207"/>
      <c r="AN29" s="207"/>
      <c r="AO29" s="207"/>
      <c r="AR29" s="30"/>
    </row>
    <row r="30" spans="1:71" s="3" customFormat="1" ht="14.4" customHeight="1">
      <c r="B30" s="30"/>
      <c r="F30" s="22" t="s">
        <v>35</v>
      </c>
      <c r="L30" s="208">
        <v>0.15</v>
      </c>
      <c r="M30" s="207"/>
      <c r="N30" s="207"/>
      <c r="O30" s="207"/>
      <c r="P30" s="207"/>
      <c r="W30" s="206">
        <f>ROUND(BA94, 2)</f>
        <v>0</v>
      </c>
      <c r="X30" s="207"/>
      <c r="Y30" s="207"/>
      <c r="Z30" s="207"/>
      <c r="AA30" s="207"/>
      <c r="AB30" s="207"/>
      <c r="AC30" s="207"/>
      <c r="AD30" s="207"/>
      <c r="AE30" s="207"/>
      <c r="AK30" s="206">
        <f>ROUND(AW94, 2)</f>
        <v>0</v>
      </c>
      <c r="AL30" s="207"/>
      <c r="AM30" s="207"/>
      <c r="AN30" s="207"/>
      <c r="AO30" s="207"/>
      <c r="AR30" s="30"/>
    </row>
    <row r="31" spans="1:71" s="3" customFormat="1" ht="14.4" hidden="1" customHeight="1">
      <c r="B31" s="30"/>
      <c r="F31" s="22" t="s">
        <v>36</v>
      </c>
      <c r="L31" s="208">
        <v>0.21</v>
      </c>
      <c r="M31" s="207"/>
      <c r="N31" s="207"/>
      <c r="O31" s="207"/>
      <c r="P31" s="207"/>
      <c r="W31" s="206">
        <f>ROUND(BB94, 2)</f>
        <v>0</v>
      </c>
      <c r="X31" s="207"/>
      <c r="Y31" s="207"/>
      <c r="Z31" s="207"/>
      <c r="AA31" s="207"/>
      <c r="AB31" s="207"/>
      <c r="AC31" s="207"/>
      <c r="AD31" s="207"/>
      <c r="AE31" s="207"/>
      <c r="AK31" s="206">
        <v>0</v>
      </c>
      <c r="AL31" s="207"/>
      <c r="AM31" s="207"/>
      <c r="AN31" s="207"/>
      <c r="AO31" s="207"/>
      <c r="AR31" s="30"/>
    </row>
    <row r="32" spans="1:71" s="3" customFormat="1" ht="14.4" hidden="1" customHeight="1">
      <c r="B32" s="30"/>
      <c r="F32" s="22" t="s">
        <v>37</v>
      </c>
      <c r="L32" s="208">
        <v>0.15</v>
      </c>
      <c r="M32" s="207"/>
      <c r="N32" s="207"/>
      <c r="O32" s="207"/>
      <c r="P32" s="207"/>
      <c r="W32" s="206">
        <f>ROUND(BC94, 2)</f>
        <v>0</v>
      </c>
      <c r="X32" s="207"/>
      <c r="Y32" s="207"/>
      <c r="Z32" s="207"/>
      <c r="AA32" s="207"/>
      <c r="AB32" s="207"/>
      <c r="AC32" s="207"/>
      <c r="AD32" s="207"/>
      <c r="AE32" s="207"/>
      <c r="AK32" s="206">
        <v>0</v>
      </c>
      <c r="AL32" s="207"/>
      <c r="AM32" s="207"/>
      <c r="AN32" s="207"/>
      <c r="AO32" s="207"/>
      <c r="AR32" s="30"/>
    </row>
    <row r="33" spans="1:57" s="3" customFormat="1" ht="14.4" hidden="1" customHeight="1">
      <c r="B33" s="30"/>
      <c r="F33" s="22" t="s">
        <v>38</v>
      </c>
      <c r="L33" s="208">
        <v>0</v>
      </c>
      <c r="M33" s="207"/>
      <c r="N33" s="207"/>
      <c r="O33" s="207"/>
      <c r="P33" s="207"/>
      <c r="W33" s="206">
        <f>ROUND(BD94, 2)</f>
        <v>0</v>
      </c>
      <c r="X33" s="207"/>
      <c r="Y33" s="207"/>
      <c r="Z33" s="207"/>
      <c r="AA33" s="207"/>
      <c r="AB33" s="207"/>
      <c r="AC33" s="207"/>
      <c r="AD33" s="207"/>
      <c r="AE33" s="207"/>
      <c r="AK33" s="206">
        <v>0</v>
      </c>
      <c r="AL33" s="207"/>
      <c r="AM33" s="207"/>
      <c r="AN33" s="207"/>
      <c r="AO33" s="207"/>
      <c r="AR33" s="30"/>
    </row>
    <row r="34" spans="1:57" s="2" customFormat="1" ht="6.9" customHeight="1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  <c r="BE34" s="25"/>
    </row>
    <row r="35" spans="1:57" s="2" customFormat="1" ht="25.95" customHeight="1">
      <c r="A35" s="25"/>
      <c r="B35" s="26"/>
      <c r="C35" s="31"/>
      <c r="D35" s="32" t="s">
        <v>39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40</v>
      </c>
      <c r="U35" s="33"/>
      <c r="V35" s="33"/>
      <c r="W35" s="33"/>
      <c r="X35" s="209" t="s">
        <v>41</v>
      </c>
      <c r="Y35" s="210"/>
      <c r="Z35" s="210"/>
      <c r="AA35" s="210"/>
      <c r="AB35" s="210"/>
      <c r="AC35" s="33"/>
      <c r="AD35" s="33"/>
      <c r="AE35" s="33"/>
      <c r="AF35" s="33"/>
      <c r="AG35" s="33"/>
      <c r="AH35" s="33"/>
      <c r="AI35" s="33"/>
      <c r="AJ35" s="33"/>
      <c r="AK35" s="211">
        <f>SUM(AK26:AK33)</f>
        <v>0</v>
      </c>
      <c r="AL35" s="210"/>
      <c r="AM35" s="210"/>
      <c r="AN35" s="210"/>
      <c r="AO35" s="212"/>
      <c r="AP35" s="31"/>
      <c r="AQ35" s="31"/>
      <c r="AR35" s="26"/>
      <c r="BE35" s="25"/>
    </row>
    <row r="36" spans="1:57" s="2" customFormat="1" ht="6.9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BE36" s="25"/>
    </row>
    <row r="37" spans="1:57" s="2" customFormat="1" ht="14.4" customHeight="1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BE37" s="25"/>
    </row>
    <row r="38" spans="1:57" s="1" customFormat="1" ht="14.4" customHeight="1">
      <c r="B38" s="16"/>
      <c r="AR38" s="16"/>
    </row>
    <row r="39" spans="1:57" s="1" customFormat="1" ht="14.4" customHeight="1">
      <c r="B39" s="16"/>
      <c r="AR39" s="16"/>
    </row>
    <row r="40" spans="1:57" s="1" customFormat="1" ht="14.4" customHeight="1">
      <c r="B40" s="16"/>
      <c r="AR40" s="16"/>
    </row>
    <row r="41" spans="1:57" s="1" customFormat="1" ht="14.4" customHeight="1">
      <c r="B41" s="16"/>
      <c r="AR41" s="16"/>
    </row>
    <row r="42" spans="1:57" s="1" customFormat="1" ht="14.4" customHeight="1">
      <c r="B42" s="16"/>
      <c r="AR42" s="16"/>
    </row>
    <row r="43" spans="1:57" s="1" customFormat="1" ht="14.4" customHeight="1">
      <c r="B43" s="16"/>
      <c r="AR43" s="16"/>
    </row>
    <row r="44" spans="1:57" s="1" customFormat="1" ht="14.4" customHeight="1">
      <c r="B44" s="16"/>
      <c r="AR44" s="16"/>
    </row>
    <row r="45" spans="1:57" s="1" customFormat="1" ht="14.4" customHeight="1">
      <c r="B45" s="16"/>
      <c r="AR45" s="16"/>
    </row>
    <row r="46" spans="1:57" s="1" customFormat="1" ht="14.4" customHeight="1">
      <c r="B46" s="16"/>
      <c r="AR46" s="16"/>
    </row>
    <row r="47" spans="1:57" s="1" customFormat="1" ht="14.4" customHeight="1">
      <c r="B47" s="16"/>
      <c r="AR47" s="16"/>
    </row>
    <row r="48" spans="1:57" s="1" customFormat="1" ht="14.4" customHeight="1">
      <c r="B48" s="16"/>
      <c r="AR48" s="16"/>
    </row>
    <row r="49" spans="1:57" s="2" customFormat="1" ht="14.4" customHeight="1">
      <c r="B49" s="35"/>
      <c r="D49" s="36" t="s">
        <v>42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43</v>
      </c>
      <c r="AI49" s="37"/>
      <c r="AJ49" s="37"/>
      <c r="AK49" s="37"/>
      <c r="AL49" s="37"/>
      <c r="AM49" s="37"/>
      <c r="AN49" s="37"/>
      <c r="AO49" s="37"/>
      <c r="AR49" s="35"/>
    </row>
    <row r="50" spans="1:57">
      <c r="B50" s="16"/>
      <c r="AR50" s="16"/>
    </row>
    <row r="51" spans="1:57">
      <c r="B51" s="16"/>
      <c r="AR51" s="16"/>
    </row>
    <row r="52" spans="1:57">
      <c r="B52" s="16"/>
      <c r="AR52" s="16"/>
    </row>
    <row r="53" spans="1:57">
      <c r="B53" s="16"/>
      <c r="AR53" s="16"/>
    </row>
    <row r="54" spans="1:57">
      <c r="B54" s="16"/>
      <c r="AR54" s="16"/>
    </row>
    <row r="55" spans="1:57">
      <c r="B55" s="16"/>
      <c r="AR55" s="16"/>
    </row>
    <row r="56" spans="1:57">
      <c r="B56" s="16"/>
      <c r="AR56" s="16"/>
    </row>
    <row r="57" spans="1:57">
      <c r="B57" s="16"/>
      <c r="AR57" s="16"/>
    </row>
    <row r="58" spans="1:57">
      <c r="B58" s="16"/>
      <c r="AR58" s="16"/>
    </row>
    <row r="59" spans="1:57">
      <c r="B59" s="16"/>
      <c r="AR59" s="16"/>
    </row>
    <row r="60" spans="1:57" s="2" customFormat="1" ht="13.2">
      <c r="A60" s="25"/>
      <c r="B60" s="26"/>
      <c r="C60" s="25"/>
      <c r="D60" s="38" t="s">
        <v>44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8" t="s">
        <v>45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8" t="s">
        <v>44</v>
      </c>
      <c r="AI60" s="28"/>
      <c r="AJ60" s="28"/>
      <c r="AK60" s="28"/>
      <c r="AL60" s="28"/>
      <c r="AM60" s="38" t="s">
        <v>45</v>
      </c>
      <c r="AN60" s="28"/>
      <c r="AO60" s="28"/>
      <c r="AP60" s="25"/>
      <c r="AQ60" s="25"/>
      <c r="AR60" s="26"/>
      <c r="BE60" s="25"/>
    </row>
    <row r="61" spans="1:57">
      <c r="B61" s="16"/>
      <c r="AR61" s="16"/>
    </row>
    <row r="62" spans="1:57">
      <c r="B62" s="16"/>
      <c r="AR62" s="16"/>
    </row>
    <row r="63" spans="1:57">
      <c r="B63" s="16"/>
      <c r="AR63" s="16"/>
    </row>
    <row r="64" spans="1:57" s="2" customFormat="1" ht="13.2">
      <c r="A64" s="25"/>
      <c r="B64" s="26"/>
      <c r="C64" s="25"/>
      <c r="D64" s="36" t="s">
        <v>46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47</v>
      </c>
      <c r="AI64" s="39"/>
      <c r="AJ64" s="39"/>
      <c r="AK64" s="39"/>
      <c r="AL64" s="39"/>
      <c r="AM64" s="39"/>
      <c r="AN64" s="39"/>
      <c r="AO64" s="39"/>
      <c r="AP64" s="25"/>
      <c r="AQ64" s="25"/>
      <c r="AR64" s="26"/>
      <c r="BE64" s="25"/>
    </row>
    <row r="65" spans="1:57">
      <c r="B65" s="16"/>
      <c r="AR65" s="16"/>
    </row>
    <row r="66" spans="1:57">
      <c r="B66" s="16"/>
      <c r="AR66" s="16"/>
    </row>
    <row r="67" spans="1:57">
      <c r="B67" s="16"/>
      <c r="AR67" s="16"/>
    </row>
    <row r="68" spans="1:57">
      <c r="B68" s="16"/>
      <c r="AR68" s="16"/>
    </row>
    <row r="69" spans="1:57">
      <c r="B69" s="16"/>
      <c r="AR69" s="16"/>
    </row>
    <row r="70" spans="1:57">
      <c r="B70" s="16"/>
      <c r="AR70" s="16"/>
    </row>
    <row r="71" spans="1:57">
      <c r="B71" s="16"/>
      <c r="AR71" s="16"/>
    </row>
    <row r="72" spans="1:57">
      <c r="B72" s="16"/>
      <c r="AR72" s="16"/>
    </row>
    <row r="73" spans="1:57">
      <c r="B73" s="16"/>
      <c r="AR73" s="16"/>
    </row>
    <row r="74" spans="1:57">
      <c r="B74" s="16"/>
      <c r="AR74" s="16"/>
    </row>
    <row r="75" spans="1:57" s="2" customFormat="1" ht="13.2">
      <c r="A75" s="25"/>
      <c r="B75" s="26"/>
      <c r="C75" s="25"/>
      <c r="D75" s="38" t="s">
        <v>44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8" t="s">
        <v>45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8" t="s">
        <v>44</v>
      </c>
      <c r="AI75" s="28"/>
      <c r="AJ75" s="28"/>
      <c r="AK75" s="28"/>
      <c r="AL75" s="28"/>
      <c r="AM75" s="38" t="s">
        <v>45</v>
      </c>
      <c r="AN75" s="28"/>
      <c r="AO75" s="28"/>
      <c r="AP75" s="25"/>
      <c r="AQ75" s="25"/>
      <c r="AR75" s="26"/>
      <c r="BE75" s="25"/>
    </row>
    <row r="76" spans="1:57" s="2" customFormat="1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6"/>
      <c r="BE76" s="25"/>
    </row>
    <row r="77" spans="1:57" s="2" customFormat="1" ht="6.9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6"/>
      <c r="BE77" s="25"/>
    </row>
    <row r="81" spans="1:91" s="2" customFormat="1" ht="6.9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6"/>
      <c r="BE81" s="25"/>
    </row>
    <row r="82" spans="1:91" s="2" customFormat="1" ht="24.9" customHeight="1">
      <c r="A82" s="25"/>
      <c r="B82" s="26"/>
      <c r="C82" s="17" t="s">
        <v>48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6"/>
      <c r="BE82" s="25"/>
    </row>
    <row r="83" spans="1:91" s="2" customFormat="1" ht="6.9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6"/>
      <c r="BE83" s="25"/>
    </row>
    <row r="84" spans="1:91" s="4" customFormat="1" ht="12" customHeight="1">
      <c r="B84" s="44"/>
      <c r="C84" s="22" t="s">
        <v>12</v>
      </c>
      <c r="L84" s="4" t="str">
        <f>K5</f>
        <v>2020/25</v>
      </c>
      <c r="AR84" s="44"/>
    </row>
    <row r="85" spans="1:91" s="5" customFormat="1" ht="36.9" customHeight="1">
      <c r="B85" s="45"/>
      <c r="C85" s="46" t="s">
        <v>14</v>
      </c>
      <c r="L85" s="197" t="str">
        <f>K6</f>
        <v>Rekonstrukce stávajících dopravního kamerového systému Masarykova x Sadová, Ústí n.L.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45"/>
    </row>
    <row r="86" spans="1:91" s="2" customFormat="1" ht="6.9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6"/>
      <c r="BE86" s="25"/>
    </row>
    <row r="87" spans="1:91" s="2" customFormat="1" ht="12" customHeight="1">
      <c r="A87" s="25"/>
      <c r="B87" s="26"/>
      <c r="C87" s="22" t="s">
        <v>18</v>
      </c>
      <c r="D87" s="25"/>
      <c r="E87" s="25"/>
      <c r="F87" s="25"/>
      <c r="G87" s="25"/>
      <c r="H87" s="25"/>
      <c r="I87" s="25"/>
      <c r="J87" s="25"/>
      <c r="K87" s="25"/>
      <c r="L87" s="47" t="str">
        <f>IF(K8="","",K8)</f>
        <v xml:space="preserve"> 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2" t="s">
        <v>20</v>
      </c>
      <c r="AJ87" s="25"/>
      <c r="AK87" s="25"/>
      <c r="AL87" s="25"/>
      <c r="AM87" s="199">
        <f>IF(AN8= "","",AN8)</f>
        <v>44439</v>
      </c>
      <c r="AN87" s="199"/>
      <c r="AO87" s="25"/>
      <c r="AP87" s="25"/>
      <c r="AQ87" s="25"/>
      <c r="AR87" s="26"/>
      <c r="BE87" s="25"/>
    </row>
    <row r="88" spans="1:91" s="2" customFormat="1" ht="6.9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6"/>
      <c r="BE88" s="25"/>
    </row>
    <row r="89" spans="1:91" s="2" customFormat="1" ht="15.15" customHeight="1">
      <c r="A89" s="25"/>
      <c r="B89" s="26"/>
      <c r="C89" s="22" t="s">
        <v>21</v>
      </c>
      <c r="D89" s="25"/>
      <c r="E89" s="25"/>
      <c r="F89" s="25"/>
      <c r="G89" s="25"/>
      <c r="H89" s="25"/>
      <c r="I89" s="25"/>
      <c r="J89" s="25"/>
      <c r="K89" s="25"/>
      <c r="L89" s="4" t="str">
        <f>IF(E11= "","",E11)</f>
        <v xml:space="preserve"> 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2" t="s">
        <v>25</v>
      </c>
      <c r="AJ89" s="25"/>
      <c r="AK89" s="25"/>
      <c r="AL89" s="25"/>
      <c r="AM89" s="200" t="str">
        <f>IF(E17="","",E17)</f>
        <v xml:space="preserve"> </v>
      </c>
      <c r="AN89" s="201"/>
      <c r="AO89" s="201"/>
      <c r="AP89" s="201"/>
      <c r="AQ89" s="25"/>
      <c r="AR89" s="26"/>
      <c r="AS89" s="202" t="s">
        <v>49</v>
      </c>
      <c r="AT89" s="203"/>
      <c r="AU89" s="49"/>
      <c r="AV89" s="49"/>
      <c r="AW89" s="49"/>
      <c r="AX89" s="49"/>
      <c r="AY89" s="49"/>
      <c r="AZ89" s="49"/>
      <c r="BA89" s="49"/>
      <c r="BB89" s="49"/>
      <c r="BC89" s="49"/>
      <c r="BD89" s="50"/>
      <c r="BE89" s="25"/>
    </row>
    <row r="90" spans="1:91" s="2" customFormat="1" ht="15.15" customHeight="1">
      <c r="A90" s="25"/>
      <c r="B90" s="26"/>
      <c r="C90" s="22" t="s">
        <v>24</v>
      </c>
      <c r="D90" s="25"/>
      <c r="E90" s="25"/>
      <c r="F90" s="25"/>
      <c r="G90" s="25"/>
      <c r="H90" s="25"/>
      <c r="I90" s="25"/>
      <c r="J90" s="25"/>
      <c r="K90" s="25"/>
      <c r="L90" s="4" t="str">
        <f>IF(E14="","",E14)</f>
        <v xml:space="preserve"> 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2" t="s">
        <v>27</v>
      </c>
      <c r="AJ90" s="25"/>
      <c r="AK90" s="25"/>
      <c r="AL90" s="25"/>
      <c r="AM90" s="200" t="str">
        <f>IF(E20="","",E20)</f>
        <v xml:space="preserve"> </v>
      </c>
      <c r="AN90" s="201"/>
      <c r="AO90" s="201"/>
      <c r="AP90" s="201"/>
      <c r="AQ90" s="25"/>
      <c r="AR90" s="26"/>
      <c r="AS90" s="204"/>
      <c r="AT90" s="205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25"/>
    </row>
    <row r="91" spans="1:91" s="2" customFormat="1" ht="10.95" customHeight="1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6"/>
      <c r="AS91" s="204"/>
      <c r="AT91" s="205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25"/>
    </row>
    <row r="92" spans="1:91" s="2" customFormat="1" ht="29.25" customHeight="1">
      <c r="A92" s="25"/>
      <c r="B92" s="26"/>
      <c r="C92" s="192" t="s">
        <v>50</v>
      </c>
      <c r="D92" s="193"/>
      <c r="E92" s="193"/>
      <c r="F92" s="193"/>
      <c r="G92" s="193"/>
      <c r="H92" s="53"/>
      <c r="I92" s="194" t="s">
        <v>51</v>
      </c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5" t="s">
        <v>52</v>
      </c>
      <c r="AH92" s="193"/>
      <c r="AI92" s="193"/>
      <c r="AJ92" s="193"/>
      <c r="AK92" s="193"/>
      <c r="AL92" s="193"/>
      <c r="AM92" s="193"/>
      <c r="AN92" s="194" t="s">
        <v>53</v>
      </c>
      <c r="AO92" s="193"/>
      <c r="AP92" s="196"/>
      <c r="AQ92" s="54" t="s">
        <v>54</v>
      </c>
      <c r="AR92" s="26"/>
      <c r="AS92" s="55" t="s">
        <v>55</v>
      </c>
      <c r="AT92" s="56" t="s">
        <v>56</v>
      </c>
      <c r="AU92" s="56" t="s">
        <v>57</v>
      </c>
      <c r="AV92" s="56" t="s">
        <v>58</v>
      </c>
      <c r="AW92" s="56" t="s">
        <v>59</v>
      </c>
      <c r="AX92" s="56" t="s">
        <v>60</v>
      </c>
      <c r="AY92" s="56" t="s">
        <v>61</v>
      </c>
      <c r="AZ92" s="56" t="s">
        <v>62</v>
      </c>
      <c r="BA92" s="56" t="s">
        <v>63</v>
      </c>
      <c r="BB92" s="56" t="s">
        <v>64</v>
      </c>
      <c r="BC92" s="56" t="s">
        <v>65</v>
      </c>
      <c r="BD92" s="57" t="s">
        <v>66</v>
      </c>
      <c r="BE92" s="25"/>
    </row>
    <row r="93" spans="1:91" s="2" customFormat="1" ht="10.9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6"/>
      <c r="AS93" s="58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60"/>
      <c r="BE93" s="25"/>
    </row>
    <row r="94" spans="1:91" s="6" customFormat="1" ht="32.4" customHeight="1">
      <c r="B94" s="61"/>
      <c r="C94" s="62" t="s">
        <v>67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90">
        <f>ROUND(SUM(AG95:AG96),2)</f>
        <v>0</v>
      </c>
      <c r="AH94" s="190"/>
      <c r="AI94" s="190"/>
      <c r="AJ94" s="190"/>
      <c r="AK94" s="190"/>
      <c r="AL94" s="190"/>
      <c r="AM94" s="190"/>
      <c r="AN94" s="191">
        <f>SUM(AG94,AT94)</f>
        <v>0</v>
      </c>
      <c r="AO94" s="191"/>
      <c r="AP94" s="191"/>
      <c r="AQ94" s="65" t="s">
        <v>1</v>
      </c>
      <c r="AR94" s="61"/>
      <c r="AS94" s="66">
        <f>ROUND(SUM(AS95:AS96),2)</f>
        <v>0</v>
      </c>
      <c r="AT94" s="67">
        <f>ROUND(SUM(AV94:AW94),2)</f>
        <v>0</v>
      </c>
      <c r="AU94" s="68">
        <f>ROUND(SUM(AU95:AU96),5)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ROUND(SUM(AZ95:AZ96),2)</f>
        <v>0</v>
      </c>
      <c r="BA94" s="67">
        <f>ROUND(SUM(BA95:BA96),2)</f>
        <v>0</v>
      </c>
      <c r="BB94" s="67">
        <f>ROUND(SUM(BB95:BB96),2)</f>
        <v>0</v>
      </c>
      <c r="BC94" s="67">
        <f>ROUND(SUM(BC95:BC96),2)</f>
        <v>0</v>
      </c>
      <c r="BD94" s="69">
        <f>ROUND(SUM(BD95:BD96),2)</f>
        <v>0</v>
      </c>
      <c r="BS94" s="70" t="s">
        <v>68</v>
      </c>
      <c r="BT94" s="70" t="s">
        <v>69</v>
      </c>
      <c r="BU94" s="71" t="s">
        <v>70</v>
      </c>
      <c r="BV94" s="70" t="s">
        <v>71</v>
      </c>
      <c r="BW94" s="70" t="s">
        <v>4</v>
      </c>
      <c r="BX94" s="70" t="s">
        <v>72</v>
      </c>
      <c r="CL94" s="70" t="s">
        <v>1</v>
      </c>
    </row>
    <row r="95" spans="1:91" s="7" customFormat="1" ht="16.5" customHeight="1">
      <c r="A95" s="72" t="s">
        <v>73</v>
      </c>
      <c r="B95" s="73"/>
      <c r="C95" s="74"/>
      <c r="D95" s="189" t="s">
        <v>74</v>
      </c>
      <c r="E95" s="189"/>
      <c r="F95" s="189"/>
      <c r="G95" s="189"/>
      <c r="H95" s="189"/>
      <c r="I95" s="75"/>
      <c r="J95" s="189" t="s">
        <v>75</v>
      </c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7">
        <f>'Etapa 1 - MJČ'!J30</f>
        <v>0</v>
      </c>
      <c r="AH95" s="188"/>
      <c r="AI95" s="188"/>
      <c r="AJ95" s="188"/>
      <c r="AK95" s="188"/>
      <c r="AL95" s="188"/>
      <c r="AM95" s="188"/>
      <c r="AN95" s="187">
        <f>SUM(AG95,AT95)</f>
        <v>0</v>
      </c>
      <c r="AO95" s="188"/>
      <c r="AP95" s="188"/>
      <c r="AQ95" s="76" t="s">
        <v>76</v>
      </c>
      <c r="AR95" s="73"/>
      <c r="AS95" s="77">
        <v>0</v>
      </c>
      <c r="AT95" s="78">
        <f>ROUND(SUM(AV95:AW95),2)</f>
        <v>0</v>
      </c>
      <c r="AU95" s="79">
        <f>'Etapa 1 - MJČ'!P121</f>
        <v>0</v>
      </c>
      <c r="AV95" s="78">
        <f>'Etapa 1 - MJČ'!J33</f>
        <v>0</v>
      </c>
      <c r="AW95" s="78">
        <f>'Etapa 1 - MJČ'!J34</f>
        <v>0</v>
      </c>
      <c r="AX95" s="78">
        <f>'Etapa 1 - MJČ'!J35</f>
        <v>0</v>
      </c>
      <c r="AY95" s="78">
        <f>'Etapa 1 - MJČ'!J36</f>
        <v>0</v>
      </c>
      <c r="AZ95" s="78">
        <f>'Etapa 1 - MJČ'!F33</f>
        <v>0</v>
      </c>
      <c r="BA95" s="78">
        <f>'Etapa 1 - MJČ'!F34</f>
        <v>0</v>
      </c>
      <c r="BB95" s="78">
        <f>'Etapa 1 - MJČ'!F35</f>
        <v>0</v>
      </c>
      <c r="BC95" s="78">
        <f>'Etapa 1 - MJČ'!F36</f>
        <v>0</v>
      </c>
      <c r="BD95" s="80">
        <f>'Etapa 1 - MJČ'!F37</f>
        <v>0</v>
      </c>
      <c r="BT95" s="81" t="s">
        <v>77</v>
      </c>
      <c r="BV95" s="81" t="s">
        <v>71</v>
      </c>
      <c r="BW95" s="81" t="s">
        <v>78</v>
      </c>
      <c r="BX95" s="81" t="s">
        <v>4</v>
      </c>
      <c r="CL95" s="81" t="s">
        <v>1</v>
      </c>
      <c r="CM95" s="81" t="s">
        <v>79</v>
      </c>
    </row>
    <row r="96" spans="1:91" s="7" customFormat="1" ht="16.5" customHeight="1">
      <c r="A96" s="72" t="s">
        <v>73</v>
      </c>
      <c r="B96" s="73"/>
      <c r="C96" s="74"/>
      <c r="D96" s="189" t="s">
        <v>80</v>
      </c>
      <c r="E96" s="189"/>
      <c r="F96" s="189"/>
      <c r="G96" s="189"/>
      <c r="H96" s="189"/>
      <c r="I96" s="75"/>
      <c r="J96" s="189" t="s">
        <v>81</v>
      </c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7">
        <f>'Etapa 2 - MOR'!J30</f>
        <v>0</v>
      </c>
      <c r="AH96" s="188"/>
      <c r="AI96" s="188"/>
      <c r="AJ96" s="188"/>
      <c r="AK96" s="188"/>
      <c r="AL96" s="188"/>
      <c r="AM96" s="188"/>
      <c r="AN96" s="187">
        <f>SUM(AG96,AT96)</f>
        <v>0</v>
      </c>
      <c r="AO96" s="188"/>
      <c r="AP96" s="188"/>
      <c r="AQ96" s="76" t="s">
        <v>76</v>
      </c>
      <c r="AR96" s="73"/>
      <c r="AS96" s="82">
        <v>0</v>
      </c>
      <c r="AT96" s="83">
        <f>ROUND(SUM(AV96:AW96),2)</f>
        <v>0</v>
      </c>
      <c r="AU96" s="84">
        <f>'Etapa 2 - MOR'!P119</f>
        <v>0</v>
      </c>
      <c r="AV96" s="83">
        <f>'Etapa 2 - MOR'!J33</f>
        <v>0</v>
      </c>
      <c r="AW96" s="83">
        <f>'Etapa 2 - MOR'!J34</f>
        <v>0</v>
      </c>
      <c r="AX96" s="83">
        <f>'Etapa 2 - MOR'!J35</f>
        <v>0</v>
      </c>
      <c r="AY96" s="83">
        <f>'Etapa 2 - MOR'!J36</f>
        <v>0</v>
      </c>
      <c r="AZ96" s="83">
        <f>'Etapa 2 - MOR'!F33</f>
        <v>0</v>
      </c>
      <c r="BA96" s="83">
        <f>'Etapa 2 - MOR'!F34</f>
        <v>0</v>
      </c>
      <c r="BB96" s="83">
        <f>'Etapa 2 - MOR'!F35</f>
        <v>0</v>
      </c>
      <c r="BC96" s="83">
        <f>'Etapa 2 - MOR'!F36</f>
        <v>0</v>
      </c>
      <c r="BD96" s="85">
        <f>'Etapa 2 - MOR'!F37</f>
        <v>0</v>
      </c>
      <c r="BT96" s="81" t="s">
        <v>77</v>
      </c>
      <c r="BV96" s="81" t="s">
        <v>71</v>
      </c>
      <c r="BW96" s="81" t="s">
        <v>82</v>
      </c>
      <c r="BX96" s="81" t="s">
        <v>4</v>
      </c>
      <c r="CL96" s="81" t="s">
        <v>1</v>
      </c>
      <c r="CM96" s="81" t="s">
        <v>79</v>
      </c>
    </row>
    <row r="97" spans="1:57" s="2" customFormat="1" ht="30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6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s="2" customFormat="1" ht="6.9" customHeight="1">
      <c r="A98" s="25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26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Etapa 1 - MJČ'!C2" display="/" xr:uid="{00000000-0004-0000-0000-000000000000}"/>
    <hyperlink ref="A96" location="'Etapa 2 - MOR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193"/>
  <sheetViews>
    <sheetView showGridLines="0" workbookViewId="0">
      <selection activeCell="I120" sqref="I12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customWidth="1"/>
    <col min="22" max="22" width="12.28515625" style="1" customWidth="1"/>
    <col min="23" max="23" width="15" style="1" customWidth="1"/>
    <col min="24" max="24" width="11" style="1" customWidth="1"/>
    <col min="25" max="25" width="15" style="1" customWidth="1"/>
    <col min="26" max="26" width="16.28515625" style="1" customWidth="1"/>
    <col min="27" max="27" width="11" style="1" customWidth="1"/>
    <col min="28" max="28" width="15" style="1" customWidth="1"/>
    <col min="29" max="29" width="16.28515625" style="1" customWidth="1"/>
    <col min="42" max="63" width="9.28515625" style="1" hidden="1"/>
  </cols>
  <sheetData>
    <row r="1" spans="1:44">
      <c r="A1" s="86"/>
    </row>
    <row r="2" spans="1:44" s="1" customFormat="1" ht="36.9" customHeight="1">
      <c r="L2" s="185" t="s">
        <v>5</v>
      </c>
      <c r="M2" s="185"/>
      <c r="N2" s="185"/>
      <c r="O2" s="185"/>
      <c r="P2" s="185"/>
      <c r="Q2" s="185"/>
      <c r="R2" s="185"/>
      <c r="S2" s="185"/>
      <c r="T2" s="185"/>
      <c r="AR2" s="13" t="s">
        <v>78</v>
      </c>
    </row>
    <row r="3" spans="1:44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R3" s="13" t="s">
        <v>79</v>
      </c>
    </row>
    <row r="4" spans="1:44" s="1" customFormat="1" ht="24.9" customHeight="1">
      <c r="B4" s="16"/>
      <c r="D4" s="17" t="s">
        <v>83</v>
      </c>
      <c r="L4" s="16"/>
      <c r="M4" s="87" t="s">
        <v>10</v>
      </c>
      <c r="AR4" s="13" t="s">
        <v>3</v>
      </c>
    </row>
    <row r="5" spans="1:44" s="1" customFormat="1" ht="6.9" customHeight="1">
      <c r="B5" s="16"/>
      <c r="L5" s="16"/>
    </row>
    <row r="6" spans="1:44" s="1" customFormat="1" ht="12" customHeight="1">
      <c r="B6" s="16"/>
      <c r="D6" s="22" t="s">
        <v>14</v>
      </c>
      <c r="L6" s="16"/>
    </row>
    <row r="7" spans="1:44" s="1" customFormat="1" ht="26.25" customHeight="1">
      <c r="B7" s="16"/>
      <c r="E7" s="220" t="str">
        <f>'Rekapitulace stavby'!K6</f>
        <v>Rekonstrukce stávajících dopravního kamerového systému Masarykova x Sadová, Ústí n.L.</v>
      </c>
      <c r="F7" s="221"/>
      <c r="G7" s="221"/>
      <c r="H7" s="221"/>
      <c r="L7" s="16"/>
    </row>
    <row r="8" spans="1:44" s="2" customFormat="1" ht="12" customHeight="1">
      <c r="A8" s="25"/>
      <c r="B8" s="26"/>
      <c r="C8" s="25"/>
      <c r="D8" s="22" t="s">
        <v>84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44" s="2" customFormat="1" ht="16.5" customHeight="1">
      <c r="A9" s="25"/>
      <c r="B9" s="26"/>
      <c r="C9" s="25"/>
      <c r="D9" s="25"/>
      <c r="E9" s="197" t="s">
        <v>85</v>
      </c>
      <c r="F9" s="219"/>
      <c r="G9" s="219"/>
      <c r="H9" s="219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44" s="2" customFormat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44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44" s="2" customFormat="1" ht="12" customHeight="1">
      <c r="A12" s="25"/>
      <c r="B12" s="26"/>
      <c r="C12" s="25"/>
      <c r="D12" s="22" t="s">
        <v>18</v>
      </c>
      <c r="E12" s="25"/>
      <c r="F12" s="20" t="s">
        <v>19</v>
      </c>
      <c r="G12" s="25"/>
      <c r="H12" s="25"/>
      <c r="I12" s="22" t="s">
        <v>20</v>
      </c>
      <c r="J12" s="48">
        <f>'Rekapitulace stavby'!AN8</f>
        <v>44439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44" s="2" customFormat="1" ht="10.95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44" s="2" customFormat="1" ht="12" customHeight="1">
      <c r="A14" s="25"/>
      <c r="B14" s="26"/>
      <c r="C14" s="25"/>
      <c r="D14" s="22" t="s">
        <v>21</v>
      </c>
      <c r="E14" s="25"/>
      <c r="F14" s="25"/>
      <c r="G14" s="25"/>
      <c r="H14" s="25"/>
      <c r="I14" s="22" t="s">
        <v>22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44" s="2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23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44" s="2" customFormat="1" ht="6.9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s="2" customFormat="1" ht="12" customHeight="1">
      <c r="A17" s="25"/>
      <c r="B17" s="26"/>
      <c r="C17" s="25"/>
      <c r="D17" s="22" t="s">
        <v>24</v>
      </c>
      <c r="E17" s="25"/>
      <c r="F17" s="25"/>
      <c r="G17" s="25"/>
      <c r="H17" s="25"/>
      <c r="I17" s="22" t="s">
        <v>22</v>
      </c>
      <c r="J17" s="20" t="str">
        <f>'Rekapitulace stavby'!AN13</f>
        <v/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s="2" customFormat="1" ht="18" customHeight="1">
      <c r="A18" s="25"/>
      <c r="B18" s="26"/>
      <c r="C18" s="25"/>
      <c r="D18" s="25"/>
      <c r="E18" s="213" t="str">
        <f>'Rekapitulace stavby'!E14</f>
        <v xml:space="preserve"> </v>
      </c>
      <c r="F18" s="213"/>
      <c r="G18" s="213"/>
      <c r="H18" s="213"/>
      <c r="I18" s="22" t="s">
        <v>23</v>
      </c>
      <c r="J18" s="20" t="str">
        <f>'Rekapitulace stavby'!AN14</f>
        <v/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s="2" customFormat="1" ht="6.9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s="2" customFormat="1" ht="12" customHeight="1">
      <c r="A20" s="25"/>
      <c r="B20" s="26"/>
      <c r="C20" s="25"/>
      <c r="D20" s="22" t="s">
        <v>25</v>
      </c>
      <c r="E20" s="25"/>
      <c r="F20" s="25"/>
      <c r="G20" s="25"/>
      <c r="H20" s="25"/>
      <c r="I20" s="22" t="s">
        <v>22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s="2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23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s="2" customFormat="1" ht="6.9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s="2" customFormat="1" ht="12" customHeight="1">
      <c r="A23" s="25"/>
      <c r="B23" s="26"/>
      <c r="C23" s="25"/>
      <c r="D23" s="22" t="s">
        <v>27</v>
      </c>
      <c r="E23" s="25"/>
      <c r="F23" s="25"/>
      <c r="G23" s="25"/>
      <c r="H23" s="25"/>
      <c r="I23" s="22" t="s">
        <v>22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s="2" customFormat="1" ht="18" customHeight="1">
      <c r="A24" s="25"/>
      <c r="B24" s="26"/>
      <c r="C24" s="25"/>
      <c r="D24" s="25"/>
      <c r="E24" s="20" t="str">
        <f>IF('Rekapitulace stavby'!E20="","",'Rekapitulace stavby'!E20)</f>
        <v xml:space="preserve"> </v>
      </c>
      <c r="F24" s="25"/>
      <c r="G24" s="25"/>
      <c r="H24" s="25"/>
      <c r="I24" s="22" t="s">
        <v>23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s="2" customFormat="1" ht="6.9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s="2" customFormat="1" ht="12" customHeight="1">
      <c r="A26" s="25"/>
      <c r="B26" s="26"/>
      <c r="C26" s="25"/>
      <c r="D26" s="22" t="s">
        <v>28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s="8" customFormat="1" ht="16.5" customHeight="1">
      <c r="A27" s="88"/>
      <c r="B27" s="89"/>
      <c r="C27" s="88"/>
      <c r="D27" s="88"/>
      <c r="E27" s="215" t="s">
        <v>1</v>
      </c>
      <c r="F27" s="215"/>
      <c r="G27" s="215"/>
      <c r="H27" s="215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</row>
    <row r="28" spans="1:29" s="2" customFormat="1" ht="6.9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s="2" customFormat="1" ht="6.9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s="2" customFormat="1" ht="25.35" customHeight="1">
      <c r="A30" s="25"/>
      <c r="B30" s="26"/>
      <c r="C30" s="25"/>
      <c r="D30" s="91" t="s">
        <v>29</v>
      </c>
      <c r="E30" s="25"/>
      <c r="F30" s="25"/>
      <c r="G30" s="25"/>
      <c r="H30" s="25"/>
      <c r="I30" s="25"/>
      <c r="J30" s="64">
        <f>ROUND(J121, 2)</f>
        <v>0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s="2" customFormat="1" ht="6.9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s="2" customFormat="1" ht="14.4" customHeight="1">
      <c r="A32" s="25"/>
      <c r="B32" s="26"/>
      <c r="C32" s="25"/>
      <c r="D32" s="25"/>
      <c r="E32" s="25"/>
      <c r="F32" s="29" t="s">
        <v>31</v>
      </c>
      <c r="G32" s="25"/>
      <c r="H32" s="25"/>
      <c r="I32" s="29" t="s">
        <v>30</v>
      </c>
      <c r="J32" s="29" t="s">
        <v>32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s="2" customFormat="1" ht="14.4" customHeight="1">
      <c r="A33" s="25"/>
      <c r="B33" s="26"/>
      <c r="C33" s="25"/>
      <c r="D33" s="92" t="s">
        <v>33</v>
      </c>
      <c r="E33" s="22" t="s">
        <v>34</v>
      </c>
      <c r="F33" s="93">
        <f>ROUND((SUM(BC121:BC192)),  2)</f>
        <v>0</v>
      </c>
      <c r="G33" s="25"/>
      <c r="H33" s="25"/>
      <c r="I33" s="94">
        <v>0.21</v>
      </c>
      <c r="J33" s="93">
        <f>ROUND(((SUM(BC121:BC192))*I33),  2)</f>
        <v>0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s="2" customFormat="1" ht="14.4" customHeight="1">
      <c r="A34" s="25"/>
      <c r="B34" s="26"/>
      <c r="C34" s="25"/>
      <c r="D34" s="25"/>
      <c r="E34" s="22" t="s">
        <v>35</v>
      </c>
      <c r="F34" s="93">
        <f>ROUND((SUM(BD121:BD192)),  2)</f>
        <v>0</v>
      </c>
      <c r="G34" s="25"/>
      <c r="H34" s="25"/>
      <c r="I34" s="94">
        <v>0.15</v>
      </c>
      <c r="J34" s="93">
        <f>ROUND(((SUM(BD121:BD192))*I34),  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s="2" customFormat="1" ht="14.4" hidden="1" customHeight="1">
      <c r="A35" s="25"/>
      <c r="B35" s="26"/>
      <c r="C35" s="25"/>
      <c r="D35" s="25"/>
      <c r="E35" s="22" t="s">
        <v>36</v>
      </c>
      <c r="F35" s="93">
        <f>ROUND((SUM(BE121:BE192)),  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s="2" customFormat="1" ht="14.4" hidden="1" customHeight="1">
      <c r="A36" s="25"/>
      <c r="B36" s="26"/>
      <c r="C36" s="25"/>
      <c r="D36" s="25"/>
      <c r="E36" s="22" t="s">
        <v>37</v>
      </c>
      <c r="F36" s="93">
        <f>ROUND((SUM(BF121:BF192)),  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s="2" customFormat="1" ht="14.4" hidden="1" customHeight="1">
      <c r="A37" s="25"/>
      <c r="B37" s="26"/>
      <c r="C37" s="25"/>
      <c r="D37" s="25"/>
      <c r="E37" s="22" t="s">
        <v>38</v>
      </c>
      <c r="F37" s="93">
        <f>ROUND((SUM(BG121:BG192)),  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s="2" customFormat="1" ht="6.9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s="2" customFormat="1" ht="25.35" customHeight="1">
      <c r="A39" s="25"/>
      <c r="B39" s="26"/>
      <c r="C39" s="95"/>
      <c r="D39" s="96" t="s">
        <v>39</v>
      </c>
      <c r="E39" s="53"/>
      <c r="F39" s="53"/>
      <c r="G39" s="97" t="s">
        <v>40</v>
      </c>
      <c r="H39" s="98" t="s">
        <v>41</v>
      </c>
      <c r="I39" s="53"/>
      <c r="J39" s="99">
        <f>SUM(J30:J37)</f>
        <v>0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s="2" customFormat="1" ht="14.4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s="1" customFormat="1" ht="14.4" customHeight="1">
      <c r="B41" s="16"/>
      <c r="L41" s="16"/>
    </row>
    <row r="42" spans="1:29" s="1" customFormat="1" ht="14.4" customHeight="1">
      <c r="B42" s="16"/>
      <c r="L42" s="16"/>
    </row>
    <row r="43" spans="1:29" s="1" customFormat="1" ht="14.4" customHeight="1">
      <c r="B43" s="16"/>
      <c r="L43" s="16"/>
    </row>
    <row r="44" spans="1:29" s="1" customFormat="1" ht="14.4" customHeight="1">
      <c r="B44" s="16"/>
      <c r="L44" s="16"/>
    </row>
    <row r="45" spans="1:29" s="1" customFormat="1" ht="14.4" customHeight="1">
      <c r="B45" s="16"/>
      <c r="L45" s="16"/>
    </row>
    <row r="46" spans="1:29" s="1" customFormat="1" ht="14.4" customHeight="1">
      <c r="B46" s="16"/>
      <c r="L46" s="16"/>
    </row>
    <row r="47" spans="1:29" s="1" customFormat="1" ht="14.4" customHeight="1">
      <c r="B47" s="16"/>
      <c r="L47" s="16"/>
    </row>
    <row r="48" spans="1:29" s="1" customFormat="1" ht="14.4" customHeight="1">
      <c r="B48" s="16"/>
      <c r="L48" s="16"/>
    </row>
    <row r="49" spans="1:29" s="1" customFormat="1" ht="14.4" customHeight="1">
      <c r="B49" s="16"/>
      <c r="L49" s="16"/>
    </row>
    <row r="50" spans="1:29" s="2" customFormat="1" ht="14.4" customHeight="1">
      <c r="B50" s="35"/>
      <c r="D50" s="36" t="s">
        <v>42</v>
      </c>
      <c r="E50" s="37"/>
      <c r="F50" s="37"/>
      <c r="G50" s="36" t="s">
        <v>43</v>
      </c>
      <c r="H50" s="37"/>
      <c r="I50" s="37"/>
      <c r="J50" s="37"/>
      <c r="K50" s="37"/>
      <c r="L50" s="35"/>
    </row>
    <row r="51" spans="1:29">
      <c r="B51" s="16"/>
      <c r="L51" s="16"/>
    </row>
    <row r="52" spans="1:29">
      <c r="B52" s="16"/>
      <c r="L52" s="16"/>
    </row>
    <row r="53" spans="1:29">
      <c r="B53" s="16"/>
      <c r="L53" s="16"/>
    </row>
    <row r="54" spans="1:29">
      <c r="B54" s="16"/>
      <c r="L54" s="16"/>
    </row>
    <row r="55" spans="1:29">
      <c r="B55" s="16"/>
      <c r="L55" s="16"/>
    </row>
    <row r="56" spans="1:29">
      <c r="B56" s="16"/>
      <c r="L56" s="16"/>
    </row>
    <row r="57" spans="1:29">
      <c r="B57" s="16"/>
      <c r="L57" s="16"/>
    </row>
    <row r="58" spans="1:29">
      <c r="B58" s="16"/>
      <c r="L58" s="16"/>
    </row>
    <row r="59" spans="1:29">
      <c r="B59" s="16"/>
      <c r="L59" s="16"/>
    </row>
    <row r="60" spans="1:29">
      <c r="B60" s="16"/>
      <c r="L60" s="16"/>
    </row>
    <row r="61" spans="1:29" s="2" customFormat="1" ht="13.2">
      <c r="A61" s="25"/>
      <c r="B61" s="26"/>
      <c r="C61" s="25"/>
      <c r="D61" s="38" t="s">
        <v>44</v>
      </c>
      <c r="E61" s="28"/>
      <c r="F61" s="101" t="s">
        <v>45</v>
      </c>
      <c r="G61" s="38" t="s">
        <v>44</v>
      </c>
      <c r="H61" s="28"/>
      <c r="I61" s="28"/>
      <c r="J61" s="102" t="s">
        <v>45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>
      <c r="B62" s="16"/>
      <c r="L62" s="16"/>
    </row>
    <row r="63" spans="1:29">
      <c r="B63" s="16"/>
      <c r="L63" s="16"/>
    </row>
    <row r="64" spans="1:29">
      <c r="B64" s="16"/>
      <c r="L64" s="16"/>
    </row>
    <row r="65" spans="1:29" s="2" customFormat="1" ht="13.2">
      <c r="A65" s="25"/>
      <c r="B65" s="26"/>
      <c r="C65" s="25"/>
      <c r="D65" s="36" t="s">
        <v>46</v>
      </c>
      <c r="E65" s="39"/>
      <c r="F65" s="39"/>
      <c r="G65" s="36" t="s">
        <v>47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>
      <c r="B66" s="16"/>
      <c r="L66" s="16"/>
    </row>
    <row r="67" spans="1:29">
      <c r="B67" s="16"/>
      <c r="L67" s="16"/>
    </row>
    <row r="68" spans="1:29">
      <c r="B68" s="16"/>
      <c r="L68" s="16"/>
    </row>
    <row r="69" spans="1:29">
      <c r="B69" s="16"/>
      <c r="L69" s="16"/>
    </row>
    <row r="70" spans="1:29">
      <c r="B70" s="16"/>
      <c r="L70" s="16"/>
    </row>
    <row r="71" spans="1:29">
      <c r="B71" s="16"/>
      <c r="L71" s="16"/>
    </row>
    <row r="72" spans="1:29">
      <c r="B72" s="16"/>
      <c r="L72" s="16"/>
    </row>
    <row r="73" spans="1:29">
      <c r="B73" s="16"/>
      <c r="L73" s="16"/>
    </row>
    <row r="74" spans="1:29">
      <c r="B74" s="16"/>
      <c r="L74" s="16"/>
    </row>
    <row r="75" spans="1:29">
      <c r="B75" s="16"/>
      <c r="L75" s="16"/>
    </row>
    <row r="76" spans="1:29" s="2" customFormat="1" ht="13.2">
      <c r="A76" s="25"/>
      <c r="B76" s="26"/>
      <c r="C76" s="25"/>
      <c r="D76" s="38" t="s">
        <v>44</v>
      </c>
      <c r="E76" s="28"/>
      <c r="F76" s="101" t="s">
        <v>45</v>
      </c>
      <c r="G76" s="38" t="s">
        <v>44</v>
      </c>
      <c r="H76" s="28"/>
      <c r="I76" s="28"/>
      <c r="J76" s="102" t="s">
        <v>45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" customFormat="1" ht="14.4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81" spans="1:45" s="2" customFormat="1" ht="6.9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45" s="2" customFormat="1" ht="24.9" customHeight="1">
      <c r="A82" s="25"/>
      <c r="B82" s="26"/>
      <c r="C82" s="17" t="s">
        <v>86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45" s="2" customFormat="1" ht="6.9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45" s="2" customFormat="1" ht="12" customHeight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45" s="2" customFormat="1" ht="26.25" customHeight="1">
      <c r="A85" s="25"/>
      <c r="B85" s="26"/>
      <c r="C85" s="25"/>
      <c r="D85" s="25"/>
      <c r="E85" s="220" t="str">
        <f>E7</f>
        <v>Rekonstrukce stávajících dopravního kamerového systému Masarykova x Sadová, Ústí n.L.</v>
      </c>
      <c r="F85" s="221"/>
      <c r="G85" s="221"/>
      <c r="H85" s="221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45" s="2" customFormat="1" ht="12" customHeight="1">
      <c r="A86" s="25"/>
      <c r="B86" s="26"/>
      <c r="C86" s="22" t="s">
        <v>84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45" s="2" customFormat="1" ht="16.5" customHeight="1">
      <c r="A87" s="25"/>
      <c r="B87" s="26"/>
      <c r="C87" s="25"/>
      <c r="D87" s="25"/>
      <c r="E87" s="197" t="str">
        <f>E9</f>
        <v>Etapa 1 - MJČ</v>
      </c>
      <c r="F87" s="219"/>
      <c r="G87" s="219"/>
      <c r="H87" s="219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45" s="2" customFormat="1" ht="6.9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45" s="2" customFormat="1" ht="12" customHeight="1">
      <c r="A89" s="25"/>
      <c r="B89" s="26"/>
      <c r="C89" s="22" t="s">
        <v>18</v>
      </c>
      <c r="D89" s="25"/>
      <c r="E89" s="25"/>
      <c r="F89" s="20" t="str">
        <f>F12</f>
        <v xml:space="preserve"> </v>
      </c>
      <c r="G89" s="25"/>
      <c r="H89" s="25"/>
      <c r="I89" s="22" t="s">
        <v>20</v>
      </c>
      <c r="J89" s="48">
        <f>IF(J12="","",J12)</f>
        <v>44439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45" s="2" customFormat="1" ht="6.9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45" s="2" customFormat="1" ht="15.15" customHeight="1">
      <c r="A91" s="25"/>
      <c r="B91" s="26"/>
      <c r="C91" s="22" t="s">
        <v>21</v>
      </c>
      <c r="D91" s="25"/>
      <c r="E91" s="25"/>
      <c r="F91" s="20" t="str">
        <f>E15</f>
        <v xml:space="preserve"> </v>
      </c>
      <c r="G91" s="25"/>
      <c r="H91" s="25"/>
      <c r="I91" s="22" t="s">
        <v>25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45" s="2" customFormat="1" ht="15.15" customHeight="1">
      <c r="A92" s="25"/>
      <c r="B92" s="26"/>
      <c r="C92" s="22" t="s">
        <v>24</v>
      </c>
      <c r="D92" s="25"/>
      <c r="E92" s="25"/>
      <c r="F92" s="20" t="str">
        <f>IF(E18="","",E18)</f>
        <v xml:space="preserve"> </v>
      </c>
      <c r="G92" s="25"/>
      <c r="H92" s="25"/>
      <c r="I92" s="22" t="s">
        <v>27</v>
      </c>
      <c r="J92" s="23" t="str">
        <f>E24</f>
        <v xml:space="preserve"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45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45" s="2" customFormat="1" ht="29.25" customHeight="1">
      <c r="A94" s="25"/>
      <c r="B94" s="26"/>
      <c r="C94" s="103" t="s">
        <v>87</v>
      </c>
      <c r="D94" s="95"/>
      <c r="E94" s="95"/>
      <c r="F94" s="95"/>
      <c r="G94" s="95"/>
      <c r="H94" s="95"/>
      <c r="I94" s="95"/>
      <c r="J94" s="104" t="s">
        <v>88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45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45" s="2" customFormat="1" ht="22.95" customHeight="1">
      <c r="A96" s="25"/>
      <c r="B96" s="26"/>
      <c r="C96" s="105" t="s">
        <v>89</v>
      </c>
      <c r="D96" s="25"/>
      <c r="E96" s="25"/>
      <c r="F96" s="25"/>
      <c r="G96" s="25"/>
      <c r="H96" s="25"/>
      <c r="I96" s="25"/>
      <c r="J96" s="64">
        <f>J121</f>
        <v>0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S96" s="13" t="s">
        <v>90</v>
      </c>
    </row>
    <row r="97" spans="1:29" s="9" customFormat="1" ht="24.9" customHeight="1">
      <c r="B97" s="106"/>
      <c r="D97" s="107" t="s">
        <v>91</v>
      </c>
      <c r="E97" s="108"/>
      <c r="F97" s="108"/>
      <c r="G97" s="108"/>
      <c r="H97" s="108"/>
      <c r="I97" s="108"/>
      <c r="J97" s="109">
        <f>J122</f>
        <v>0</v>
      </c>
      <c r="L97" s="106"/>
    </row>
    <row r="98" spans="1:29" s="9" customFormat="1" ht="24.9" customHeight="1">
      <c r="B98" s="106"/>
      <c r="D98" s="107" t="s">
        <v>92</v>
      </c>
      <c r="E98" s="108"/>
      <c r="F98" s="108"/>
      <c r="G98" s="108"/>
      <c r="H98" s="108"/>
      <c r="I98" s="108"/>
      <c r="J98" s="109">
        <f>J154</f>
        <v>0</v>
      </c>
      <c r="L98" s="106"/>
    </row>
    <row r="99" spans="1:29" s="9" customFormat="1" ht="24.9" customHeight="1">
      <c r="B99" s="106"/>
      <c r="D99" s="107" t="s">
        <v>93</v>
      </c>
      <c r="E99" s="108"/>
      <c r="F99" s="108"/>
      <c r="G99" s="108"/>
      <c r="H99" s="108"/>
      <c r="I99" s="108"/>
      <c r="J99" s="109">
        <f>J159</f>
        <v>0</v>
      </c>
      <c r="L99" s="106"/>
    </row>
    <row r="100" spans="1:29" s="9" customFormat="1" ht="24.9" customHeight="1">
      <c r="B100" s="106"/>
      <c r="D100" s="107" t="s">
        <v>94</v>
      </c>
      <c r="E100" s="108"/>
      <c r="F100" s="108"/>
      <c r="G100" s="108"/>
      <c r="H100" s="108"/>
      <c r="I100" s="108"/>
      <c r="J100" s="109">
        <f>J177</f>
        <v>0</v>
      </c>
      <c r="L100" s="106"/>
    </row>
    <row r="101" spans="1:29" s="9" customFormat="1" ht="24.9" customHeight="1">
      <c r="B101" s="106"/>
      <c r="D101" s="107" t="s">
        <v>95</v>
      </c>
      <c r="E101" s="108"/>
      <c r="F101" s="108"/>
      <c r="G101" s="108"/>
      <c r="H101" s="108"/>
      <c r="I101" s="108"/>
      <c r="J101" s="109">
        <f>J188</f>
        <v>0</v>
      </c>
      <c r="L101" s="106"/>
    </row>
    <row r="102" spans="1:29" s="2" customFormat="1" ht="21.75" customHeight="1">
      <c r="A102" s="25"/>
      <c r="B102" s="26"/>
      <c r="C102" s="25"/>
      <c r="D102" s="25"/>
      <c r="E102" s="25"/>
      <c r="F102" s="25"/>
      <c r="G102" s="25"/>
      <c r="H102" s="25"/>
      <c r="I102" s="25"/>
      <c r="J102" s="25"/>
      <c r="K102" s="25"/>
      <c r="L102" s="3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" customFormat="1" ht="6.9" customHeight="1">
      <c r="A103" s="25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3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7" spans="1:29" s="2" customFormat="1" ht="6.9" customHeight="1">
      <c r="A107" s="25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3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" customFormat="1" ht="24.9" customHeight="1">
      <c r="A108" s="25"/>
      <c r="B108" s="26"/>
      <c r="C108" s="17" t="s">
        <v>96</v>
      </c>
      <c r="D108" s="25"/>
      <c r="E108" s="25"/>
      <c r="F108" s="25"/>
      <c r="G108" s="25"/>
      <c r="H108" s="25"/>
      <c r="I108" s="25"/>
      <c r="J108" s="25"/>
      <c r="K108" s="25"/>
      <c r="L108" s="3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" customFormat="1" ht="6.9" customHeight="1">
      <c r="A109" s="25"/>
      <c r="B109" s="26"/>
      <c r="C109" s="25"/>
      <c r="D109" s="25"/>
      <c r="E109" s="25"/>
      <c r="F109" s="25"/>
      <c r="G109" s="25"/>
      <c r="H109" s="25"/>
      <c r="I109" s="25"/>
      <c r="J109" s="25"/>
      <c r="K109" s="25"/>
      <c r="L109" s="3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" customFormat="1" ht="12" customHeight="1">
      <c r="A110" s="25"/>
      <c r="B110" s="26"/>
      <c r="C110" s="22" t="s">
        <v>14</v>
      </c>
      <c r="D110" s="25"/>
      <c r="E110" s="25"/>
      <c r="F110" s="25"/>
      <c r="G110" s="25"/>
      <c r="H110" s="25"/>
      <c r="I110" s="25"/>
      <c r="J110" s="25"/>
      <c r="K110" s="25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" customFormat="1" ht="26.25" customHeight="1">
      <c r="A111" s="25"/>
      <c r="B111" s="26"/>
      <c r="C111" s="25"/>
      <c r="D111" s="25"/>
      <c r="E111" s="220" t="str">
        <f>E7</f>
        <v>Rekonstrukce stávajících dopravního kamerového systému Masarykova x Sadová, Ústí n.L.</v>
      </c>
      <c r="F111" s="221"/>
      <c r="G111" s="221"/>
      <c r="H111" s="221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" customFormat="1" ht="12" customHeight="1">
      <c r="A112" s="25"/>
      <c r="B112" s="26"/>
      <c r="C112" s="22" t="s">
        <v>84</v>
      </c>
      <c r="D112" s="25"/>
      <c r="E112" s="25"/>
      <c r="F112" s="25"/>
      <c r="G112" s="25"/>
      <c r="H112" s="25"/>
      <c r="I112" s="25"/>
      <c r="J112" s="25"/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63" s="2" customFormat="1" ht="16.5" customHeight="1">
      <c r="A113" s="25"/>
      <c r="B113" s="26"/>
      <c r="C113" s="25"/>
      <c r="D113" s="25"/>
      <c r="E113" s="197" t="str">
        <f>E9</f>
        <v>Etapa 1 - MJČ</v>
      </c>
      <c r="F113" s="219"/>
      <c r="G113" s="219"/>
      <c r="H113" s="219"/>
      <c r="I113" s="25"/>
      <c r="J113" s="25"/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63" s="2" customFormat="1" ht="6.9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63" s="2" customFormat="1" ht="12" customHeight="1">
      <c r="A115" s="25"/>
      <c r="B115" s="26"/>
      <c r="C115" s="22" t="s">
        <v>18</v>
      </c>
      <c r="D115" s="25"/>
      <c r="E115" s="25"/>
      <c r="F115" s="20" t="str">
        <f>F12</f>
        <v xml:space="preserve"> </v>
      </c>
      <c r="G115" s="25"/>
      <c r="H115" s="25"/>
      <c r="I115" s="22" t="s">
        <v>20</v>
      </c>
      <c r="J115" s="48">
        <f>IF(J12="","",J12)</f>
        <v>44439</v>
      </c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63" s="2" customFormat="1" ht="6.9" customHeight="1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63" s="2" customFormat="1" ht="15.15" customHeight="1">
      <c r="A117" s="25"/>
      <c r="B117" s="26"/>
      <c r="C117" s="22" t="s">
        <v>21</v>
      </c>
      <c r="D117" s="25"/>
      <c r="E117" s="25"/>
      <c r="F117" s="20" t="str">
        <f>E15</f>
        <v xml:space="preserve"> </v>
      </c>
      <c r="G117" s="25"/>
      <c r="H117" s="25"/>
      <c r="I117" s="22" t="s">
        <v>25</v>
      </c>
      <c r="J117" s="23" t="str">
        <f>E21</f>
        <v xml:space="preserve"> </v>
      </c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63" s="2" customFormat="1" ht="15.15" customHeight="1">
      <c r="A118" s="25"/>
      <c r="B118" s="26"/>
      <c r="C118" s="22" t="s">
        <v>24</v>
      </c>
      <c r="D118" s="25"/>
      <c r="E118" s="25"/>
      <c r="F118" s="20" t="str">
        <f>IF(E18="","",E18)</f>
        <v xml:space="preserve"> </v>
      </c>
      <c r="G118" s="25"/>
      <c r="H118" s="25"/>
      <c r="I118" s="22" t="s">
        <v>27</v>
      </c>
      <c r="J118" s="23" t="str">
        <f>E24</f>
        <v xml:space="preserve"> </v>
      </c>
      <c r="K118" s="25"/>
      <c r="L118" s="3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63" s="2" customFormat="1" ht="10.35" customHeight="1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63" s="10" customFormat="1" ht="29.25" customHeight="1">
      <c r="A120" s="110"/>
      <c r="B120" s="111"/>
      <c r="C120" s="112" t="s">
        <v>97</v>
      </c>
      <c r="D120" s="113" t="s">
        <v>54</v>
      </c>
      <c r="E120" s="113" t="s">
        <v>50</v>
      </c>
      <c r="F120" s="113" t="s">
        <v>51</v>
      </c>
      <c r="G120" s="113" t="s">
        <v>98</v>
      </c>
      <c r="H120" s="113" t="s">
        <v>99</v>
      </c>
      <c r="I120" s="113" t="s">
        <v>100</v>
      </c>
      <c r="J120" s="113" t="s">
        <v>88</v>
      </c>
      <c r="K120" s="114" t="s">
        <v>101</v>
      </c>
      <c r="L120" s="115"/>
      <c r="M120" s="55" t="s">
        <v>1</v>
      </c>
      <c r="N120" s="56" t="s">
        <v>33</v>
      </c>
      <c r="O120" s="56" t="s">
        <v>102</v>
      </c>
      <c r="P120" s="56" t="s">
        <v>103</v>
      </c>
      <c r="Q120" s="56" t="s">
        <v>104</v>
      </c>
      <c r="R120" s="56" t="s">
        <v>105</v>
      </c>
      <c r="S120" s="56" t="s">
        <v>106</v>
      </c>
      <c r="T120" s="57" t="s">
        <v>107</v>
      </c>
      <c r="U120" s="110"/>
      <c r="V120" s="110"/>
      <c r="W120" s="110"/>
      <c r="X120" s="110"/>
      <c r="Y120" s="110"/>
      <c r="Z120" s="110"/>
      <c r="AA120" s="110"/>
      <c r="AB120" s="110"/>
      <c r="AC120" s="110"/>
    </row>
    <row r="121" spans="1:63" s="2" customFormat="1" ht="22.95" customHeight="1">
      <c r="A121" s="25"/>
      <c r="B121" s="26"/>
      <c r="C121" s="62" t="s">
        <v>108</v>
      </c>
      <c r="D121" s="25"/>
      <c r="E121" s="25"/>
      <c r="F121" s="25"/>
      <c r="G121" s="25"/>
      <c r="H121" s="25"/>
      <c r="I121" s="25"/>
      <c r="J121" s="116">
        <f>BI121</f>
        <v>0</v>
      </c>
      <c r="K121" s="25"/>
      <c r="L121" s="160"/>
      <c r="M121" s="161"/>
      <c r="N121" s="162"/>
      <c r="O121" s="163"/>
      <c r="P121" s="164"/>
      <c r="Q121" s="163"/>
      <c r="R121" s="164"/>
      <c r="S121" s="163"/>
      <c r="T121" s="165"/>
      <c r="U121" s="181"/>
      <c r="V121" s="181"/>
      <c r="W121" s="25"/>
      <c r="X121" s="25"/>
      <c r="Y121" s="25"/>
      <c r="Z121" s="25"/>
      <c r="AA121" s="25"/>
      <c r="AB121" s="25"/>
      <c r="AC121" s="25"/>
      <c r="AR121" s="13" t="s">
        <v>68</v>
      </c>
      <c r="AS121" s="13" t="s">
        <v>90</v>
      </c>
      <c r="BI121" s="119">
        <f>BI122+BI154+BI159+BI177+BI188</f>
        <v>0</v>
      </c>
    </row>
    <row r="122" spans="1:63" s="11" customFormat="1" ht="25.95" customHeight="1">
      <c r="B122" s="120"/>
      <c r="D122" s="121" t="s">
        <v>68</v>
      </c>
      <c r="E122" s="122" t="s">
        <v>109</v>
      </c>
      <c r="F122" s="122" t="s">
        <v>110</v>
      </c>
      <c r="J122" s="123">
        <f>BI122</f>
        <v>0</v>
      </c>
      <c r="L122" s="167"/>
      <c r="M122" s="168"/>
      <c r="N122" s="169"/>
      <c r="O122" s="169"/>
      <c r="P122" s="170"/>
      <c r="Q122" s="169"/>
      <c r="R122" s="170"/>
      <c r="S122" s="169"/>
      <c r="T122" s="171"/>
      <c r="U122" s="169"/>
      <c r="V122" s="169"/>
      <c r="AP122" s="121" t="s">
        <v>77</v>
      </c>
      <c r="AR122" s="128" t="s">
        <v>68</v>
      </c>
      <c r="AS122" s="128" t="s">
        <v>69</v>
      </c>
      <c r="AW122" s="121" t="s">
        <v>111</v>
      </c>
      <c r="BI122" s="129">
        <f>SUM(BI123:BI153)</f>
        <v>0</v>
      </c>
    </row>
    <row r="123" spans="1:63" s="2" customFormat="1" ht="44.25" customHeight="1">
      <c r="A123" s="25"/>
      <c r="B123" s="130"/>
      <c r="C123" s="131" t="s">
        <v>77</v>
      </c>
      <c r="D123" s="131" t="s">
        <v>112</v>
      </c>
      <c r="E123" s="132" t="s">
        <v>113</v>
      </c>
      <c r="F123" s="133" t="s">
        <v>114</v>
      </c>
      <c r="G123" s="134" t="s">
        <v>115</v>
      </c>
      <c r="H123" s="135">
        <v>1</v>
      </c>
      <c r="I123" s="156"/>
      <c r="J123" s="156">
        <f t="shared" ref="J123:J153" si="0">ROUND(I123*H123,2)</f>
        <v>0</v>
      </c>
      <c r="K123" s="133" t="s">
        <v>1</v>
      </c>
      <c r="L123" s="172"/>
      <c r="M123" s="173"/>
      <c r="N123" s="174"/>
      <c r="O123" s="175"/>
      <c r="P123" s="175"/>
      <c r="Q123" s="175"/>
      <c r="R123" s="175"/>
      <c r="S123" s="175"/>
      <c r="T123" s="175"/>
      <c r="U123" s="182"/>
      <c r="V123" s="181"/>
      <c r="W123" s="25"/>
      <c r="X123" s="25"/>
      <c r="Y123" s="25"/>
      <c r="Z123" s="25"/>
      <c r="AA123" s="25"/>
      <c r="AB123" s="25"/>
      <c r="AC123" s="25"/>
      <c r="AP123" s="141" t="s">
        <v>116</v>
      </c>
      <c r="AR123" s="141" t="s">
        <v>112</v>
      </c>
      <c r="AS123" s="141" t="s">
        <v>77</v>
      </c>
      <c r="AW123" s="13" t="s">
        <v>111</v>
      </c>
      <c r="BC123" s="142">
        <f t="shared" ref="BC123:BC153" si="1">IF(N123="základní",J123,0)</f>
        <v>0</v>
      </c>
      <c r="BD123" s="142">
        <f t="shared" ref="BD123:BD153" si="2">IF(N123="snížená",J123,0)</f>
        <v>0</v>
      </c>
      <c r="BE123" s="142">
        <f t="shared" ref="BE123:BE153" si="3">IF(N123="zákl. přenesená",J123,0)</f>
        <v>0</v>
      </c>
      <c r="BF123" s="142">
        <f t="shared" ref="BF123:BF153" si="4">IF(N123="sníž. přenesená",J123,0)</f>
        <v>0</v>
      </c>
      <c r="BG123" s="142">
        <f t="shared" ref="BG123:BG153" si="5">IF(N123="nulová",J123,0)</f>
        <v>0</v>
      </c>
      <c r="BH123" s="13" t="s">
        <v>77</v>
      </c>
      <c r="BI123" s="142">
        <f t="shared" ref="BI123:BI153" si="6">ROUND(I123*H123,2)</f>
        <v>0</v>
      </c>
      <c r="BJ123" s="13" t="s">
        <v>117</v>
      </c>
      <c r="BK123" s="141" t="s">
        <v>79</v>
      </c>
    </row>
    <row r="124" spans="1:63" s="2" customFormat="1" ht="45.6">
      <c r="A124" s="25"/>
      <c r="B124" s="130"/>
      <c r="C124" s="131" t="s">
        <v>79</v>
      </c>
      <c r="D124" s="131" t="s">
        <v>112</v>
      </c>
      <c r="E124" s="132" t="s">
        <v>118</v>
      </c>
      <c r="F124" s="133" t="s">
        <v>119</v>
      </c>
      <c r="G124" s="134" t="s">
        <v>115</v>
      </c>
      <c r="H124" s="135">
        <v>4</v>
      </c>
      <c r="I124" s="156"/>
      <c r="J124" s="156">
        <f t="shared" si="0"/>
        <v>0</v>
      </c>
      <c r="K124" s="133" t="s">
        <v>1</v>
      </c>
      <c r="L124" s="172"/>
      <c r="M124" s="173"/>
      <c r="N124" s="174"/>
      <c r="O124" s="175"/>
      <c r="P124" s="175"/>
      <c r="Q124" s="175"/>
      <c r="R124" s="175"/>
      <c r="S124" s="175"/>
      <c r="T124" s="175"/>
      <c r="U124" s="182"/>
      <c r="V124" s="181"/>
      <c r="W124" s="25"/>
      <c r="X124" s="25"/>
      <c r="Y124" s="25"/>
      <c r="Z124" s="25"/>
      <c r="AA124" s="25"/>
      <c r="AB124" s="25"/>
      <c r="AC124" s="25"/>
      <c r="AP124" s="141" t="s">
        <v>116</v>
      </c>
      <c r="AR124" s="141" t="s">
        <v>112</v>
      </c>
      <c r="AS124" s="141" t="s">
        <v>77</v>
      </c>
      <c r="AW124" s="13" t="s">
        <v>111</v>
      </c>
      <c r="BC124" s="142">
        <f t="shared" si="1"/>
        <v>0</v>
      </c>
      <c r="BD124" s="142">
        <f t="shared" si="2"/>
        <v>0</v>
      </c>
      <c r="BE124" s="142">
        <f t="shared" si="3"/>
        <v>0</v>
      </c>
      <c r="BF124" s="142">
        <f t="shared" si="4"/>
        <v>0</v>
      </c>
      <c r="BG124" s="142">
        <f t="shared" si="5"/>
        <v>0</v>
      </c>
      <c r="BH124" s="13" t="s">
        <v>77</v>
      </c>
      <c r="BI124" s="142">
        <f t="shared" si="6"/>
        <v>0</v>
      </c>
      <c r="BJ124" s="13" t="s">
        <v>117</v>
      </c>
      <c r="BK124" s="141" t="s">
        <v>117</v>
      </c>
    </row>
    <row r="125" spans="1:63" s="2" customFormat="1" ht="22.8">
      <c r="A125" s="25"/>
      <c r="B125" s="130"/>
      <c r="C125" s="131" t="s">
        <v>120</v>
      </c>
      <c r="D125" s="131" t="s">
        <v>112</v>
      </c>
      <c r="E125" s="132" t="s">
        <v>121</v>
      </c>
      <c r="F125" s="133" t="s">
        <v>122</v>
      </c>
      <c r="G125" s="134" t="s">
        <v>115</v>
      </c>
      <c r="H125" s="135">
        <v>2</v>
      </c>
      <c r="I125" s="156"/>
      <c r="J125" s="156">
        <f t="shared" si="0"/>
        <v>0</v>
      </c>
      <c r="K125" s="133" t="s">
        <v>1</v>
      </c>
      <c r="L125" s="172"/>
      <c r="M125" s="173"/>
      <c r="N125" s="174"/>
      <c r="O125" s="175"/>
      <c r="P125" s="175"/>
      <c r="Q125" s="175"/>
      <c r="R125" s="175"/>
      <c r="S125" s="175"/>
      <c r="T125" s="175"/>
      <c r="U125" s="182"/>
      <c r="V125" s="181"/>
      <c r="W125" s="25"/>
      <c r="X125" s="25"/>
      <c r="Y125" s="25"/>
      <c r="Z125" s="25"/>
      <c r="AA125" s="25"/>
      <c r="AB125" s="25"/>
      <c r="AC125" s="25"/>
      <c r="AP125" s="141" t="s">
        <v>116</v>
      </c>
      <c r="AR125" s="141" t="s">
        <v>112</v>
      </c>
      <c r="AS125" s="141" t="s">
        <v>77</v>
      </c>
      <c r="AW125" s="13" t="s">
        <v>111</v>
      </c>
      <c r="BC125" s="142">
        <f t="shared" si="1"/>
        <v>0</v>
      </c>
      <c r="BD125" s="142">
        <f t="shared" si="2"/>
        <v>0</v>
      </c>
      <c r="BE125" s="142">
        <f t="shared" si="3"/>
        <v>0</v>
      </c>
      <c r="BF125" s="142">
        <f t="shared" si="4"/>
        <v>0</v>
      </c>
      <c r="BG125" s="142">
        <f t="shared" si="5"/>
        <v>0</v>
      </c>
      <c r="BH125" s="13" t="s">
        <v>77</v>
      </c>
      <c r="BI125" s="142">
        <f t="shared" si="6"/>
        <v>0</v>
      </c>
      <c r="BJ125" s="13" t="s">
        <v>117</v>
      </c>
      <c r="BK125" s="141" t="s">
        <v>123</v>
      </c>
    </row>
    <row r="126" spans="1:63" s="2" customFormat="1" ht="22.8">
      <c r="A126" s="25"/>
      <c r="B126" s="130"/>
      <c r="C126" s="131" t="s">
        <v>117</v>
      </c>
      <c r="D126" s="131" t="s">
        <v>112</v>
      </c>
      <c r="E126" s="132" t="s">
        <v>124</v>
      </c>
      <c r="F126" s="133" t="s">
        <v>125</v>
      </c>
      <c r="G126" s="134" t="s">
        <v>115</v>
      </c>
      <c r="H126" s="135">
        <v>8</v>
      </c>
      <c r="I126" s="156"/>
      <c r="J126" s="156">
        <f t="shared" si="0"/>
        <v>0</v>
      </c>
      <c r="K126" s="133" t="s">
        <v>1</v>
      </c>
      <c r="L126" s="172"/>
      <c r="M126" s="173"/>
      <c r="N126" s="174"/>
      <c r="O126" s="175"/>
      <c r="P126" s="175"/>
      <c r="Q126" s="175"/>
      <c r="R126" s="175"/>
      <c r="S126" s="175"/>
      <c r="T126" s="175"/>
      <c r="U126" s="182"/>
      <c r="V126" s="181"/>
      <c r="W126" s="25"/>
      <c r="X126" s="25"/>
      <c r="Y126" s="25"/>
      <c r="Z126" s="25"/>
      <c r="AA126" s="25"/>
      <c r="AB126" s="25"/>
      <c r="AC126" s="25"/>
      <c r="AP126" s="141" t="s">
        <v>116</v>
      </c>
      <c r="AR126" s="141" t="s">
        <v>112</v>
      </c>
      <c r="AS126" s="141" t="s">
        <v>77</v>
      </c>
      <c r="AW126" s="13" t="s">
        <v>111</v>
      </c>
      <c r="BC126" s="142">
        <f t="shared" si="1"/>
        <v>0</v>
      </c>
      <c r="BD126" s="142">
        <f t="shared" si="2"/>
        <v>0</v>
      </c>
      <c r="BE126" s="142">
        <f t="shared" si="3"/>
        <v>0</v>
      </c>
      <c r="BF126" s="142">
        <f t="shared" si="4"/>
        <v>0</v>
      </c>
      <c r="BG126" s="142">
        <f t="shared" si="5"/>
        <v>0</v>
      </c>
      <c r="BH126" s="13" t="s">
        <v>77</v>
      </c>
      <c r="BI126" s="142">
        <f t="shared" si="6"/>
        <v>0</v>
      </c>
      <c r="BJ126" s="13" t="s">
        <v>117</v>
      </c>
      <c r="BK126" s="141" t="s">
        <v>116</v>
      </c>
    </row>
    <row r="127" spans="1:63" s="2" customFormat="1" ht="44.25" customHeight="1">
      <c r="A127" s="25"/>
      <c r="B127" s="130"/>
      <c r="C127" s="131" t="s">
        <v>126</v>
      </c>
      <c r="D127" s="131" t="s">
        <v>112</v>
      </c>
      <c r="E127" s="132" t="s">
        <v>127</v>
      </c>
      <c r="F127" s="133" t="s">
        <v>128</v>
      </c>
      <c r="G127" s="134" t="s">
        <v>115</v>
      </c>
      <c r="H127" s="135">
        <v>2</v>
      </c>
      <c r="I127" s="156"/>
      <c r="J127" s="156">
        <f t="shared" si="0"/>
        <v>0</v>
      </c>
      <c r="K127" s="133" t="s">
        <v>1</v>
      </c>
      <c r="L127" s="172"/>
      <c r="M127" s="173"/>
      <c r="N127" s="174"/>
      <c r="O127" s="175"/>
      <c r="P127" s="175"/>
      <c r="Q127" s="175"/>
      <c r="R127" s="175"/>
      <c r="S127" s="175"/>
      <c r="T127" s="175"/>
      <c r="U127" s="182"/>
      <c r="V127" s="181"/>
      <c r="W127" s="25"/>
      <c r="X127" s="25"/>
      <c r="Y127" s="25"/>
      <c r="Z127" s="25"/>
      <c r="AA127" s="25"/>
      <c r="AB127" s="25"/>
      <c r="AC127" s="25"/>
      <c r="AP127" s="141" t="s">
        <v>116</v>
      </c>
      <c r="AR127" s="141" t="s">
        <v>112</v>
      </c>
      <c r="AS127" s="141" t="s">
        <v>77</v>
      </c>
      <c r="AW127" s="13" t="s">
        <v>111</v>
      </c>
      <c r="BC127" s="142">
        <f t="shared" si="1"/>
        <v>0</v>
      </c>
      <c r="BD127" s="142">
        <f t="shared" si="2"/>
        <v>0</v>
      </c>
      <c r="BE127" s="142">
        <f t="shared" si="3"/>
        <v>0</v>
      </c>
      <c r="BF127" s="142">
        <f t="shared" si="4"/>
        <v>0</v>
      </c>
      <c r="BG127" s="142">
        <f t="shared" si="5"/>
        <v>0</v>
      </c>
      <c r="BH127" s="13" t="s">
        <v>77</v>
      </c>
      <c r="BI127" s="142">
        <f t="shared" si="6"/>
        <v>0</v>
      </c>
      <c r="BJ127" s="13" t="s">
        <v>117</v>
      </c>
      <c r="BK127" s="141" t="s">
        <v>129</v>
      </c>
    </row>
    <row r="128" spans="1:63" s="2" customFormat="1" ht="34.200000000000003">
      <c r="A128" s="25"/>
      <c r="B128" s="130"/>
      <c r="C128" s="131" t="s">
        <v>123</v>
      </c>
      <c r="D128" s="131" t="s">
        <v>112</v>
      </c>
      <c r="E128" s="132" t="s">
        <v>130</v>
      </c>
      <c r="F128" s="133" t="s">
        <v>366</v>
      </c>
      <c r="G128" s="134" t="s">
        <v>115</v>
      </c>
      <c r="H128" s="135">
        <v>2</v>
      </c>
      <c r="I128" s="156"/>
      <c r="J128" s="156">
        <f t="shared" si="0"/>
        <v>0</v>
      </c>
      <c r="K128" s="133" t="s">
        <v>1</v>
      </c>
      <c r="L128" s="172"/>
      <c r="M128" s="173"/>
      <c r="N128" s="174"/>
      <c r="O128" s="175"/>
      <c r="P128" s="175"/>
      <c r="Q128" s="175"/>
      <c r="R128" s="175"/>
      <c r="S128" s="175"/>
      <c r="T128" s="175"/>
      <c r="U128" s="182"/>
      <c r="V128" s="181"/>
      <c r="W128" s="25"/>
      <c r="X128" s="25"/>
      <c r="Y128" s="25"/>
      <c r="Z128" s="25"/>
      <c r="AA128" s="25"/>
      <c r="AB128" s="25"/>
      <c r="AC128" s="25"/>
      <c r="AP128" s="141" t="s">
        <v>116</v>
      </c>
      <c r="AR128" s="141" t="s">
        <v>112</v>
      </c>
      <c r="AS128" s="141" t="s">
        <v>77</v>
      </c>
      <c r="AW128" s="13" t="s">
        <v>111</v>
      </c>
      <c r="BC128" s="142">
        <f t="shared" si="1"/>
        <v>0</v>
      </c>
      <c r="BD128" s="142">
        <f t="shared" si="2"/>
        <v>0</v>
      </c>
      <c r="BE128" s="142">
        <f t="shared" si="3"/>
        <v>0</v>
      </c>
      <c r="BF128" s="142">
        <f t="shared" si="4"/>
        <v>0</v>
      </c>
      <c r="BG128" s="142">
        <f t="shared" si="5"/>
        <v>0</v>
      </c>
      <c r="BH128" s="13" t="s">
        <v>77</v>
      </c>
      <c r="BI128" s="142">
        <f t="shared" si="6"/>
        <v>0</v>
      </c>
      <c r="BJ128" s="13" t="s">
        <v>117</v>
      </c>
      <c r="BK128" s="141" t="s">
        <v>131</v>
      </c>
    </row>
    <row r="129" spans="1:63" s="2" customFormat="1" ht="33" customHeight="1">
      <c r="A129" s="25"/>
      <c r="B129" s="130"/>
      <c r="C129" s="131" t="s">
        <v>132</v>
      </c>
      <c r="D129" s="131" t="s">
        <v>112</v>
      </c>
      <c r="E129" s="132" t="s">
        <v>133</v>
      </c>
      <c r="F129" s="133" t="s">
        <v>134</v>
      </c>
      <c r="G129" s="134" t="s">
        <v>115</v>
      </c>
      <c r="H129" s="135">
        <v>1</v>
      </c>
      <c r="I129" s="156"/>
      <c r="J129" s="156">
        <f t="shared" si="0"/>
        <v>0</v>
      </c>
      <c r="K129" s="133" t="s">
        <v>1</v>
      </c>
      <c r="L129" s="172"/>
      <c r="M129" s="173"/>
      <c r="N129" s="174"/>
      <c r="O129" s="175"/>
      <c r="P129" s="175"/>
      <c r="Q129" s="175"/>
      <c r="R129" s="175"/>
      <c r="S129" s="175"/>
      <c r="T129" s="175"/>
      <c r="U129" s="182"/>
      <c r="V129" s="181"/>
      <c r="W129" s="25"/>
      <c r="X129" s="25"/>
      <c r="Y129" s="25"/>
      <c r="Z129" s="25"/>
      <c r="AA129" s="25"/>
      <c r="AB129" s="25"/>
      <c r="AC129" s="25"/>
      <c r="AP129" s="141" t="s">
        <v>116</v>
      </c>
      <c r="AR129" s="141" t="s">
        <v>112</v>
      </c>
      <c r="AS129" s="141" t="s">
        <v>77</v>
      </c>
      <c r="AW129" s="13" t="s">
        <v>111</v>
      </c>
      <c r="BC129" s="142">
        <f t="shared" si="1"/>
        <v>0</v>
      </c>
      <c r="BD129" s="142">
        <f t="shared" si="2"/>
        <v>0</v>
      </c>
      <c r="BE129" s="142">
        <f t="shared" si="3"/>
        <v>0</v>
      </c>
      <c r="BF129" s="142">
        <f t="shared" si="4"/>
        <v>0</v>
      </c>
      <c r="BG129" s="142">
        <f t="shared" si="5"/>
        <v>0</v>
      </c>
      <c r="BH129" s="13" t="s">
        <v>77</v>
      </c>
      <c r="BI129" s="142">
        <f t="shared" si="6"/>
        <v>0</v>
      </c>
      <c r="BJ129" s="13" t="s">
        <v>117</v>
      </c>
      <c r="BK129" s="141" t="s">
        <v>135</v>
      </c>
    </row>
    <row r="130" spans="1:63" s="2" customFormat="1" ht="16.5" customHeight="1">
      <c r="A130" s="25"/>
      <c r="B130" s="130"/>
      <c r="C130" s="131" t="s">
        <v>116</v>
      </c>
      <c r="D130" s="131" t="s">
        <v>112</v>
      </c>
      <c r="E130" s="132" t="s">
        <v>136</v>
      </c>
      <c r="F130" s="133" t="s">
        <v>137</v>
      </c>
      <c r="G130" s="134" t="s">
        <v>115</v>
      </c>
      <c r="H130" s="135">
        <v>1</v>
      </c>
      <c r="I130" s="156"/>
      <c r="J130" s="156">
        <f t="shared" si="0"/>
        <v>0</v>
      </c>
      <c r="K130" s="133" t="s">
        <v>1</v>
      </c>
      <c r="L130" s="172"/>
      <c r="M130" s="173"/>
      <c r="N130" s="174"/>
      <c r="O130" s="175"/>
      <c r="P130" s="175"/>
      <c r="Q130" s="175"/>
      <c r="R130" s="175"/>
      <c r="S130" s="175"/>
      <c r="T130" s="175"/>
      <c r="U130" s="182"/>
      <c r="V130" s="181"/>
      <c r="W130" s="25"/>
      <c r="X130" s="25"/>
      <c r="Y130" s="25"/>
      <c r="Z130" s="25"/>
      <c r="AA130" s="25"/>
      <c r="AB130" s="25"/>
      <c r="AC130" s="25"/>
      <c r="AP130" s="141" t="s">
        <v>116</v>
      </c>
      <c r="AR130" s="141" t="s">
        <v>112</v>
      </c>
      <c r="AS130" s="141" t="s">
        <v>77</v>
      </c>
      <c r="AW130" s="13" t="s">
        <v>111</v>
      </c>
      <c r="BC130" s="142">
        <f t="shared" si="1"/>
        <v>0</v>
      </c>
      <c r="BD130" s="142">
        <f t="shared" si="2"/>
        <v>0</v>
      </c>
      <c r="BE130" s="142">
        <f t="shared" si="3"/>
        <v>0</v>
      </c>
      <c r="BF130" s="142">
        <f t="shared" si="4"/>
        <v>0</v>
      </c>
      <c r="BG130" s="142">
        <f t="shared" si="5"/>
        <v>0</v>
      </c>
      <c r="BH130" s="13" t="s">
        <v>77</v>
      </c>
      <c r="BI130" s="142">
        <f t="shared" si="6"/>
        <v>0</v>
      </c>
      <c r="BJ130" s="13" t="s">
        <v>117</v>
      </c>
      <c r="BK130" s="141" t="s">
        <v>138</v>
      </c>
    </row>
    <row r="131" spans="1:63" s="2" customFormat="1" ht="22.8">
      <c r="A131" s="25"/>
      <c r="B131" s="130"/>
      <c r="C131" s="131" t="s">
        <v>139</v>
      </c>
      <c r="D131" s="131" t="s">
        <v>112</v>
      </c>
      <c r="E131" s="132" t="s">
        <v>140</v>
      </c>
      <c r="F131" s="133" t="s">
        <v>141</v>
      </c>
      <c r="G131" s="134" t="s">
        <v>115</v>
      </c>
      <c r="H131" s="135">
        <v>4</v>
      </c>
      <c r="I131" s="156"/>
      <c r="J131" s="156">
        <f t="shared" si="0"/>
        <v>0</v>
      </c>
      <c r="K131" s="133" t="s">
        <v>1</v>
      </c>
      <c r="L131" s="172"/>
      <c r="M131" s="173"/>
      <c r="N131" s="174"/>
      <c r="O131" s="175"/>
      <c r="P131" s="175"/>
      <c r="Q131" s="175"/>
      <c r="R131" s="175"/>
      <c r="S131" s="175"/>
      <c r="T131" s="175"/>
      <c r="U131" s="182"/>
      <c r="V131" s="181"/>
      <c r="W131" s="25"/>
      <c r="X131" s="25"/>
      <c r="Y131" s="25"/>
      <c r="Z131" s="25"/>
      <c r="AA131" s="25"/>
      <c r="AB131" s="25"/>
      <c r="AC131" s="25"/>
      <c r="AP131" s="141" t="s">
        <v>116</v>
      </c>
      <c r="AR131" s="141" t="s">
        <v>112</v>
      </c>
      <c r="AS131" s="141" t="s">
        <v>77</v>
      </c>
      <c r="AW131" s="13" t="s">
        <v>111</v>
      </c>
      <c r="BC131" s="142">
        <f t="shared" si="1"/>
        <v>0</v>
      </c>
      <c r="BD131" s="142">
        <f t="shared" si="2"/>
        <v>0</v>
      </c>
      <c r="BE131" s="142">
        <f t="shared" si="3"/>
        <v>0</v>
      </c>
      <c r="BF131" s="142">
        <f t="shared" si="4"/>
        <v>0</v>
      </c>
      <c r="BG131" s="142">
        <f t="shared" si="5"/>
        <v>0</v>
      </c>
      <c r="BH131" s="13" t="s">
        <v>77</v>
      </c>
      <c r="BI131" s="142">
        <f t="shared" si="6"/>
        <v>0</v>
      </c>
      <c r="BJ131" s="13" t="s">
        <v>117</v>
      </c>
      <c r="BK131" s="141" t="s">
        <v>142</v>
      </c>
    </row>
    <row r="132" spans="1:63" s="2" customFormat="1" ht="22.8">
      <c r="A132" s="25"/>
      <c r="B132" s="130"/>
      <c r="C132" s="131" t="s">
        <v>129</v>
      </c>
      <c r="D132" s="131" t="s">
        <v>112</v>
      </c>
      <c r="E132" s="132" t="s">
        <v>143</v>
      </c>
      <c r="F132" s="133" t="s">
        <v>144</v>
      </c>
      <c r="G132" s="134" t="s">
        <v>115</v>
      </c>
      <c r="H132" s="135">
        <v>2</v>
      </c>
      <c r="I132" s="156"/>
      <c r="J132" s="156">
        <f t="shared" si="0"/>
        <v>0</v>
      </c>
      <c r="K132" s="133" t="s">
        <v>1</v>
      </c>
      <c r="L132" s="172"/>
      <c r="M132" s="173"/>
      <c r="N132" s="174"/>
      <c r="O132" s="175"/>
      <c r="P132" s="175"/>
      <c r="Q132" s="175"/>
      <c r="R132" s="175"/>
      <c r="S132" s="175"/>
      <c r="T132" s="175"/>
      <c r="U132" s="182"/>
      <c r="V132" s="181"/>
      <c r="W132" s="25"/>
      <c r="X132" s="25"/>
      <c r="Y132" s="25"/>
      <c r="Z132" s="25"/>
      <c r="AA132" s="25"/>
      <c r="AB132" s="25"/>
      <c r="AC132" s="25"/>
      <c r="AP132" s="141" t="s">
        <v>116</v>
      </c>
      <c r="AR132" s="141" t="s">
        <v>112</v>
      </c>
      <c r="AS132" s="141" t="s">
        <v>77</v>
      </c>
      <c r="AW132" s="13" t="s">
        <v>111</v>
      </c>
      <c r="BC132" s="142">
        <f t="shared" si="1"/>
        <v>0</v>
      </c>
      <c r="BD132" s="142">
        <f t="shared" si="2"/>
        <v>0</v>
      </c>
      <c r="BE132" s="142">
        <f t="shared" si="3"/>
        <v>0</v>
      </c>
      <c r="BF132" s="142">
        <f t="shared" si="4"/>
        <v>0</v>
      </c>
      <c r="BG132" s="142">
        <f t="shared" si="5"/>
        <v>0</v>
      </c>
      <c r="BH132" s="13" t="s">
        <v>77</v>
      </c>
      <c r="BI132" s="142">
        <f t="shared" si="6"/>
        <v>0</v>
      </c>
      <c r="BJ132" s="13" t="s">
        <v>117</v>
      </c>
      <c r="BK132" s="141" t="s">
        <v>145</v>
      </c>
    </row>
    <row r="133" spans="1:63" s="2" customFormat="1" ht="22.8">
      <c r="A133" s="25"/>
      <c r="B133" s="130"/>
      <c r="C133" s="131" t="s">
        <v>146</v>
      </c>
      <c r="D133" s="131" t="s">
        <v>112</v>
      </c>
      <c r="E133" s="132" t="s">
        <v>147</v>
      </c>
      <c r="F133" s="133" t="s">
        <v>148</v>
      </c>
      <c r="G133" s="134" t="s">
        <v>149</v>
      </c>
      <c r="H133" s="135">
        <v>48</v>
      </c>
      <c r="I133" s="156"/>
      <c r="J133" s="156">
        <f t="shared" si="0"/>
        <v>0</v>
      </c>
      <c r="K133" s="133" t="s">
        <v>1</v>
      </c>
      <c r="L133" s="172"/>
      <c r="M133" s="173"/>
      <c r="N133" s="174"/>
      <c r="O133" s="175"/>
      <c r="P133" s="175"/>
      <c r="Q133" s="175"/>
      <c r="R133" s="175"/>
      <c r="S133" s="175"/>
      <c r="T133" s="175"/>
      <c r="U133" s="182"/>
      <c r="V133" s="181"/>
      <c r="W133" s="25"/>
      <c r="X133" s="25"/>
      <c r="Y133" s="25"/>
      <c r="Z133" s="25"/>
      <c r="AA133" s="25"/>
      <c r="AB133" s="25"/>
      <c r="AC133" s="25"/>
      <c r="AP133" s="141" t="s">
        <v>116</v>
      </c>
      <c r="AR133" s="141" t="s">
        <v>112</v>
      </c>
      <c r="AS133" s="141" t="s">
        <v>77</v>
      </c>
      <c r="AW133" s="13" t="s">
        <v>111</v>
      </c>
      <c r="BC133" s="142">
        <f t="shared" si="1"/>
        <v>0</v>
      </c>
      <c r="BD133" s="142">
        <f t="shared" si="2"/>
        <v>0</v>
      </c>
      <c r="BE133" s="142">
        <f t="shared" si="3"/>
        <v>0</v>
      </c>
      <c r="BF133" s="142">
        <f t="shared" si="4"/>
        <v>0</v>
      </c>
      <c r="BG133" s="142">
        <f t="shared" si="5"/>
        <v>0</v>
      </c>
      <c r="BH133" s="13" t="s">
        <v>77</v>
      </c>
      <c r="BI133" s="142">
        <f t="shared" si="6"/>
        <v>0</v>
      </c>
      <c r="BJ133" s="13" t="s">
        <v>117</v>
      </c>
      <c r="BK133" s="141" t="s">
        <v>150</v>
      </c>
    </row>
    <row r="134" spans="1:63" s="2" customFormat="1" ht="16.5" customHeight="1">
      <c r="A134" s="25"/>
      <c r="B134" s="130"/>
      <c r="C134" s="131" t="s">
        <v>131</v>
      </c>
      <c r="D134" s="131" t="s">
        <v>112</v>
      </c>
      <c r="E134" s="132" t="s">
        <v>151</v>
      </c>
      <c r="F134" s="133" t="s">
        <v>152</v>
      </c>
      <c r="G134" s="134" t="s">
        <v>115</v>
      </c>
      <c r="H134" s="135">
        <v>32</v>
      </c>
      <c r="I134" s="156"/>
      <c r="J134" s="156">
        <f t="shared" si="0"/>
        <v>0</v>
      </c>
      <c r="K134" s="133" t="s">
        <v>1</v>
      </c>
      <c r="L134" s="172"/>
      <c r="M134" s="173"/>
      <c r="N134" s="174"/>
      <c r="O134" s="175"/>
      <c r="P134" s="175"/>
      <c r="Q134" s="175"/>
      <c r="R134" s="175"/>
      <c r="S134" s="175"/>
      <c r="T134" s="175"/>
      <c r="U134" s="182"/>
      <c r="V134" s="181"/>
      <c r="W134" s="25"/>
      <c r="X134" s="25"/>
      <c r="Y134" s="25"/>
      <c r="Z134" s="25"/>
      <c r="AA134" s="25"/>
      <c r="AB134" s="25"/>
      <c r="AC134" s="25"/>
      <c r="AP134" s="141" t="s">
        <v>116</v>
      </c>
      <c r="AR134" s="141" t="s">
        <v>112</v>
      </c>
      <c r="AS134" s="141" t="s">
        <v>77</v>
      </c>
      <c r="AW134" s="13" t="s">
        <v>111</v>
      </c>
      <c r="BC134" s="142">
        <f t="shared" si="1"/>
        <v>0</v>
      </c>
      <c r="BD134" s="142">
        <f t="shared" si="2"/>
        <v>0</v>
      </c>
      <c r="BE134" s="142">
        <f t="shared" si="3"/>
        <v>0</v>
      </c>
      <c r="BF134" s="142">
        <f t="shared" si="4"/>
        <v>0</v>
      </c>
      <c r="BG134" s="142">
        <f t="shared" si="5"/>
        <v>0</v>
      </c>
      <c r="BH134" s="13" t="s">
        <v>77</v>
      </c>
      <c r="BI134" s="142">
        <f t="shared" si="6"/>
        <v>0</v>
      </c>
      <c r="BJ134" s="13" t="s">
        <v>117</v>
      </c>
      <c r="BK134" s="141" t="s">
        <v>153</v>
      </c>
    </row>
    <row r="135" spans="1:63" s="2" customFormat="1" ht="22.8">
      <c r="A135" s="25"/>
      <c r="B135" s="130"/>
      <c r="C135" s="131" t="s">
        <v>154</v>
      </c>
      <c r="D135" s="131" t="s">
        <v>112</v>
      </c>
      <c r="E135" s="132" t="s">
        <v>155</v>
      </c>
      <c r="F135" s="133" t="s">
        <v>156</v>
      </c>
      <c r="G135" s="134" t="s">
        <v>115</v>
      </c>
      <c r="H135" s="135">
        <v>4</v>
      </c>
      <c r="I135" s="156"/>
      <c r="J135" s="156">
        <f t="shared" si="0"/>
        <v>0</v>
      </c>
      <c r="K135" s="133" t="s">
        <v>1</v>
      </c>
      <c r="L135" s="172"/>
      <c r="M135" s="173"/>
      <c r="N135" s="174"/>
      <c r="O135" s="175"/>
      <c r="P135" s="175"/>
      <c r="Q135" s="175"/>
      <c r="R135" s="175"/>
      <c r="S135" s="175"/>
      <c r="T135" s="175"/>
      <c r="U135" s="182"/>
      <c r="V135" s="181"/>
      <c r="W135" s="25"/>
      <c r="X135" s="25"/>
      <c r="Y135" s="25"/>
      <c r="Z135" s="25"/>
      <c r="AA135" s="25"/>
      <c r="AB135" s="25"/>
      <c r="AC135" s="25"/>
      <c r="AP135" s="141" t="s">
        <v>116</v>
      </c>
      <c r="AR135" s="141" t="s">
        <v>112</v>
      </c>
      <c r="AS135" s="141" t="s">
        <v>77</v>
      </c>
      <c r="AW135" s="13" t="s">
        <v>111</v>
      </c>
      <c r="BC135" s="142">
        <f t="shared" si="1"/>
        <v>0</v>
      </c>
      <c r="BD135" s="142">
        <f t="shared" si="2"/>
        <v>0</v>
      </c>
      <c r="BE135" s="142">
        <f t="shared" si="3"/>
        <v>0</v>
      </c>
      <c r="BF135" s="142">
        <f t="shared" si="4"/>
        <v>0</v>
      </c>
      <c r="BG135" s="142">
        <f t="shared" si="5"/>
        <v>0</v>
      </c>
      <c r="BH135" s="13" t="s">
        <v>77</v>
      </c>
      <c r="BI135" s="142">
        <f t="shared" si="6"/>
        <v>0</v>
      </c>
      <c r="BJ135" s="13" t="s">
        <v>117</v>
      </c>
      <c r="BK135" s="141" t="s">
        <v>157</v>
      </c>
    </row>
    <row r="136" spans="1:63" s="2" customFormat="1" ht="16.5" customHeight="1">
      <c r="A136" s="25"/>
      <c r="B136" s="130"/>
      <c r="C136" s="131" t="s">
        <v>158</v>
      </c>
      <c r="D136" s="131" t="s">
        <v>112</v>
      </c>
      <c r="E136" s="132" t="s">
        <v>159</v>
      </c>
      <c r="F136" s="133" t="s">
        <v>160</v>
      </c>
      <c r="G136" s="134" t="s">
        <v>149</v>
      </c>
      <c r="H136" s="135">
        <v>5</v>
      </c>
      <c r="I136" s="156"/>
      <c r="J136" s="156">
        <f t="shared" si="0"/>
        <v>0</v>
      </c>
      <c r="K136" s="133" t="s">
        <v>1</v>
      </c>
      <c r="L136" s="172"/>
      <c r="M136" s="173"/>
      <c r="N136" s="174"/>
      <c r="O136" s="175"/>
      <c r="P136" s="175"/>
      <c r="Q136" s="175"/>
      <c r="R136" s="175"/>
      <c r="S136" s="175"/>
      <c r="T136" s="175"/>
      <c r="U136" s="182"/>
      <c r="V136" s="181"/>
      <c r="W136" s="25"/>
      <c r="X136" s="25"/>
      <c r="Y136" s="25"/>
      <c r="Z136" s="25"/>
      <c r="AA136" s="25"/>
      <c r="AB136" s="25"/>
      <c r="AC136" s="25"/>
      <c r="AP136" s="141" t="s">
        <v>116</v>
      </c>
      <c r="AR136" s="141" t="s">
        <v>112</v>
      </c>
      <c r="AS136" s="141" t="s">
        <v>77</v>
      </c>
      <c r="AW136" s="13" t="s">
        <v>111</v>
      </c>
      <c r="BC136" s="142">
        <f t="shared" si="1"/>
        <v>0</v>
      </c>
      <c r="BD136" s="142">
        <f t="shared" si="2"/>
        <v>0</v>
      </c>
      <c r="BE136" s="142">
        <f t="shared" si="3"/>
        <v>0</v>
      </c>
      <c r="BF136" s="142">
        <f t="shared" si="4"/>
        <v>0</v>
      </c>
      <c r="BG136" s="142">
        <f t="shared" si="5"/>
        <v>0</v>
      </c>
      <c r="BH136" s="13" t="s">
        <v>77</v>
      </c>
      <c r="BI136" s="142">
        <f t="shared" si="6"/>
        <v>0</v>
      </c>
      <c r="BJ136" s="13" t="s">
        <v>117</v>
      </c>
      <c r="BK136" s="141" t="s">
        <v>161</v>
      </c>
    </row>
    <row r="137" spans="1:63" s="2" customFormat="1" ht="16.5" customHeight="1">
      <c r="A137" s="25"/>
      <c r="B137" s="130"/>
      <c r="C137" s="131" t="s">
        <v>8</v>
      </c>
      <c r="D137" s="131" t="s">
        <v>112</v>
      </c>
      <c r="E137" s="132" t="s">
        <v>162</v>
      </c>
      <c r="F137" s="133" t="s">
        <v>163</v>
      </c>
      <c r="G137" s="134" t="s">
        <v>149</v>
      </c>
      <c r="H137" s="135">
        <v>25</v>
      </c>
      <c r="I137" s="156"/>
      <c r="J137" s="156">
        <f t="shared" si="0"/>
        <v>0</v>
      </c>
      <c r="K137" s="133" t="s">
        <v>1</v>
      </c>
      <c r="L137" s="172"/>
      <c r="M137" s="173"/>
      <c r="N137" s="174"/>
      <c r="O137" s="175"/>
      <c r="P137" s="175"/>
      <c r="Q137" s="175"/>
      <c r="R137" s="175"/>
      <c r="S137" s="175"/>
      <c r="T137" s="175"/>
      <c r="U137" s="182"/>
      <c r="V137" s="181"/>
      <c r="W137" s="25"/>
      <c r="X137" s="25"/>
      <c r="Y137" s="25"/>
      <c r="Z137" s="25"/>
      <c r="AA137" s="25"/>
      <c r="AB137" s="25"/>
      <c r="AC137" s="25"/>
      <c r="AP137" s="141" t="s">
        <v>116</v>
      </c>
      <c r="AR137" s="141" t="s">
        <v>112</v>
      </c>
      <c r="AS137" s="141" t="s">
        <v>77</v>
      </c>
      <c r="AW137" s="13" t="s">
        <v>111</v>
      </c>
      <c r="BC137" s="142">
        <f t="shared" si="1"/>
        <v>0</v>
      </c>
      <c r="BD137" s="142">
        <f t="shared" si="2"/>
        <v>0</v>
      </c>
      <c r="BE137" s="142">
        <f t="shared" si="3"/>
        <v>0</v>
      </c>
      <c r="BF137" s="142">
        <f t="shared" si="4"/>
        <v>0</v>
      </c>
      <c r="BG137" s="142">
        <f t="shared" si="5"/>
        <v>0</v>
      </c>
      <c r="BH137" s="13" t="s">
        <v>77</v>
      </c>
      <c r="BI137" s="142">
        <f t="shared" si="6"/>
        <v>0</v>
      </c>
      <c r="BJ137" s="13" t="s">
        <v>117</v>
      </c>
      <c r="BK137" s="141" t="s">
        <v>164</v>
      </c>
    </row>
    <row r="138" spans="1:63" s="2" customFormat="1" ht="22.8">
      <c r="A138" s="25"/>
      <c r="B138" s="130"/>
      <c r="C138" s="131" t="s">
        <v>135</v>
      </c>
      <c r="D138" s="131" t="s">
        <v>112</v>
      </c>
      <c r="E138" s="132" t="s">
        <v>165</v>
      </c>
      <c r="F138" s="133" t="s">
        <v>166</v>
      </c>
      <c r="G138" s="134" t="s">
        <v>115</v>
      </c>
      <c r="H138" s="135">
        <v>2</v>
      </c>
      <c r="I138" s="156"/>
      <c r="J138" s="156">
        <f t="shared" si="0"/>
        <v>0</v>
      </c>
      <c r="K138" s="133" t="s">
        <v>1</v>
      </c>
      <c r="L138" s="172"/>
      <c r="M138" s="173"/>
      <c r="N138" s="174"/>
      <c r="O138" s="175"/>
      <c r="P138" s="175"/>
      <c r="Q138" s="175"/>
      <c r="R138" s="175"/>
      <c r="S138" s="175"/>
      <c r="T138" s="175"/>
      <c r="U138" s="182"/>
      <c r="V138" s="181"/>
      <c r="W138" s="25"/>
      <c r="X138" s="25"/>
      <c r="Y138" s="25"/>
      <c r="Z138" s="25"/>
      <c r="AA138" s="25"/>
      <c r="AB138" s="25"/>
      <c r="AC138" s="25"/>
      <c r="AP138" s="141" t="s">
        <v>116</v>
      </c>
      <c r="AR138" s="141" t="s">
        <v>112</v>
      </c>
      <c r="AS138" s="141" t="s">
        <v>77</v>
      </c>
      <c r="AW138" s="13" t="s">
        <v>111</v>
      </c>
      <c r="BC138" s="142">
        <f t="shared" si="1"/>
        <v>0</v>
      </c>
      <c r="BD138" s="142">
        <f t="shared" si="2"/>
        <v>0</v>
      </c>
      <c r="BE138" s="142">
        <f t="shared" si="3"/>
        <v>0</v>
      </c>
      <c r="BF138" s="142">
        <f t="shared" si="4"/>
        <v>0</v>
      </c>
      <c r="BG138" s="142">
        <f t="shared" si="5"/>
        <v>0</v>
      </c>
      <c r="BH138" s="13" t="s">
        <v>77</v>
      </c>
      <c r="BI138" s="142">
        <f t="shared" si="6"/>
        <v>0</v>
      </c>
      <c r="BJ138" s="13" t="s">
        <v>117</v>
      </c>
      <c r="BK138" s="141" t="s">
        <v>167</v>
      </c>
    </row>
    <row r="139" spans="1:63" s="2" customFormat="1" ht="16.5" customHeight="1">
      <c r="A139" s="25"/>
      <c r="B139" s="130"/>
      <c r="C139" s="131" t="s">
        <v>168</v>
      </c>
      <c r="D139" s="131" t="s">
        <v>112</v>
      </c>
      <c r="E139" s="132" t="s">
        <v>169</v>
      </c>
      <c r="F139" s="133" t="s">
        <v>170</v>
      </c>
      <c r="G139" s="134" t="s">
        <v>115</v>
      </c>
      <c r="H139" s="135">
        <v>2</v>
      </c>
      <c r="I139" s="156"/>
      <c r="J139" s="156">
        <f t="shared" si="0"/>
        <v>0</v>
      </c>
      <c r="K139" s="133" t="s">
        <v>1</v>
      </c>
      <c r="L139" s="172"/>
      <c r="M139" s="173"/>
      <c r="N139" s="174"/>
      <c r="O139" s="175"/>
      <c r="P139" s="175"/>
      <c r="Q139" s="175"/>
      <c r="R139" s="175"/>
      <c r="S139" s="175"/>
      <c r="T139" s="175"/>
      <c r="U139" s="182"/>
      <c r="V139" s="181"/>
      <c r="W139" s="25"/>
      <c r="X139" s="25"/>
      <c r="Y139" s="25"/>
      <c r="Z139" s="25"/>
      <c r="AA139" s="25"/>
      <c r="AB139" s="25"/>
      <c r="AC139" s="25"/>
      <c r="AP139" s="141" t="s">
        <v>116</v>
      </c>
      <c r="AR139" s="141" t="s">
        <v>112</v>
      </c>
      <c r="AS139" s="141" t="s">
        <v>77</v>
      </c>
      <c r="AW139" s="13" t="s">
        <v>111</v>
      </c>
      <c r="BC139" s="142">
        <f t="shared" si="1"/>
        <v>0</v>
      </c>
      <c r="BD139" s="142">
        <f t="shared" si="2"/>
        <v>0</v>
      </c>
      <c r="BE139" s="142">
        <f t="shared" si="3"/>
        <v>0</v>
      </c>
      <c r="BF139" s="142">
        <f t="shared" si="4"/>
        <v>0</v>
      </c>
      <c r="BG139" s="142">
        <f t="shared" si="5"/>
        <v>0</v>
      </c>
      <c r="BH139" s="13" t="s">
        <v>77</v>
      </c>
      <c r="BI139" s="142">
        <f t="shared" si="6"/>
        <v>0</v>
      </c>
      <c r="BJ139" s="13" t="s">
        <v>117</v>
      </c>
      <c r="BK139" s="141" t="s">
        <v>171</v>
      </c>
    </row>
    <row r="140" spans="1:63" s="2" customFormat="1" ht="22.8">
      <c r="A140" s="25"/>
      <c r="B140" s="130"/>
      <c r="C140" s="131" t="s">
        <v>138</v>
      </c>
      <c r="D140" s="131" t="s">
        <v>112</v>
      </c>
      <c r="E140" s="132" t="s">
        <v>172</v>
      </c>
      <c r="F140" s="133" t="s">
        <v>173</v>
      </c>
      <c r="G140" s="134" t="s">
        <v>115</v>
      </c>
      <c r="H140" s="135">
        <v>2</v>
      </c>
      <c r="I140" s="156"/>
      <c r="J140" s="156">
        <f t="shared" si="0"/>
        <v>0</v>
      </c>
      <c r="K140" s="133" t="s">
        <v>1</v>
      </c>
      <c r="L140" s="172"/>
      <c r="M140" s="173"/>
      <c r="N140" s="174"/>
      <c r="O140" s="175"/>
      <c r="P140" s="175"/>
      <c r="Q140" s="175"/>
      <c r="R140" s="175"/>
      <c r="S140" s="175"/>
      <c r="T140" s="175"/>
      <c r="U140" s="182"/>
      <c r="V140" s="181"/>
      <c r="W140" s="25"/>
      <c r="X140" s="25"/>
      <c r="Y140" s="25"/>
      <c r="Z140" s="25"/>
      <c r="AA140" s="25"/>
      <c r="AB140" s="25"/>
      <c r="AC140" s="25"/>
      <c r="AP140" s="141" t="s">
        <v>116</v>
      </c>
      <c r="AR140" s="141" t="s">
        <v>112</v>
      </c>
      <c r="AS140" s="141" t="s">
        <v>77</v>
      </c>
      <c r="AW140" s="13" t="s">
        <v>111</v>
      </c>
      <c r="BC140" s="142">
        <f t="shared" si="1"/>
        <v>0</v>
      </c>
      <c r="BD140" s="142">
        <f t="shared" si="2"/>
        <v>0</v>
      </c>
      <c r="BE140" s="142">
        <f t="shared" si="3"/>
        <v>0</v>
      </c>
      <c r="BF140" s="142">
        <f t="shared" si="4"/>
        <v>0</v>
      </c>
      <c r="BG140" s="142">
        <f t="shared" si="5"/>
        <v>0</v>
      </c>
      <c r="BH140" s="13" t="s">
        <v>77</v>
      </c>
      <c r="BI140" s="142">
        <f t="shared" si="6"/>
        <v>0</v>
      </c>
      <c r="BJ140" s="13" t="s">
        <v>117</v>
      </c>
      <c r="BK140" s="141" t="s">
        <v>174</v>
      </c>
    </row>
    <row r="141" spans="1:63" s="2" customFormat="1" ht="16.5" customHeight="1">
      <c r="A141" s="25"/>
      <c r="B141" s="130"/>
      <c r="C141" s="131" t="s">
        <v>175</v>
      </c>
      <c r="D141" s="131" t="s">
        <v>112</v>
      </c>
      <c r="E141" s="132" t="s">
        <v>176</v>
      </c>
      <c r="F141" s="133" t="s">
        <v>177</v>
      </c>
      <c r="G141" s="134" t="s">
        <v>115</v>
      </c>
      <c r="H141" s="135">
        <v>2</v>
      </c>
      <c r="I141" s="156"/>
      <c r="J141" s="156">
        <f t="shared" si="0"/>
        <v>0</v>
      </c>
      <c r="K141" s="133" t="s">
        <v>1</v>
      </c>
      <c r="L141" s="172"/>
      <c r="M141" s="173"/>
      <c r="N141" s="174"/>
      <c r="O141" s="175"/>
      <c r="P141" s="175"/>
      <c r="Q141" s="175"/>
      <c r="R141" s="175"/>
      <c r="S141" s="175"/>
      <c r="T141" s="175"/>
      <c r="U141" s="182"/>
      <c r="V141" s="181"/>
      <c r="W141" s="25"/>
      <c r="X141" s="25"/>
      <c r="Y141" s="25"/>
      <c r="Z141" s="25"/>
      <c r="AA141" s="25"/>
      <c r="AB141" s="25"/>
      <c r="AC141" s="25"/>
      <c r="AP141" s="141" t="s">
        <v>116</v>
      </c>
      <c r="AR141" s="141" t="s">
        <v>112</v>
      </c>
      <c r="AS141" s="141" t="s">
        <v>77</v>
      </c>
      <c r="AW141" s="13" t="s">
        <v>111</v>
      </c>
      <c r="BC141" s="142">
        <f t="shared" si="1"/>
        <v>0</v>
      </c>
      <c r="BD141" s="142">
        <f t="shared" si="2"/>
        <v>0</v>
      </c>
      <c r="BE141" s="142">
        <f t="shared" si="3"/>
        <v>0</v>
      </c>
      <c r="BF141" s="142">
        <f t="shared" si="4"/>
        <v>0</v>
      </c>
      <c r="BG141" s="142">
        <f t="shared" si="5"/>
        <v>0</v>
      </c>
      <c r="BH141" s="13" t="s">
        <v>77</v>
      </c>
      <c r="BI141" s="142">
        <f t="shared" si="6"/>
        <v>0</v>
      </c>
      <c r="BJ141" s="13" t="s">
        <v>117</v>
      </c>
      <c r="BK141" s="141" t="s">
        <v>178</v>
      </c>
    </row>
    <row r="142" spans="1:63" s="2" customFormat="1" ht="34.200000000000003">
      <c r="A142" s="25"/>
      <c r="B142" s="130"/>
      <c r="C142" s="131" t="s">
        <v>179</v>
      </c>
      <c r="D142" s="131" t="s">
        <v>112</v>
      </c>
      <c r="E142" s="132" t="s">
        <v>180</v>
      </c>
      <c r="F142" s="133" t="s">
        <v>181</v>
      </c>
      <c r="G142" s="134" t="s">
        <v>115</v>
      </c>
      <c r="H142" s="135">
        <v>1</v>
      </c>
      <c r="I142" s="156"/>
      <c r="J142" s="156">
        <f t="shared" si="0"/>
        <v>0</v>
      </c>
      <c r="K142" s="133" t="s">
        <v>1</v>
      </c>
      <c r="L142" s="172"/>
      <c r="M142" s="173"/>
      <c r="N142" s="174"/>
      <c r="O142" s="175"/>
      <c r="P142" s="175"/>
      <c r="Q142" s="175"/>
      <c r="R142" s="175"/>
      <c r="S142" s="175"/>
      <c r="T142" s="175"/>
      <c r="U142" s="182"/>
      <c r="V142" s="181"/>
      <c r="W142" s="25"/>
      <c r="X142" s="25"/>
      <c r="Y142" s="25"/>
      <c r="Z142" s="25"/>
      <c r="AA142" s="25"/>
      <c r="AB142" s="25"/>
      <c r="AC142" s="25"/>
      <c r="AP142" s="141" t="s">
        <v>116</v>
      </c>
      <c r="AR142" s="141" t="s">
        <v>112</v>
      </c>
      <c r="AS142" s="141" t="s">
        <v>77</v>
      </c>
      <c r="AW142" s="13" t="s">
        <v>111</v>
      </c>
      <c r="BC142" s="142">
        <f t="shared" si="1"/>
        <v>0</v>
      </c>
      <c r="BD142" s="142">
        <f t="shared" si="2"/>
        <v>0</v>
      </c>
      <c r="BE142" s="142">
        <f t="shared" si="3"/>
        <v>0</v>
      </c>
      <c r="BF142" s="142">
        <f t="shared" si="4"/>
        <v>0</v>
      </c>
      <c r="BG142" s="142">
        <f t="shared" si="5"/>
        <v>0</v>
      </c>
      <c r="BH142" s="13" t="s">
        <v>77</v>
      </c>
      <c r="BI142" s="142">
        <f t="shared" si="6"/>
        <v>0</v>
      </c>
      <c r="BJ142" s="13" t="s">
        <v>117</v>
      </c>
      <c r="BK142" s="141" t="s">
        <v>182</v>
      </c>
    </row>
    <row r="143" spans="1:63" s="2" customFormat="1" ht="22.8">
      <c r="A143" s="25"/>
      <c r="B143" s="130"/>
      <c r="C143" s="131" t="s">
        <v>7</v>
      </c>
      <c r="D143" s="131" t="s">
        <v>112</v>
      </c>
      <c r="E143" s="132" t="s">
        <v>183</v>
      </c>
      <c r="F143" s="133" t="s">
        <v>184</v>
      </c>
      <c r="G143" s="134" t="s">
        <v>115</v>
      </c>
      <c r="H143" s="135">
        <v>1</v>
      </c>
      <c r="I143" s="156"/>
      <c r="J143" s="156">
        <f t="shared" si="0"/>
        <v>0</v>
      </c>
      <c r="K143" s="133" t="s">
        <v>1</v>
      </c>
      <c r="L143" s="172"/>
      <c r="M143" s="173"/>
      <c r="N143" s="174"/>
      <c r="O143" s="175"/>
      <c r="P143" s="175"/>
      <c r="Q143" s="175"/>
      <c r="R143" s="175"/>
      <c r="S143" s="175"/>
      <c r="T143" s="175"/>
      <c r="U143" s="182"/>
      <c r="V143" s="181"/>
      <c r="W143" s="25"/>
      <c r="X143" s="25"/>
      <c r="Y143" s="25"/>
      <c r="Z143" s="25"/>
      <c r="AA143" s="25"/>
      <c r="AB143" s="25"/>
      <c r="AC143" s="25"/>
      <c r="AP143" s="141" t="s">
        <v>116</v>
      </c>
      <c r="AR143" s="141" t="s">
        <v>112</v>
      </c>
      <c r="AS143" s="141" t="s">
        <v>77</v>
      </c>
      <c r="AW143" s="13" t="s">
        <v>111</v>
      </c>
      <c r="BC143" s="142">
        <f t="shared" si="1"/>
        <v>0</v>
      </c>
      <c r="BD143" s="142">
        <f t="shared" si="2"/>
        <v>0</v>
      </c>
      <c r="BE143" s="142">
        <f t="shared" si="3"/>
        <v>0</v>
      </c>
      <c r="BF143" s="142">
        <f t="shared" si="4"/>
        <v>0</v>
      </c>
      <c r="BG143" s="142">
        <f t="shared" si="5"/>
        <v>0</v>
      </c>
      <c r="BH143" s="13" t="s">
        <v>77</v>
      </c>
      <c r="BI143" s="142">
        <f t="shared" si="6"/>
        <v>0</v>
      </c>
      <c r="BJ143" s="13" t="s">
        <v>117</v>
      </c>
      <c r="BK143" s="141" t="s">
        <v>185</v>
      </c>
    </row>
    <row r="144" spans="1:63" s="2" customFormat="1" ht="16.5" customHeight="1">
      <c r="A144" s="25"/>
      <c r="B144" s="130"/>
      <c r="C144" s="131" t="s">
        <v>142</v>
      </c>
      <c r="D144" s="131" t="s">
        <v>112</v>
      </c>
      <c r="E144" s="132" t="s">
        <v>186</v>
      </c>
      <c r="F144" s="133" t="s">
        <v>187</v>
      </c>
      <c r="G144" s="134" t="s">
        <v>115</v>
      </c>
      <c r="H144" s="135">
        <v>1</v>
      </c>
      <c r="I144" s="156"/>
      <c r="J144" s="156">
        <f t="shared" si="0"/>
        <v>0</v>
      </c>
      <c r="K144" s="133" t="s">
        <v>1</v>
      </c>
      <c r="L144" s="172"/>
      <c r="M144" s="173"/>
      <c r="N144" s="174"/>
      <c r="O144" s="175"/>
      <c r="P144" s="175"/>
      <c r="Q144" s="175"/>
      <c r="R144" s="175"/>
      <c r="S144" s="175"/>
      <c r="T144" s="175"/>
      <c r="U144" s="182"/>
      <c r="V144" s="181"/>
      <c r="W144" s="25"/>
      <c r="X144" s="25"/>
      <c r="Y144" s="25"/>
      <c r="Z144" s="25"/>
      <c r="AA144" s="25"/>
      <c r="AB144" s="25"/>
      <c r="AC144" s="25"/>
      <c r="AP144" s="141" t="s">
        <v>116</v>
      </c>
      <c r="AR144" s="141" t="s">
        <v>112</v>
      </c>
      <c r="AS144" s="141" t="s">
        <v>77</v>
      </c>
      <c r="AW144" s="13" t="s">
        <v>111</v>
      </c>
      <c r="BC144" s="142">
        <f t="shared" si="1"/>
        <v>0</v>
      </c>
      <c r="BD144" s="142">
        <f t="shared" si="2"/>
        <v>0</v>
      </c>
      <c r="BE144" s="142">
        <f t="shared" si="3"/>
        <v>0</v>
      </c>
      <c r="BF144" s="142">
        <f t="shared" si="4"/>
        <v>0</v>
      </c>
      <c r="BG144" s="142">
        <f t="shared" si="5"/>
        <v>0</v>
      </c>
      <c r="BH144" s="13" t="s">
        <v>77</v>
      </c>
      <c r="BI144" s="142">
        <f t="shared" si="6"/>
        <v>0</v>
      </c>
      <c r="BJ144" s="13" t="s">
        <v>117</v>
      </c>
      <c r="BK144" s="141" t="s">
        <v>188</v>
      </c>
    </row>
    <row r="145" spans="1:63" s="2" customFormat="1" ht="22.8">
      <c r="A145" s="25"/>
      <c r="B145" s="130"/>
      <c r="C145" s="131" t="s">
        <v>189</v>
      </c>
      <c r="D145" s="131" t="s">
        <v>112</v>
      </c>
      <c r="E145" s="132" t="s">
        <v>190</v>
      </c>
      <c r="F145" s="133" t="s">
        <v>191</v>
      </c>
      <c r="G145" s="134" t="s">
        <v>115</v>
      </c>
      <c r="H145" s="135">
        <v>1</v>
      </c>
      <c r="I145" s="156"/>
      <c r="J145" s="156">
        <f t="shared" si="0"/>
        <v>0</v>
      </c>
      <c r="K145" s="133" t="s">
        <v>1</v>
      </c>
      <c r="L145" s="172"/>
      <c r="M145" s="173"/>
      <c r="N145" s="174"/>
      <c r="O145" s="175"/>
      <c r="P145" s="175"/>
      <c r="Q145" s="175"/>
      <c r="R145" s="175"/>
      <c r="S145" s="175"/>
      <c r="T145" s="175"/>
      <c r="U145" s="182"/>
      <c r="V145" s="181"/>
      <c r="W145" s="25"/>
      <c r="X145" s="25"/>
      <c r="Y145" s="25"/>
      <c r="Z145" s="25"/>
      <c r="AA145" s="25"/>
      <c r="AB145" s="25"/>
      <c r="AC145" s="25"/>
      <c r="AP145" s="141" t="s">
        <v>116</v>
      </c>
      <c r="AR145" s="141" t="s">
        <v>112</v>
      </c>
      <c r="AS145" s="141" t="s">
        <v>77</v>
      </c>
      <c r="AW145" s="13" t="s">
        <v>111</v>
      </c>
      <c r="BC145" s="142">
        <f t="shared" si="1"/>
        <v>0</v>
      </c>
      <c r="BD145" s="142">
        <f t="shared" si="2"/>
        <v>0</v>
      </c>
      <c r="BE145" s="142">
        <f t="shared" si="3"/>
        <v>0</v>
      </c>
      <c r="BF145" s="142">
        <f t="shared" si="4"/>
        <v>0</v>
      </c>
      <c r="BG145" s="142">
        <f t="shared" si="5"/>
        <v>0</v>
      </c>
      <c r="BH145" s="13" t="s">
        <v>77</v>
      </c>
      <c r="BI145" s="142">
        <f t="shared" si="6"/>
        <v>0</v>
      </c>
      <c r="BJ145" s="13" t="s">
        <v>117</v>
      </c>
      <c r="BK145" s="141" t="s">
        <v>192</v>
      </c>
    </row>
    <row r="146" spans="1:63" s="2" customFormat="1" ht="21.75" customHeight="1">
      <c r="A146" s="25"/>
      <c r="B146" s="130"/>
      <c r="C146" s="131" t="s">
        <v>145</v>
      </c>
      <c r="D146" s="131" t="s">
        <v>112</v>
      </c>
      <c r="E146" s="132" t="s">
        <v>193</v>
      </c>
      <c r="F146" s="133" t="s">
        <v>194</v>
      </c>
      <c r="G146" s="134" t="s">
        <v>115</v>
      </c>
      <c r="H146" s="135">
        <v>1</v>
      </c>
      <c r="I146" s="156"/>
      <c r="J146" s="156">
        <f t="shared" si="0"/>
        <v>0</v>
      </c>
      <c r="K146" s="133" t="s">
        <v>1</v>
      </c>
      <c r="L146" s="172"/>
      <c r="M146" s="173"/>
      <c r="N146" s="174"/>
      <c r="O146" s="175"/>
      <c r="P146" s="175"/>
      <c r="Q146" s="175"/>
      <c r="R146" s="175"/>
      <c r="S146" s="175"/>
      <c r="T146" s="175"/>
      <c r="U146" s="182"/>
      <c r="V146" s="181"/>
      <c r="W146" s="25"/>
      <c r="X146" s="25"/>
      <c r="Y146" s="25"/>
      <c r="Z146" s="25"/>
      <c r="AA146" s="25"/>
      <c r="AB146" s="25"/>
      <c r="AC146" s="25"/>
      <c r="AP146" s="141" t="s">
        <v>116</v>
      </c>
      <c r="AR146" s="141" t="s">
        <v>112</v>
      </c>
      <c r="AS146" s="141" t="s">
        <v>77</v>
      </c>
      <c r="AW146" s="13" t="s">
        <v>111</v>
      </c>
      <c r="BC146" s="142">
        <f t="shared" si="1"/>
        <v>0</v>
      </c>
      <c r="BD146" s="142">
        <f t="shared" si="2"/>
        <v>0</v>
      </c>
      <c r="BE146" s="142">
        <f t="shared" si="3"/>
        <v>0</v>
      </c>
      <c r="BF146" s="142">
        <f t="shared" si="4"/>
        <v>0</v>
      </c>
      <c r="BG146" s="142">
        <f t="shared" si="5"/>
        <v>0</v>
      </c>
      <c r="BH146" s="13" t="s">
        <v>77</v>
      </c>
      <c r="BI146" s="142">
        <f t="shared" si="6"/>
        <v>0</v>
      </c>
      <c r="BJ146" s="13" t="s">
        <v>117</v>
      </c>
      <c r="BK146" s="141" t="s">
        <v>195</v>
      </c>
    </row>
    <row r="147" spans="1:63" s="2" customFormat="1" ht="16.5" customHeight="1">
      <c r="A147" s="25"/>
      <c r="B147" s="130"/>
      <c r="C147" s="131" t="s">
        <v>196</v>
      </c>
      <c r="D147" s="131" t="s">
        <v>112</v>
      </c>
      <c r="E147" s="132" t="s">
        <v>197</v>
      </c>
      <c r="F147" s="133" t="s">
        <v>198</v>
      </c>
      <c r="G147" s="134" t="s">
        <v>115</v>
      </c>
      <c r="H147" s="135">
        <v>42</v>
      </c>
      <c r="I147" s="156"/>
      <c r="J147" s="156">
        <f t="shared" si="0"/>
        <v>0</v>
      </c>
      <c r="K147" s="133" t="s">
        <v>1</v>
      </c>
      <c r="L147" s="172"/>
      <c r="M147" s="173"/>
      <c r="N147" s="174"/>
      <c r="O147" s="175"/>
      <c r="P147" s="175"/>
      <c r="Q147" s="175"/>
      <c r="R147" s="175"/>
      <c r="S147" s="175"/>
      <c r="T147" s="175"/>
      <c r="U147" s="182"/>
      <c r="V147" s="181"/>
      <c r="W147" s="25"/>
      <c r="X147" s="25"/>
      <c r="Y147" s="25"/>
      <c r="Z147" s="25"/>
      <c r="AA147" s="25"/>
      <c r="AB147" s="25"/>
      <c r="AC147" s="25"/>
      <c r="AP147" s="141" t="s">
        <v>116</v>
      </c>
      <c r="AR147" s="141" t="s">
        <v>112</v>
      </c>
      <c r="AS147" s="141" t="s">
        <v>77</v>
      </c>
      <c r="AW147" s="13" t="s">
        <v>111</v>
      </c>
      <c r="BC147" s="142">
        <f t="shared" si="1"/>
        <v>0</v>
      </c>
      <c r="BD147" s="142">
        <f t="shared" si="2"/>
        <v>0</v>
      </c>
      <c r="BE147" s="142">
        <f t="shared" si="3"/>
        <v>0</v>
      </c>
      <c r="BF147" s="142">
        <f t="shared" si="4"/>
        <v>0</v>
      </c>
      <c r="BG147" s="142">
        <f t="shared" si="5"/>
        <v>0</v>
      </c>
      <c r="BH147" s="13" t="s">
        <v>77</v>
      </c>
      <c r="BI147" s="142">
        <f t="shared" si="6"/>
        <v>0</v>
      </c>
      <c r="BJ147" s="13" t="s">
        <v>117</v>
      </c>
      <c r="BK147" s="141" t="s">
        <v>199</v>
      </c>
    </row>
    <row r="148" spans="1:63" s="2" customFormat="1" ht="16.5" customHeight="1">
      <c r="A148" s="25"/>
      <c r="B148" s="130"/>
      <c r="C148" s="131" t="s">
        <v>150</v>
      </c>
      <c r="D148" s="131" t="s">
        <v>112</v>
      </c>
      <c r="E148" s="132" t="s">
        <v>200</v>
      </c>
      <c r="F148" s="133" t="s">
        <v>201</v>
      </c>
      <c r="G148" s="134" t="s">
        <v>115</v>
      </c>
      <c r="H148" s="135">
        <v>1</v>
      </c>
      <c r="I148" s="156"/>
      <c r="J148" s="156">
        <f t="shared" si="0"/>
        <v>0</v>
      </c>
      <c r="K148" s="133" t="s">
        <v>1</v>
      </c>
      <c r="L148" s="172"/>
      <c r="M148" s="173"/>
      <c r="N148" s="174"/>
      <c r="O148" s="175"/>
      <c r="P148" s="175"/>
      <c r="Q148" s="175"/>
      <c r="R148" s="175"/>
      <c r="S148" s="175"/>
      <c r="T148" s="175"/>
      <c r="U148" s="182"/>
      <c r="V148" s="181"/>
      <c r="W148" s="25"/>
      <c r="X148" s="25"/>
      <c r="Y148" s="25"/>
      <c r="Z148" s="25"/>
      <c r="AA148" s="25"/>
      <c r="AB148" s="25"/>
      <c r="AC148" s="25"/>
      <c r="AP148" s="141" t="s">
        <v>116</v>
      </c>
      <c r="AR148" s="141" t="s">
        <v>112</v>
      </c>
      <c r="AS148" s="141" t="s">
        <v>77</v>
      </c>
      <c r="AW148" s="13" t="s">
        <v>111</v>
      </c>
      <c r="BC148" s="142">
        <f t="shared" si="1"/>
        <v>0</v>
      </c>
      <c r="BD148" s="142">
        <f t="shared" si="2"/>
        <v>0</v>
      </c>
      <c r="BE148" s="142">
        <f t="shared" si="3"/>
        <v>0</v>
      </c>
      <c r="BF148" s="142">
        <f t="shared" si="4"/>
        <v>0</v>
      </c>
      <c r="BG148" s="142">
        <f t="shared" si="5"/>
        <v>0</v>
      </c>
      <c r="BH148" s="13" t="s">
        <v>77</v>
      </c>
      <c r="BI148" s="142">
        <f t="shared" si="6"/>
        <v>0</v>
      </c>
      <c r="BJ148" s="13" t="s">
        <v>117</v>
      </c>
      <c r="BK148" s="141" t="s">
        <v>202</v>
      </c>
    </row>
    <row r="149" spans="1:63" s="2" customFormat="1" ht="16.5" customHeight="1">
      <c r="A149" s="25"/>
      <c r="B149" s="130"/>
      <c r="C149" s="131" t="s">
        <v>203</v>
      </c>
      <c r="D149" s="131" t="s">
        <v>112</v>
      </c>
      <c r="E149" s="132" t="s">
        <v>204</v>
      </c>
      <c r="F149" s="133" t="s">
        <v>205</v>
      </c>
      <c r="G149" s="134" t="s">
        <v>115</v>
      </c>
      <c r="H149" s="135">
        <v>9</v>
      </c>
      <c r="I149" s="156"/>
      <c r="J149" s="156">
        <f t="shared" si="0"/>
        <v>0</v>
      </c>
      <c r="K149" s="133" t="s">
        <v>1</v>
      </c>
      <c r="L149" s="172"/>
      <c r="M149" s="173"/>
      <c r="N149" s="174"/>
      <c r="O149" s="175"/>
      <c r="P149" s="175"/>
      <c r="Q149" s="175"/>
      <c r="R149" s="175"/>
      <c r="S149" s="175"/>
      <c r="T149" s="175"/>
      <c r="U149" s="182"/>
      <c r="V149" s="181"/>
      <c r="W149" s="25"/>
      <c r="X149" s="25"/>
      <c r="Y149" s="25"/>
      <c r="Z149" s="25"/>
      <c r="AA149" s="25"/>
      <c r="AB149" s="25"/>
      <c r="AC149" s="25"/>
      <c r="AP149" s="141" t="s">
        <v>116</v>
      </c>
      <c r="AR149" s="141" t="s">
        <v>112</v>
      </c>
      <c r="AS149" s="141" t="s">
        <v>77</v>
      </c>
      <c r="AW149" s="13" t="s">
        <v>111</v>
      </c>
      <c r="BC149" s="142">
        <f t="shared" si="1"/>
        <v>0</v>
      </c>
      <c r="BD149" s="142">
        <f t="shared" si="2"/>
        <v>0</v>
      </c>
      <c r="BE149" s="142">
        <f t="shared" si="3"/>
        <v>0</v>
      </c>
      <c r="BF149" s="142">
        <f t="shared" si="4"/>
        <v>0</v>
      </c>
      <c r="BG149" s="142">
        <f t="shared" si="5"/>
        <v>0</v>
      </c>
      <c r="BH149" s="13" t="s">
        <v>77</v>
      </c>
      <c r="BI149" s="142">
        <f t="shared" si="6"/>
        <v>0</v>
      </c>
      <c r="BJ149" s="13" t="s">
        <v>117</v>
      </c>
      <c r="BK149" s="141" t="s">
        <v>206</v>
      </c>
    </row>
    <row r="150" spans="1:63" s="2" customFormat="1" ht="16.5" customHeight="1">
      <c r="A150" s="25"/>
      <c r="B150" s="130"/>
      <c r="C150" s="131" t="s">
        <v>153</v>
      </c>
      <c r="D150" s="131" t="s">
        <v>112</v>
      </c>
      <c r="E150" s="132" t="s">
        <v>207</v>
      </c>
      <c r="F150" s="133" t="s">
        <v>208</v>
      </c>
      <c r="G150" s="134" t="s">
        <v>115</v>
      </c>
      <c r="H150" s="135">
        <v>4</v>
      </c>
      <c r="I150" s="156"/>
      <c r="J150" s="156">
        <f t="shared" si="0"/>
        <v>0</v>
      </c>
      <c r="K150" s="133" t="s">
        <v>1</v>
      </c>
      <c r="L150" s="172"/>
      <c r="M150" s="173"/>
      <c r="N150" s="174"/>
      <c r="O150" s="175"/>
      <c r="P150" s="175"/>
      <c r="Q150" s="175"/>
      <c r="R150" s="175"/>
      <c r="S150" s="175"/>
      <c r="T150" s="175"/>
      <c r="U150" s="182"/>
      <c r="V150" s="181"/>
      <c r="W150" s="25"/>
      <c r="X150" s="25"/>
      <c r="Y150" s="25"/>
      <c r="Z150" s="25"/>
      <c r="AA150" s="25"/>
      <c r="AB150" s="25"/>
      <c r="AC150" s="25"/>
      <c r="AP150" s="141" t="s">
        <v>116</v>
      </c>
      <c r="AR150" s="141" t="s">
        <v>112</v>
      </c>
      <c r="AS150" s="141" t="s">
        <v>77</v>
      </c>
      <c r="AW150" s="13" t="s">
        <v>111</v>
      </c>
      <c r="BC150" s="142">
        <f t="shared" si="1"/>
        <v>0</v>
      </c>
      <c r="BD150" s="142">
        <f t="shared" si="2"/>
        <v>0</v>
      </c>
      <c r="BE150" s="142">
        <f t="shared" si="3"/>
        <v>0</v>
      </c>
      <c r="BF150" s="142">
        <f t="shared" si="4"/>
        <v>0</v>
      </c>
      <c r="BG150" s="142">
        <f t="shared" si="5"/>
        <v>0</v>
      </c>
      <c r="BH150" s="13" t="s">
        <v>77</v>
      </c>
      <c r="BI150" s="142">
        <f t="shared" si="6"/>
        <v>0</v>
      </c>
      <c r="BJ150" s="13" t="s">
        <v>117</v>
      </c>
      <c r="BK150" s="141" t="s">
        <v>209</v>
      </c>
    </row>
    <row r="151" spans="1:63" s="2" customFormat="1" ht="16.5" customHeight="1">
      <c r="A151" s="25"/>
      <c r="B151" s="130"/>
      <c r="C151" s="131" t="s">
        <v>210</v>
      </c>
      <c r="D151" s="131" t="s">
        <v>112</v>
      </c>
      <c r="E151" s="132" t="s">
        <v>211</v>
      </c>
      <c r="F151" s="133" t="s">
        <v>212</v>
      </c>
      <c r="G151" s="134" t="s">
        <v>115</v>
      </c>
      <c r="H151" s="135">
        <v>1</v>
      </c>
      <c r="I151" s="156"/>
      <c r="J151" s="156">
        <f t="shared" si="0"/>
        <v>0</v>
      </c>
      <c r="K151" s="133" t="s">
        <v>1</v>
      </c>
      <c r="L151" s="172"/>
      <c r="M151" s="173"/>
      <c r="N151" s="174"/>
      <c r="O151" s="175"/>
      <c r="P151" s="175"/>
      <c r="Q151" s="175"/>
      <c r="R151" s="175"/>
      <c r="S151" s="175"/>
      <c r="T151" s="175"/>
      <c r="U151" s="182"/>
      <c r="V151" s="181"/>
      <c r="W151" s="25"/>
      <c r="X151" s="25"/>
      <c r="Y151" s="25"/>
      <c r="Z151" s="25"/>
      <c r="AA151" s="25"/>
      <c r="AB151" s="25"/>
      <c r="AC151" s="25"/>
      <c r="AP151" s="141" t="s">
        <v>116</v>
      </c>
      <c r="AR151" s="141" t="s">
        <v>112</v>
      </c>
      <c r="AS151" s="141" t="s">
        <v>77</v>
      </c>
      <c r="AW151" s="13" t="s">
        <v>111</v>
      </c>
      <c r="BC151" s="142">
        <f t="shared" si="1"/>
        <v>0</v>
      </c>
      <c r="BD151" s="142">
        <f t="shared" si="2"/>
        <v>0</v>
      </c>
      <c r="BE151" s="142">
        <f t="shared" si="3"/>
        <v>0</v>
      </c>
      <c r="BF151" s="142">
        <f t="shared" si="4"/>
        <v>0</v>
      </c>
      <c r="BG151" s="142">
        <f t="shared" si="5"/>
        <v>0</v>
      </c>
      <c r="BH151" s="13" t="s">
        <v>77</v>
      </c>
      <c r="BI151" s="142">
        <f t="shared" si="6"/>
        <v>0</v>
      </c>
      <c r="BJ151" s="13" t="s">
        <v>117</v>
      </c>
      <c r="BK151" s="141" t="s">
        <v>213</v>
      </c>
    </row>
    <row r="152" spans="1:63" s="2" customFormat="1" ht="55.5" customHeight="1">
      <c r="A152" s="25"/>
      <c r="B152" s="130"/>
      <c r="C152" s="131" t="s">
        <v>157</v>
      </c>
      <c r="D152" s="131" t="s">
        <v>112</v>
      </c>
      <c r="E152" s="132" t="s">
        <v>214</v>
      </c>
      <c r="F152" s="133" t="s">
        <v>215</v>
      </c>
      <c r="G152" s="134" t="s">
        <v>115</v>
      </c>
      <c r="H152" s="135">
        <v>1</v>
      </c>
      <c r="I152" s="156"/>
      <c r="J152" s="156">
        <f t="shared" si="0"/>
        <v>0</v>
      </c>
      <c r="K152" s="133" t="s">
        <v>1</v>
      </c>
      <c r="L152" s="172"/>
      <c r="M152" s="173"/>
      <c r="N152" s="174"/>
      <c r="O152" s="175"/>
      <c r="P152" s="175"/>
      <c r="Q152" s="175"/>
      <c r="R152" s="175"/>
      <c r="S152" s="175"/>
      <c r="T152" s="175"/>
      <c r="U152" s="182"/>
      <c r="V152" s="181"/>
      <c r="W152" s="25"/>
      <c r="X152" s="25"/>
      <c r="Y152" s="25"/>
      <c r="Z152" s="25"/>
      <c r="AA152" s="25"/>
      <c r="AB152" s="25"/>
      <c r="AC152" s="25"/>
      <c r="AP152" s="141" t="s">
        <v>116</v>
      </c>
      <c r="AR152" s="141" t="s">
        <v>112</v>
      </c>
      <c r="AS152" s="141" t="s">
        <v>77</v>
      </c>
      <c r="AW152" s="13" t="s">
        <v>111</v>
      </c>
      <c r="BC152" s="142">
        <f t="shared" si="1"/>
        <v>0</v>
      </c>
      <c r="BD152" s="142">
        <f t="shared" si="2"/>
        <v>0</v>
      </c>
      <c r="BE152" s="142">
        <f t="shared" si="3"/>
        <v>0</v>
      </c>
      <c r="BF152" s="142">
        <f t="shared" si="4"/>
        <v>0</v>
      </c>
      <c r="BG152" s="142">
        <f t="shared" si="5"/>
        <v>0</v>
      </c>
      <c r="BH152" s="13" t="s">
        <v>77</v>
      </c>
      <c r="BI152" s="142">
        <f t="shared" si="6"/>
        <v>0</v>
      </c>
      <c r="BJ152" s="13" t="s">
        <v>117</v>
      </c>
      <c r="BK152" s="141" t="s">
        <v>216</v>
      </c>
    </row>
    <row r="153" spans="1:63" s="2" customFormat="1" ht="16.5" customHeight="1">
      <c r="A153" s="25"/>
      <c r="B153" s="130"/>
      <c r="C153" s="131" t="s">
        <v>217</v>
      </c>
      <c r="D153" s="131" t="s">
        <v>112</v>
      </c>
      <c r="E153" s="132" t="s">
        <v>218</v>
      </c>
      <c r="F153" s="133" t="s">
        <v>219</v>
      </c>
      <c r="G153" s="134" t="s">
        <v>220</v>
      </c>
      <c r="H153" s="135">
        <v>1</v>
      </c>
      <c r="I153" s="156"/>
      <c r="J153" s="156">
        <f t="shared" si="0"/>
        <v>0</v>
      </c>
      <c r="K153" s="133" t="s">
        <v>1</v>
      </c>
      <c r="L153" s="172"/>
      <c r="M153" s="173"/>
      <c r="N153" s="174"/>
      <c r="O153" s="175"/>
      <c r="P153" s="175"/>
      <c r="Q153" s="175"/>
      <c r="R153" s="175"/>
      <c r="S153" s="175"/>
      <c r="T153" s="175"/>
      <c r="U153" s="182"/>
      <c r="V153" s="181"/>
      <c r="W153" s="25"/>
      <c r="X153" s="25"/>
      <c r="Y153" s="25"/>
      <c r="Z153" s="25"/>
      <c r="AA153" s="25"/>
      <c r="AB153" s="25"/>
      <c r="AC153" s="25"/>
      <c r="AP153" s="141" t="s">
        <v>116</v>
      </c>
      <c r="AR153" s="141" t="s">
        <v>112</v>
      </c>
      <c r="AS153" s="141" t="s">
        <v>77</v>
      </c>
      <c r="AW153" s="13" t="s">
        <v>111</v>
      </c>
      <c r="BC153" s="142">
        <f t="shared" si="1"/>
        <v>0</v>
      </c>
      <c r="BD153" s="142">
        <f t="shared" si="2"/>
        <v>0</v>
      </c>
      <c r="BE153" s="142">
        <f t="shared" si="3"/>
        <v>0</v>
      </c>
      <c r="BF153" s="142">
        <f t="shared" si="4"/>
        <v>0</v>
      </c>
      <c r="BG153" s="142">
        <f t="shared" si="5"/>
        <v>0</v>
      </c>
      <c r="BH153" s="13" t="s">
        <v>77</v>
      </c>
      <c r="BI153" s="142">
        <f t="shared" si="6"/>
        <v>0</v>
      </c>
      <c r="BJ153" s="13" t="s">
        <v>117</v>
      </c>
      <c r="BK153" s="141" t="s">
        <v>221</v>
      </c>
    </row>
    <row r="154" spans="1:63" s="11" customFormat="1" ht="25.95" customHeight="1">
      <c r="B154" s="120"/>
      <c r="D154" s="121" t="s">
        <v>68</v>
      </c>
      <c r="E154" s="122" t="s">
        <v>222</v>
      </c>
      <c r="F154" s="122" t="s">
        <v>223</v>
      </c>
      <c r="I154" s="158"/>
      <c r="J154" s="159">
        <f>BI154</f>
        <v>0</v>
      </c>
      <c r="L154" s="167"/>
      <c r="M154" s="168"/>
      <c r="N154" s="169"/>
      <c r="O154" s="169"/>
      <c r="P154" s="170"/>
      <c r="Q154" s="169"/>
      <c r="R154" s="170"/>
      <c r="S154" s="169"/>
      <c r="T154" s="170"/>
      <c r="U154" s="169"/>
      <c r="V154" s="181"/>
      <c r="AP154" s="121" t="s">
        <v>77</v>
      </c>
      <c r="AR154" s="128" t="s">
        <v>68</v>
      </c>
      <c r="AS154" s="128" t="s">
        <v>69</v>
      </c>
      <c r="AW154" s="121" t="s">
        <v>111</v>
      </c>
      <c r="BI154" s="129">
        <f>SUM(BI155:BI158)</f>
        <v>0</v>
      </c>
    </row>
    <row r="155" spans="1:63" s="2" customFormat="1" ht="34.200000000000003">
      <c r="A155" s="25"/>
      <c r="B155" s="130"/>
      <c r="C155" s="143" t="s">
        <v>161</v>
      </c>
      <c r="D155" s="143" t="s">
        <v>224</v>
      </c>
      <c r="E155" s="144" t="s">
        <v>225</v>
      </c>
      <c r="F155" s="145" t="s">
        <v>226</v>
      </c>
      <c r="G155" s="146" t="s">
        <v>115</v>
      </c>
      <c r="H155" s="147">
        <v>1</v>
      </c>
      <c r="I155" s="157"/>
      <c r="J155" s="157">
        <f>ROUND(I155*H155,2)</f>
        <v>0</v>
      </c>
      <c r="K155" s="145" t="s">
        <v>1</v>
      </c>
      <c r="L155" s="160"/>
      <c r="M155" s="176"/>
      <c r="N155" s="177"/>
      <c r="O155" s="175"/>
      <c r="P155" s="175"/>
      <c r="Q155" s="175"/>
      <c r="R155" s="175"/>
      <c r="S155" s="175"/>
      <c r="T155" s="175"/>
      <c r="U155" s="183"/>
      <c r="V155" s="181"/>
      <c r="W155" s="25"/>
      <c r="X155" s="25"/>
      <c r="Y155" s="25"/>
      <c r="Z155" s="25"/>
      <c r="AA155" s="25"/>
      <c r="AB155" s="25"/>
      <c r="AC155" s="25"/>
      <c r="AP155" s="141" t="s">
        <v>117</v>
      </c>
      <c r="AR155" s="141" t="s">
        <v>224</v>
      </c>
      <c r="AS155" s="141" t="s">
        <v>77</v>
      </c>
      <c r="AW155" s="13" t="s">
        <v>111</v>
      </c>
      <c r="BC155" s="142">
        <f>IF(N155="základní",J155,0)</f>
        <v>0</v>
      </c>
      <c r="BD155" s="142">
        <f>IF(N155="snížená",J155,0)</f>
        <v>0</v>
      </c>
      <c r="BE155" s="142">
        <f>IF(N155="zákl. přenesená",J155,0)</f>
        <v>0</v>
      </c>
      <c r="BF155" s="142">
        <f>IF(N155="sníž. přenesená",J155,0)</f>
        <v>0</v>
      </c>
      <c r="BG155" s="142">
        <f>IF(N155="nulová",J155,0)</f>
        <v>0</v>
      </c>
      <c r="BH155" s="13" t="s">
        <v>77</v>
      </c>
      <c r="BI155" s="142">
        <f>ROUND(I155*H155,2)</f>
        <v>0</v>
      </c>
      <c r="BJ155" s="13" t="s">
        <v>117</v>
      </c>
      <c r="BK155" s="141" t="s">
        <v>227</v>
      </c>
    </row>
    <row r="156" spans="1:63" s="2" customFormat="1" ht="33" customHeight="1">
      <c r="A156" s="25"/>
      <c r="B156" s="130"/>
      <c r="C156" s="143" t="s">
        <v>228</v>
      </c>
      <c r="D156" s="143" t="s">
        <v>224</v>
      </c>
      <c r="E156" s="144" t="s">
        <v>229</v>
      </c>
      <c r="F156" s="145" t="s">
        <v>230</v>
      </c>
      <c r="G156" s="146" t="s">
        <v>115</v>
      </c>
      <c r="H156" s="147">
        <v>4</v>
      </c>
      <c r="I156" s="157"/>
      <c r="J156" s="157">
        <f>ROUND(I156*H156,2)</f>
        <v>0</v>
      </c>
      <c r="K156" s="145" t="s">
        <v>1</v>
      </c>
      <c r="L156" s="160"/>
      <c r="M156" s="176"/>
      <c r="N156" s="177"/>
      <c r="O156" s="175"/>
      <c r="P156" s="175"/>
      <c r="Q156" s="175"/>
      <c r="R156" s="175"/>
      <c r="S156" s="175"/>
      <c r="T156" s="175"/>
      <c r="U156" s="183"/>
      <c r="V156" s="181"/>
      <c r="W156" s="25"/>
      <c r="X156" s="25"/>
      <c r="Y156" s="25"/>
      <c r="Z156" s="25"/>
      <c r="AA156" s="25"/>
      <c r="AB156" s="25"/>
      <c r="AC156" s="25"/>
      <c r="AP156" s="141" t="s">
        <v>117</v>
      </c>
      <c r="AR156" s="141" t="s">
        <v>224</v>
      </c>
      <c r="AS156" s="141" t="s">
        <v>77</v>
      </c>
      <c r="AW156" s="13" t="s">
        <v>111</v>
      </c>
      <c r="BC156" s="142">
        <f>IF(N156="základní",J156,0)</f>
        <v>0</v>
      </c>
      <c r="BD156" s="142">
        <f>IF(N156="snížená",J156,0)</f>
        <v>0</v>
      </c>
      <c r="BE156" s="142">
        <f>IF(N156="zákl. přenesená",J156,0)</f>
        <v>0</v>
      </c>
      <c r="BF156" s="142">
        <f>IF(N156="sníž. přenesená",J156,0)</f>
        <v>0</v>
      </c>
      <c r="BG156" s="142">
        <f>IF(N156="nulová",J156,0)</f>
        <v>0</v>
      </c>
      <c r="BH156" s="13" t="s">
        <v>77</v>
      </c>
      <c r="BI156" s="142">
        <f>ROUND(I156*H156,2)</f>
        <v>0</v>
      </c>
      <c r="BJ156" s="13" t="s">
        <v>117</v>
      </c>
      <c r="BK156" s="141" t="s">
        <v>231</v>
      </c>
    </row>
    <row r="157" spans="1:63" s="2" customFormat="1" ht="21.75" customHeight="1">
      <c r="A157" s="25"/>
      <c r="B157" s="130"/>
      <c r="C157" s="143" t="s">
        <v>164</v>
      </c>
      <c r="D157" s="143" t="s">
        <v>224</v>
      </c>
      <c r="E157" s="144" t="s">
        <v>232</v>
      </c>
      <c r="F157" s="145" t="s">
        <v>233</v>
      </c>
      <c r="G157" s="146" t="s">
        <v>115</v>
      </c>
      <c r="H157" s="147">
        <v>6</v>
      </c>
      <c r="I157" s="157"/>
      <c r="J157" s="157">
        <f>ROUND(I157*H157,2)</f>
        <v>0</v>
      </c>
      <c r="K157" s="145" t="s">
        <v>1</v>
      </c>
      <c r="L157" s="160"/>
      <c r="M157" s="176"/>
      <c r="N157" s="177"/>
      <c r="O157" s="175"/>
      <c r="P157" s="175"/>
      <c r="Q157" s="175"/>
      <c r="R157" s="175"/>
      <c r="S157" s="175"/>
      <c r="T157" s="175"/>
      <c r="U157" s="183"/>
      <c r="V157" s="181"/>
      <c r="W157" s="25"/>
      <c r="X157" s="25"/>
      <c r="Y157" s="25"/>
      <c r="Z157" s="25"/>
      <c r="AA157" s="25"/>
      <c r="AB157" s="25"/>
      <c r="AC157" s="25"/>
      <c r="AP157" s="141" t="s">
        <v>117</v>
      </c>
      <c r="AR157" s="141" t="s">
        <v>224</v>
      </c>
      <c r="AS157" s="141" t="s">
        <v>77</v>
      </c>
      <c r="AW157" s="13" t="s">
        <v>111</v>
      </c>
      <c r="BC157" s="142">
        <f>IF(N157="základní",J157,0)</f>
        <v>0</v>
      </c>
      <c r="BD157" s="142">
        <f>IF(N157="snížená",J157,0)</f>
        <v>0</v>
      </c>
      <c r="BE157" s="142">
        <f>IF(N157="zákl. přenesená",J157,0)</f>
        <v>0</v>
      </c>
      <c r="BF157" s="142">
        <f>IF(N157="sníž. přenesená",J157,0)</f>
        <v>0</v>
      </c>
      <c r="BG157" s="142">
        <f>IF(N157="nulová",J157,0)</f>
        <v>0</v>
      </c>
      <c r="BH157" s="13" t="s">
        <v>77</v>
      </c>
      <c r="BI157" s="142">
        <f>ROUND(I157*H157,2)</f>
        <v>0</v>
      </c>
      <c r="BJ157" s="13" t="s">
        <v>117</v>
      </c>
      <c r="BK157" s="141" t="s">
        <v>234</v>
      </c>
    </row>
    <row r="158" spans="1:63" s="2" customFormat="1" ht="22.8">
      <c r="A158" s="25"/>
      <c r="B158" s="130"/>
      <c r="C158" s="143" t="s">
        <v>235</v>
      </c>
      <c r="D158" s="143" t="s">
        <v>224</v>
      </c>
      <c r="E158" s="144" t="s">
        <v>236</v>
      </c>
      <c r="F158" s="145" t="s">
        <v>237</v>
      </c>
      <c r="G158" s="146" t="s">
        <v>115</v>
      </c>
      <c r="H158" s="147">
        <v>4</v>
      </c>
      <c r="I158" s="157"/>
      <c r="J158" s="157">
        <f>ROUND(I158*H158,2)</f>
        <v>0</v>
      </c>
      <c r="K158" s="145" t="s">
        <v>1</v>
      </c>
      <c r="L158" s="160"/>
      <c r="M158" s="176"/>
      <c r="N158" s="177"/>
      <c r="O158" s="175"/>
      <c r="P158" s="175"/>
      <c r="Q158" s="175"/>
      <c r="R158" s="175"/>
      <c r="S158" s="175"/>
      <c r="T158" s="175"/>
      <c r="U158" s="183"/>
      <c r="V158" s="181"/>
      <c r="W158" s="25"/>
      <c r="X158" s="25"/>
      <c r="Y158" s="25"/>
      <c r="Z158" s="25"/>
      <c r="AA158" s="25"/>
      <c r="AB158" s="25"/>
      <c r="AC158" s="25"/>
      <c r="AP158" s="141" t="s">
        <v>117</v>
      </c>
      <c r="AR158" s="141" t="s">
        <v>224</v>
      </c>
      <c r="AS158" s="141" t="s">
        <v>77</v>
      </c>
      <c r="AW158" s="13" t="s">
        <v>111</v>
      </c>
      <c r="BC158" s="142">
        <f>IF(N158="základní",J158,0)</f>
        <v>0</v>
      </c>
      <c r="BD158" s="142">
        <f>IF(N158="snížená",J158,0)</f>
        <v>0</v>
      </c>
      <c r="BE158" s="142">
        <f>IF(N158="zákl. přenesená",J158,0)</f>
        <v>0</v>
      </c>
      <c r="BF158" s="142">
        <f>IF(N158="sníž. přenesená",J158,0)</f>
        <v>0</v>
      </c>
      <c r="BG158" s="142">
        <f>IF(N158="nulová",J158,0)</f>
        <v>0</v>
      </c>
      <c r="BH158" s="13" t="s">
        <v>77</v>
      </c>
      <c r="BI158" s="142">
        <f>ROUND(I158*H158,2)</f>
        <v>0</v>
      </c>
      <c r="BJ158" s="13" t="s">
        <v>117</v>
      </c>
      <c r="BK158" s="141" t="s">
        <v>238</v>
      </c>
    </row>
    <row r="159" spans="1:63" s="11" customFormat="1" ht="25.95" customHeight="1">
      <c r="B159" s="120"/>
      <c r="D159" s="121" t="s">
        <v>68</v>
      </c>
      <c r="E159" s="122" t="s">
        <v>239</v>
      </c>
      <c r="F159" s="122" t="s">
        <v>240</v>
      </c>
      <c r="I159" s="158"/>
      <c r="J159" s="159">
        <f>BI159</f>
        <v>0</v>
      </c>
      <c r="L159" s="167"/>
      <c r="M159" s="168"/>
      <c r="N159" s="169"/>
      <c r="O159" s="169"/>
      <c r="P159" s="170"/>
      <c r="Q159" s="169"/>
      <c r="R159" s="170"/>
      <c r="S159" s="169"/>
      <c r="T159" s="170"/>
      <c r="U159" s="169"/>
      <c r="V159" s="181"/>
      <c r="AP159" s="121" t="s">
        <v>77</v>
      </c>
      <c r="AR159" s="128" t="s">
        <v>68</v>
      </c>
      <c r="AS159" s="128" t="s">
        <v>69</v>
      </c>
      <c r="AW159" s="121" t="s">
        <v>111</v>
      </c>
      <c r="BI159" s="129">
        <f>SUM(BI160:BI176)</f>
        <v>0</v>
      </c>
    </row>
    <row r="160" spans="1:63" s="2" customFormat="1" ht="16.5" customHeight="1">
      <c r="A160" s="25"/>
      <c r="B160" s="130"/>
      <c r="C160" s="143" t="s">
        <v>167</v>
      </c>
      <c r="D160" s="143" t="s">
        <v>224</v>
      </c>
      <c r="E160" s="144" t="s">
        <v>241</v>
      </c>
      <c r="F160" s="145" t="s">
        <v>242</v>
      </c>
      <c r="G160" s="146" t="s">
        <v>115</v>
      </c>
      <c r="H160" s="147">
        <v>2</v>
      </c>
      <c r="I160" s="157"/>
      <c r="J160" s="157">
        <f t="shared" ref="J160:J176" si="7">ROUND(I160*H160,2)</f>
        <v>0</v>
      </c>
      <c r="K160" s="145" t="s">
        <v>1</v>
      </c>
      <c r="L160" s="160"/>
      <c r="M160" s="176"/>
      <c r="N160" s="177"/>
      <c r="O160" s="175"/>
      <c r="P160" s="175"/>
      <c r="Q160" s="175"/>
      <c r="R160" s="175"/>
      <c r="S160" s="175"/>
      <c r="T160" s="175"/>
      <c r="U160" s="183"/>
      <c r="V160" s="181"/>
      <c r="W160" s="25"/>
      <c r="X160" s="25"/>
      <c r="Y160" s="25"/>
      <c r="Z160" s="25"/>
      <c r="AA160" s="25"/>
      <c r="AB160" s="25"/>
      <c r="AC160" s="25"/>
      <c r="AP160" s="141" t="s">
        <v>117</v>
      </c>
      <c r="AR160" s="141" t="s">
        <v>224</v>
      </c>
      <c r="AS160" s="141" t="s">
        <v>77</v>
      </c>
      <c r="AW160" s="13" t="s">
        <v>111</v>
      </c>
      <c r="BC160" s="142">
        <f t="shared" ref="BC160:BC176" si="8">IF(N160="základní",J160,0)</f>
        <v>0</v>
      </c>
      <c r="BD160" s="142">
        <f t="shared" ref="BD160:BD176" si="9">IF(N160="snížená",J160,0)</f>
        <v>0</v>
      </c>
      <c r="BE160" s="142">
        <f t="shared" ref="BE160:BE176" si="10">IF(N160="zákl. přenesená",J160,0)</f>
        <v>0</v>
      </c>
      <c r="BF160" s="142">
        <f t="shared" ref="BF160:BF176" si="11">IF(N160="sníž. přenesená",J160,0)</f>
        <v>0</v>
      </c>
      <c r="BG160" s="142">
        <f t="shared" ref="BG160:BG176" si="12">IF(N160="nulová",J160,0)</f>
        <v>0</v>
      </c>
      <c r="BH160" s="13" t="s">
        <v>77</v>
      </c>
      <c r="BI160" s="142">
        <f t="shared" ref="BI160:BI176" si="13">ROUND(I160*H160,2)</f>
        <v>0</v>
      </c>
      <c r="BJ160" s="13" t="s">
        <v>117</v>
      </c>
      <c r="BK160" s="141" t="s">
        <v>243</v>
      </c>
    </row>
    <row r="161" spans="1:63" s="2" customFormat="1" ht="16.5" customHeight="1">
      <c r="A161" s="25"/>
      <c r="B161" s="130"/>
      <c r="C161" s="143" t="s">
        <v>244</v>
      </c>
      <c r="D161" s="143" t="s">
        <v>224</v>
      </c>
      <c r="E161" s="144" t="s">
        <v>245</v>
      </c>
      <c r="F161" s="145" t="s">
        <v>246</v>
      </c>
      <c r="G161" s="146" t="s">
        <v>149</v>
      </c>
      <c r="H161" s="147">
        <v>35</v>
      </c>
      <c r="I161" s="157"/>
      <c r="J161" s="157">
        <f t="shared" si="7"/>
        <v>0</v>
      </c>
      <c r="K161" s="145" t="s">
        <v>1</v>
      </c>
      <c r="L161" s="160"/>
      <c r="M161" s="176"/>
      <c r="N161" s="177"/>
      <c r="O161" s="175"/>
      <c r="P161" s="175"/>
      <c r="Q161" s="175"/>
      <c r="R161" s="175"/>
      <c r="S161" s="175"/>
      <c r="T161" s="175"/>
      <c r="U161" s="183"/>
      <c r="V161" s="181"/>
      <c r="W161" s="25"/>
      <c r="X161" s="25"/>
      <c r="Y161" s="25"/>
      <c r="Z161" s="25"/>
      <c r="AA161" s="25"/>
      <c r="AB161" s="25"/>
      <c r="AC161" s="25"/>
      <c r="AP161" s="141" t="s">
        <v>117</v>
      </c>
      <c r="AR161" s="141" t="s">
        <v>224</v>
      </c>
      <c r="AS161" s="141" t="s">
        <v>77</v>
      </c>
      <c r="AW161" s="13" t="s">
        <v>111</v>
      </c>
      <c r="BC161" s="142">
        <f t="shared" si="8"/>
        <v>0</v>
      </c>
      <c r="BD161" s="142">
        <f t="shared" si="9"/>
        <v>0</v>
      </c>
      <c r="BE161" s="142">
        <f t="shared" si="10"/>
        <v>0</v>
      </c>
      <c r="BF161" s="142">
        <f t="shared" si="11"/>
        <v>0</v>
      </c>
      <c r="BG161" s="142">
        <f t="shared" si="12"/>
        <v>0</v>
      </c>
      <c r="BH161" s="13" t="s">
        <v>77</v>
      </c>
      <c r="BI161" s="142">
        <f t="shared" si="13"/>
        <v>0</v>
      </c>
      <c r="BJ161" s="13" t="s">
        <v>117</v>
      </c>
      <c r="BK161" s="141" t="s">
        <v>247</v>
      </c>
    </row>
    <row r="162" spans="1:63" s="2" customFormat="1" ht="34.200000000000003">
      <c r="A162" s="25"/>
      <c r="B162" s="130"/>
      <c r="C162" s="143" t="s">
        <v>171</v>
      </c>
      <c r="D162" s="143" t="s">
        <v>224</v>
      </c>
      <c r="E162" s="144" t="s">
        <v>248</v>
      </c>
      <c r="F162" s="145" t="s">
        <v>249</v>
      </c>
      <c r="G162" s="146" t="s">
        <v>115</v>
      </c>
      <c r="H162" s="147">
        <v>42</v>
      </c>
      <c r="I162" s="157"/>
      <c r="J162" s="157">
        <f t="shared" si="7"/>
        <v>0</v>
      </c>
      <c r="K162" s="145" t="s">
        <v>1</v>
      </c>
      <c r="L162" s="160"/>
      <c r="M162" s="176"/>
      <c r="N162" s="177"/>
      <c r="O162" s="175"/>
      <c r="P162" s="175"/>
      <c r="Q162" s="175"/>
      <c r="R162" s="175"/>
      <c r="S162" s="175"/>
      <c r="T162" s="175"/>
      <c r="U162" s="183"/>
      <c r="V162" s="181"/>
      <c r="W162" s="25"/>
      <c r="X162" s="25"/>
      <c r="Y162" s="25"/>
      <c r="Z162" s="25"/>
      <c r="AA162" s="25"/>
      <c r="AB162" s="25"/>
      <c r="AC162" s="25"/>
      <c r="AP162" s="141" t="s">
        <v>117</v>
      </c>
      <c r="AR162" s="141" t="s">
        <v>224</v>
      </c>
      <c r="AS162" s="141" t="s">
        <v>77</v>
      </c>
      <c r="AW162" s="13" t="s">
        <v>111</v>
      </c>
      <c r="BC162" s="142">
        <f t="shared" si="8"/>
        <v>0</v>
      </c>
      <c r="BD162" s="142">
        <f t="shared" si="9"/>
        <v>0</v>
      </c>
      <c r="BE162" s="142">
        <f t="shared" si="10"/>
        <v>0</v>
      </c>
      <c r="BF162" s="142">
        <f t="shared" si="11"/>
        <v>0</v>
      </c>
      <c r="BG162" s="142">
        <f t="shared" si="12"/>
        <v>0</v>
      </c>
      <c r="BH162" s="13" t="s">
        <v>77</v>
      </c>
      <c r="BI162" s="142">
        <f t="shared" si="13"/>
        <v>0</v>
      </c>
      <c r="BJ162" s="13" t="s">
        <v>117</v>
      </c>
      <c r="BK162" s="141" t="s">
        <v>250</v>
      </c>
    </row>
    <row r="163" spans="1:63" s="2" customFormat="1" ht="16.5" customHeight="1">
      <c r="A163" s="25"/>
      <c r="B163" s="130"/>
      <c r="C163" s="143" t="s">
        <v>251</v>
      </c>
      <c r="D163" s="143" t="s">
        <v>224</v>
      </c>
      <c r="E163" s="144" t="s">
        <v>252</v>
      </c>
      <c r="F163" s="145" t="s">
        <v>253</v>
      </c>
      <c r="G163" s="146" t="s">
        <v>115</v>
      </c>
      <c r="H163" s="147">
        <v>2</v>
      </c>
      <c r="I163" s="157"/>
      <c r="J163" s="157">
        <f t="shared" si="7"/>
        <v>0</v>
      </c>
      <c r="K163" s="145" t="s">
        <v>1</v>
      </c>
      <c r="L163" s="160"/>
      <c r="M163" s="176"/>
      <c r="N163" s="177"/>
      <c r="O163" s="175"/>
      <c r="P163" s="175"/>
      <c r="Q163" s="175"/>
      <c r="R163" s="175"/>
      <c r="S163" s="175"/>
      <c r="T163" s="175"/>
      <c r="U163" s="183"/>
      <c r="V163" s="181"/>
      <c r="W163" s="25"/>
      <c r="X163" s="25"/>
      <c r="Y163" s="25"/>
      <c r="Z163" s="25"/>
      <c r="AA163" s="25"/>
      <c r="AB163" s="25"/>
      <c r="AC163" s="25"/>
      <c r="AP163" s="141" t="s">
        <v>117</v>
      </c>
      <c r="AR163" s="141" t="s">
        <v>224</v>
      </c>
      <c r="AS163" s="141" t="s">
        <v>77</v>
      </c>
      <c r="AW163" s="13" t="s">
        <v>111</v>
      </c>
      <c r="BC163" s="142">
        <f t="shared" si="8"/>
        <v>0</v>
      </c>
      <c r="BD163" s="142">
        <f t="shared" si="9"/>
        <v>0</v>
      </c>
      <c r="BE163" s="142">
        <f t="shared" si="10"/>
        <v>0</v>
      </c>
      <c r="BF163" s="142">
        <f t="shared" si="11"/>
        <v>0</v>
      </c>
      <c r="BG163" s="142">
        <f t="shared" si="12"/>
        <v>0</v>
      </c>
      <c r="BH163" s="13" t="s">
        <v>77</v>
      </c>
      <c r="BI163" s="142">
        <f t="shared" si="13"/>
        <v>0</v>
      </c>
      <c r="BJ163" s="13" t="s">
        <v>117</v>
      </c>
      <c r="BK163" s="141" t="s">
        <v>254</v>
      </c>
    </row>
    <row r="164" spans="1:63" s="2" customFormat="1" ht="22.8">
      <c r="A164" s="25"/>
      <c r="B164" s="130"/>
      <c r="C164" s="143" t="s">
        <v>174</v>
      </c>
      <c r="D164" s="143" t="s">
        <v>224</v>
      </c>
      <c r="E164" s="144" t="s">
        <v>255</v>
      </c>
      <c r="F164" s="145" t="s">
        <v>256</v>
      </c>
      <c r="G164" s="146" t="s">
        <v>115</v>
      </c>
      <c r="H164" s="147">
        <v>8</v>
      </c>
      <c r="I164" s="157"/>
      <c r="J164" s="157">
        <f t="shared" si="7"/>
        <v>0</v>
      </c>
      <c r="K164" s="145" t="s">
        <v>1</v>
      </c>
      <c r="L164" s="160"/>
      <c r="M164" s="176"/>
      <c r="N164" s="177"/>
      <c r="O164" s="175"/>
      <c r="P164" s="175"/>
      <c r="Q164" s="175"/>
      <c r="R164" s="175"/>
      <c r="S164" s="175"/>
      <c r="T164" s="175"/>
      <c r="U164" s="183"/>
      <c r="V164" s="181"/>
      <c r="W164" s="25"/>
      <c r="X164" s="25"/>
      <c r="Y164" s="25"/>
      <c r="Z164" s="25"/>
      <c r="AA164" s="25"/>
      <c r="AB164" s="25"/>
      <c r="AC164" s="25"/>
      <c r="AP164" s="141" t="s">
        <v>117</v>
      </c>
      <c r="AR164" s="141" t="s">
        <v>224</v>
      </c>
      <c r="AS164" s="141" t="s">
        <v>77</v>
      </c>
      <c r="AW164" s="13" t="s">
        <v>111</v>
      </c>
      <c r="BC164" s="142">
        <f t="shared" si="8"/>
        <v>0</v>
      </c>
      <c r="BD164" s="142">
        <f t="shared" si="9"/>
        <v>0</v>
      </c>
      <c r="BE164" s="142">
        <f t="shared" si="10"/>
        <v>0</v>
      </c>
      <c r="BF164" s="142">
        <f t="shared" si="11"/>
        <v>0</v>
      </c>
      <c r="BG164" s="142">
        <f t="shared" si="12"/>
        <v>0</v>
      </c>
      <c r="BH164" s="13" t="s">
        <v>77</v>
      </c>
      <c r="BI164" s="142">
        <f t="shared" si="13"/>
        <v>0</v>
      </c>
      <c r="BJ164" s="13" t="s">
        <v>117</v>
      </c>
      <c r="BK164" s="141" t="s">
        <v>257</v>
      </c>
    </row>
    <row r="165" spans="1:63" s="2" customFormat="1" ht="22.8">
      <c r="A165" s="25"/>
      <c r="B165" s="130"/>
      <c r="C165" s="143" t="s">
        <v>258</v>
      </c>
      <c r="D165" s="143" t="s">
        <v>224</v>
      </c>
      <c r="E165" s="144" t="s">
        <v>259</v>
      </c>
      <c r="F165" s="145" t="s">
        <v>260</v>
      </c>
      <c r="G165" s="146" t="s">
        <v>115</v>
      </c>
      <c r="H165" s="147">
        <v>2</v>
      </c>
      <c r="I165" s="157"/>
      <c r="J165" s="157">
        <f t="shared" si="7"/>
        <v>0</v>
      </c>
      <c r="K165" s="145" t="s">
        <v>1</v>
      </c>
      <c r="L165" s="160"/>
      <c r="M165" s="176"/>
      <c r="N165" s="177"/>
      <c r="O165" s="175"/>
      <c r="P165" s="175"/>
      <c r="Q165" s="175"/>
      <c r="R165" s="175"/>
      <c r="S165" s="175"/>
      <c r="T165" s="175"/>
      <c r="U165" s="183"/>
      <c r="V165" s="181"/>
      <c r="W165" s="25"/>
      <c r="X165" s="25"/>
      <c r="Y165" s="25"/>
      <c r="Z165" s="25"/>
      <c r="AA165" s="25"/>
      <c r="AB165" s="25"/>
      <c r="AC165" s="25"/>
      <c r="AP165" s="141" t="s">
        <v>117</v>
      </c>
      <c r="AR165" s="141" t="s">
        <v>224</v>
      </c>
      <c r="AS165" s="141" t="s">
        <v>77</v>
      </c>
      <c r="AW165" s="13" t="s">
        <v>111</v>
      </c>
      <c r="BC165" s="142">
        <f t="shared" si="8"/>
        <v>0</v>
      </c>
      <c r="BD165" s="142">
        <f t="shared" si="9"/>
        <v>0</v>
      </c>
      <c r="BE165" s="142">
        <f t="shared" si="10"/>
        <v>0</v>
      </c>
      <c r="BF165" s="142">
        <f t="shared" si="11"/>
        <v>0</v>
      </c>
      <c r="BG165" s="142">
        <f t="shared" si="12"/>
        <v>0</v>
      </c>
      <c r="BH165" s="13" t="s">
        <v>77</v>
      </c>
      <c r="BI165" s="142">
        <f t="shared" si="13"/>
        <v>0</v>
      </c>
      <c r="BJ165" s="13" t="s">
        <v>117</v>
      </c>
      <c r="BK165" s="141" t="s">
        <v>261</v>
      </c>
    </row>
    <row r="166" spans="1:63" s="2" customFormat="1" ht="16.5" customHeight="1">
      <c r="A166" s="25"/>
      <c r="B166" s="130"/>
      <c r="C166" s="143" t="s">
        <v>178</v>
      </c>
      <c r="D166" s="143" t="s">
        <v>224</v>
      </c>
      <c r="E166" s="144" t="s">
        <v>262</v>
      </c>
      <c r="F166" s="145" t="s">
        <v>263</v>
      </c>
      <c r="G166" s="146" t="s">
        <v>115</v>
      </c>
      <c r="H166" s="147">
        <v>8</v>
      </c>
      <c r="I166" s="157"/>
      <c r="J166" s="157">
        <f t="shared" si="7"/>
        <v>0</v>
      </c>
      <c r="K166" s="145" t="s">
        <v>1</v>
      </c>
      <c r="L166" s="160"/>
      <c r="M166" s="176"/>
      <c r="N166" s="177"/>
      <c r="O166" s="175"/>
      <c r="P166" s="175"/>
      <c r="Q166" s="175"/>
      <c r="R166" s="175"/>
      <c r="S166" s="175"/>
      <c r="T166" s="175"/>
      <c r="U166" s="183"/>
      <c r="V166" s="181"/>
      <c r="W166" s="25"/>
      <c r="X166" s="25"/>
      <c r="Y166" s="25"/>
      <c r="Z166" s="25"/>
      <c r="AA166" s="25"/>
      <c r="AB166" s="25"/>
      <c r="AC166" s="25"/>
      <c r="AP166" s="141" t="s">
        <v>117</v>
      </c>
      <c r="AR166" s="141" t="s">
        <v>224</v>
      </c>
      <c r="AS166" s="141" t="s">
        <v>77</v>
      </c>
      <c r="AW166" s="13" t="s">
        <v>111</v>
      </c>
      <c r="BC166" s="142">
        <f t="shared" si="8"/>
        <v>0</v>
      </c>
      <c r="BD166" s="142">
        <f t="shared" si="9"/>
        <v>0</v>
      </c>
      <c r="BE166" s="142">
        <f t="shared" si="10"/>
        <v>0</v>
      </c>
      <c r="BF166" s="142">
        <f t="shared" si="11"/>
        <v>0</v>
      </c>
      <c r="BG166" s="142">
        <f t="shared" si="12"/>
        <v>0</v>
      </c>
      <c r="BH166" s="13" t="s">
        <v>77</v>
      </c>
      <c r="BI166" s="142">
        <f t="shared" si="13"/>
        <v>0</v>
      </c>
      <c r="BJ166" s="13" t="s">
        <v>117</v>
      </c>
      <c r="BK166" s="141" t="s">
        <v>264</v>
      </c>
    </row>
    <row r="167" spans="1:63" s="2" customFormat="1" ht="16.5" customHeight="1">
      <c r="A167" s="25"/>
      <c r="B167" s="130"/>
      <c r="C167" s="143" t="s">
        <v>265</v>
      </c>
      <c r="D167" s="143" t="s">
        <v>224</v>
      </c>
      <c r="E167" s="144" t="s">
        <v>266</v>
      </c>
      <c r="F167" s="145" t="s">
        <v>267</v>
      </c>
      <c r="G167" s="146" t="s">
        <v>115</v>
      </c>
      <c r="H167" s="147">
        <v>1</v>
      </c>
      <c r="I167" s="157"/>
      <c r="J167" s="157">
        <f t="shared" si="7"/>
        <v>0</v>
      </c>
      <c r="K167" s="145" t="s">
        <v>1</v>
      </c>
      <c r="L167" s="160"/>
      <c r="M167" s="176"/>
      <c r="N167" s="177"/>
      <c r="O167" s="175"/>
      <c r="P167" s="175"/>
      <c r="Q167" s="175"/>
      <c r="R167" s="175"/>
      <c r="S167" s="175"/>
      <c r="T167" s="175"/>
      <c r="U167" s="183"/>
      <c r="V167" s="181"/>
      <c r="W167" s="25"/>
      <c r="X167" s="25"/>
      <c r="Y167" s="25"/>
      <c r="Z167" s="25"/>
      <c r="AA167" s="25"/>
      <c r="AB167" s="25"/>
      <c r="AC167" s="25"/>
      <c r="AP167" s="141" t="s">
        <v>117</v>
      </c>
      <c r="AR167" s="141" t="s">
        <v>224</v>
      </c>
      <c r="AS167" s="141" t="s">
        <v>77</v>
      </c>
      <c r="AW167" s="13" t="s">
        <v>111</v>
      </c>
      <c r="BC167" s="142">
        <f t="shared" si="8"/>
        <v>0</v>
      </c>
      <c r="BD167" s="142">
        <f t="shared" si="9"/>
        <v>0</v>
      </c>
      <c r="BE167" s="142">
        <f t="shared" si="10"/>
        <v>0</v>
      </c>
      <c r="BF167" s="142">
        <f t="shared" si="11"/>
        <v>0</v>
      </c>
      <c r="BG167" s="142">
        <f t="shared" si="12"/>
        <v>0</v>
      </c>
      <c r="BH167" s="13" t="s">
        <v>77</v>
      </c>
      <c r="BI167" s="142">
        <f t="shared" si="13"/>
        <v>0</v>
      </c>
      <c r="BJ167" s="13" t="s">
        <v>117</v>
      </c>
      <c r="BK167" s="141" t="s">
        <v>268</v>
      </c>
    </row>
    <row r="168" spans="1:63" s="2" customFormat="1" ht="16.5" customHeight="1">
      <c r="A168" s="25"/>
      <c r="B168" s="130"/>
      <c r="C168" s="143" t="s">
        <v>182</v>
      </c>
      <c r="D168" s="143" t="s">
        <v>224</v>
      </c>
      <c r="E168" s="144" t="s">
        <v>269</v>
      </c>
      <c r="F168" s="145" t="s">
        <v>270</v>
      </c>
      <c r="G168" s="146" t="s">
        <v>149</v>
      </c>
      <c r="H168" s="147">
        <v>48</v>
      </c>
      <c r="I168" s="157"/>
      <c r="J168" s="157">
        <f t="shared" si="7"/>
        <v>0</v>
      </c>
      <c r="K168" s="145" t="s">
        <v>1</v>
      </c>
      <c r="L168" s="160"/>
      <c r="M168" s="176"/>
      <c r="N168" s="177"/>
      <c r="O168" s="175"/>
      <c r="P168" s="175"/>
      <c r="Q168" s="175"/>
      <c r="R168" s="175"/>
      <c r="S168" s="175"/>
      <c r="T168" s="175"/>
      <c r="U168" s="183"/>
      <c r="V168" s="181"/>
      <c r="W168" s="25"/>
      <c r="X168" s="25"/>
      <c r="Y168" s="25"/>
      <c r="Z168" s="25"/>
      <c r="AA168" s="25"/>
      <c r="AB168" s="25"/>
      <c r="AC168" s="25"/>
      <c r="AP168" s="141" t="s">
        <v>117</v>
      </c>
      <c r="AR168" s="141" t="s">
        <v>224</v>
      </c>
      <c r="AS168" s="141" t="s">
        <v>77</v>
      </c>
      <c r="AW168" s="13" t="s">
        <v>111</v>
      </c>
      <c r="BC168" s="142">
        <f t="shared" si="8"/>
        <v>0</v>
      </c>
      <c r="BD168" s="142">
        <f t="shared" si="9"/>
        <v>0</v>
      </c>
      <c r="BE168" s="142">
        <f t="shared" si="10"/>
        <v>0</v>
      </c>
      <c r="BF168" s="142">
        <f t="shared" si="11"/>
        <v>0</v>
      </c>
      <c r="BG168" s="142">
        <f t="shared" si="12"/>
        <v>0</v>
      </c>
      <c r="BH168" s="13" t="s">
        <v>77</v>
      </c>
      <c r="BI168" s="142">
        <f t="shared" si="13"/>
        <v>0</v>
      </c>
      <c r="BJ168" s="13" t="s">
        <v>117</v>
      </c>
      <c r="BK168" s="141" t="s">
        <v>271</v>
      </c>
    </row>
    <row r="169" spans="1:63" s="2" customFormat="1" ht="22.8">
      <c r="A169" s="25"/>
      <c r="B169" s="130"/>
      <c r="C169" s="143" t="s">
        <v>272</v>
      </c>
      <c r="D169" s="143" t="s">
        <v>224</v>
      </c>
      <c r="E169" s="144" t="s">
        <v>273</v>
      </c>
      <c r="F169" s="145" t="s">
        <v>274</v>
      </c>
      <c r="G169" s="146" t="s">
        <v>115</v>
      </c>
      <c r="H169" s="147">
        <v>4</v>
      </c>
      <c r="I169" s="157"/>
      <c r="J169" s="157">
        <f t="shared" si="7"/>
        <v>0</v>
      </c>
      <c r="K169" s="145" t="s">
        <v>1</v>
      </c>
      <c r="L169" s="160"/>
      <c r="M169" s="176"/>
      <c r="N169" s="177"/>
      <c r="O169" s="175"/>
      <c r="P169" s="175"/>
      <c r="Q169" s="175"/>
      <c r="R169" s="175"/>
      <c r="S169" s="175"/>
      <c r="T169" s="175"/>
      <c r="U169" s="183"/>
      <c r="V169" s="181"/>
      <c r="W169" s="25"/>
      <c r="X169" s="25"/>
      <c r="Y169" s="25"/>
      <c r="Z169" s="25"/>
      <c r="AA169" s="25"/>
      <c r="AB169" s="25"/>
      <c r="AC169" s="25"/>
      <c r="AP169" s="141" t="s">
        <v>117</v>
      </c>
      <c r="AR169" s="141" t="s">
        <v>224</v>
      </c>
      <c r="AS169" s="141" t="s">
        <v>77</v>
      </c>
      <c r="AW169" s="13" t="s">
        <v>111</v>
      </c>
      <c r="BC169" s="142">
        <f t="shared" si="8"/>
        <v>0</v>
      </c>
      <c r="BD169" s="142">
        <f t="shared" si="9"/>
        <v>0</v>
      </c>
      <c r="BE169" s="142">
        <f t="shared" si="10"/>
        <v>0</v>
      </c>
      <c r="BF169" s="142">
        <f t="shared" si="11"/>
        <v>0</v>
      </c>
      <c r="BG169" s="142">
        <f t="shared" si="12"/>
        <v>0</v>
      </c>
      <c r="BH169" s="13" t="s">
        <v>77</v>
      </c>
      <c r="BI169" s="142">
        <f t="shared" si="13"/>
        <v>0</v>
      </c>
      <c r="BJ169" s="13" t="s">
        <v>117</v>
      </c>
      <c r="BK169" s="141" t="s">
        <v>275</v>
      </c>
    </row>
    <row r="170" spans="1:63" s="2" customFormat="1" ht="16.5" customHeight="1">
      <c r="A170" s="25"/>
      <c r="B170" s="130"/>
      <c r="C170" s="143" t="s">
        <v>185</v>
      </c>
      <c r="D170" s="143" t="s">
        <v>224</v>
      </c>
      <c r="E170" s="144" t="s">
        <v>276</v>
      </c>
      <c r="F170" s="145" t="s">
        <v>277</v>
      </c>
      <c r="G170" s="146" t="s">
        <v>115</v>
      </c>
      <c r="H170" s="147">
        <v>5</v>
      </c>
      <c r="I170" s="157"/>
      <c r="J170" s="157">
        <f t="shared" si="7"/>
        <v>0</v>
      </c>
      <c r="K170" s="145" t="s">
        <v>1</v>
      </c>
      <c r="L170" s="160"/>
      <c r="M170" s="176"/>
      <c r="N170" s="177"/>
      <c r="O170" s="175"/>
      <c r="P170" s="175"/>
      <c r="Q170" s="175"/>
      <c r="R170" s="175"/>
      <c r="S170" s="175"/>
      <c r="T170" s="175"/>
      <c r="U170" s="183"/>
      <c r="V170" s="181"/>
      <c r="W170" s="25"/>
      <c r="X170" s="25"/>
      <c r="Y170" s="25"/>
      <c r="Z170" s="25"/>
      <c r="AA170" s="25"/>
      <c r="AB170" s="25"/>
      <c r="AC170" s="25"/>
      <c r="AP170" s="141" t="s">
        <v>117</v>
      </c>
      <c r="AR170" s="141" t="s">
        <v>224</v>
      </c>
      <c r="AS170" s="141" t="s">
        <v>77</v>
      </c>
      <c r="AW170" s="13" t="s">
        <v>111</v>
      </c>
      <c r="BC170" s="142">
        <f t="shared" si="8"/>
        <v>0</v>
      </c>
      <c r="BD170" s="142">
        <f t="shared" si="9"/>
        <v>0</v>
      </c>
      <c r="BE170" s="142">
        <f t="shared" si="10"/>
        <v>0</v>
      </c>
      <c r="BF170" s="142">
        <f t="shared" si="11"/>
        <v>0</v>
      </c>
      <c r="BG170" s="142">
        <f t="shared" si="12"/>
        <v>0</v>
      </c>
      <c r="BH170" s="13" t="s">
        <v>77</v>
      </c>
      <c r="BI170" s="142">
        <f t="shared" si="13"/>
        <v>0</v>
      </c>
      <c r="BJ170" s="13" t="s">
        <v>117</v>
      </c>
      <c r="BK170" s="141" t="s">
        <v>278</v>
      </c>
    </row>
    <row r="171" spans="1:63" s="2" customFormat="1" ht="34.200000000000003">
      <c r="A171" s="25"/>
      <c r="B171" s="130"/>
      <c r="C171" s="143" t="s">
        <v>279</v>
      </c>
      <c r="D171" s="143" t="s">
        <v>224</v>
      </c>
      <c r="E171" s="144" t="s">
        <v>280</v>
      </c>
      <c r="F171" s="145" t="s">
        <v>281</v>
      </c>
      <c r="G171" s="146" t="s">
        <v>115</v>
      </c>
      <c r="H171" s="147">
        <v>1</v>
      </c>
      <c r="I171" s="157"/>
      <c r="J171" s="157">
        <f t="shared" si="7"/>
        <v>0</v>
      </c>
      <c r="K171" s="145" t="s">
        <v>1</v>
      </c>
      <c r="L171" s="160"/>
      <c r="M171" s="176"/>
      <c r="N171" s="177"/>
      <c r="O171" s="175"/>
      <c r="P171" s="175"/>
      <c r="Q171" s="175"/>
      <c r="R171" s="175"/>
      <c r="S171" s="175"/>
      <c r="T171" s="175"/>
      <c r="U171" s="183"/>
      <c r="V171" s="181"/>
      <c r="W171" s="25"/>
      <c r="X171" s="25"/>
      <c r="Y171" s="25"/>
      <c r="Z171" s="25"/>
      <c r="AA171" s="25"/>
      <c r="AB171" s="25"/>
      <c r="AC171" s="25"/>
      <c r="AP171" s="141" t="s">
        <v>117</v>
      </c>
      <c r="AR171" s="141" t="s">
        <v>224</v>
      </c>
      <c r="AS171" s="141" t="s">
        <v>77</v>
      </c>
      <c r="AW171" s="13" t="s">
        <v>111</v>
      </c>
      <c r="BC171" s="142">
        <f t="shared" si="8"/>
        <v>0</v>
      </c>
      <c r="BD171" s="142">
        <f t="shared" si="9"/>
        <v>0</v>
      </c>
      <c r="BE171" s="142">
        <f t="shared" si="10"/>
        <v>0</v>
      </c>
      <c r="BF171" s="142">
        <f t="shared" si="11"/>
        <v>0</v>
      </c>
      <c r="BG171" s="142">
        <f t="shared" si="12"/>
        <v>0</v>
      </c>
      <c r="BH171" s="13" t="s">
        <v>77</v>
      </c>
      <c r="BI171" s="142">
        <f t="shared" si="13"/>
        <v>0</v>
      </c>
      <c r="BJ171" s="13" t="s">
        <v>117</v>
      </c>
      <c r="BK171" s="141" t="s">
        <v>282</v>
      </c>
    </row>
    <row r="172" spans="1:63" s="2" customFormat="1" ht="34.200000000000003">
      <c r="A172" s="25"/>
      <c r="B172" s="130"/>
      <c r="C172" s="143" t="s">
        <v>188</v>
      </c>
      <c r="D172" s="143" t="s">
        <v>224</v>
      </c>
      <c r="E172" s="144" t="s">
        <v>283</v>
      </c>
      <c r="F172" s="145" t="s">
        <v>284</v>
      </c>
      <c r="G172" s="146" t="s">
        <v>115</v>
      </c>
      <c r="H172" s="147">
        <v>2</v>
      </c>
      <c r="I172" s="157"/>
      <c r="J172" s="157">
        <f t="shared" si="7"/>
        <v>0</v>
      </c>
      <c r="K172" s="145" t="s">
        <v>1</v>
      </c>
      <c r="L172" s="160"/>
      <c r="M172" s="176"/>
      <c r="N172" s="177"/>
      <c r="O172" s="175"/>
      <c r="P172" s="175"/>
      <c r="Q172" s="175"/>
      <c r="R172" s="175"/>
      <c r="S172" s="175"/>
      <c r="T172" s="175"/>
      <c r="U172" s="183"/>
      <c r="V172" s="181"/>
      <c r="W172" s="25"/>
      <c r="X172" s="25"/>
      <c r="Y172" s="25"/>
      <c r="Z172" s="25"/>
      <c r="AA172" s="25"/>
      <c r="AB172" s="25"/>
      <c r="AC172" s="25"/>
      <c r="AP172" s="141" t="s">
        <v>117</v>
      </c>
      <c r="AR172" s="141" t="s">
        <v>224</v>
      </c>
      <c r="AS172" s="141" t="s">
        <v>77</v>
      </c>
      <c r="AW172" s="13" t="s">
        <v>111</v>
      </c>
      <c r="BC172" s="142">
        <f t="shared" si="8"/>
        <v>0</v>
      </c>
      <c r="BD172" s="142">
        <f t="shared" si="9"/>
        <v>0</v>
      </c>
      <c r="BE172" s="142">
        <f t="shared" si="10"/>
        <v>0</v>
      </c>
      <c r="BF172" s="142">
        <f t="shared" si="11"/>
        <v>0</v>
      </c>
      <c r="BG172" s="142">
        <f t="shared" si="12"/>
        <v>0</v>
      </c>
      <c r="BH172" s="13" t="s">
        <v>77</v>
      </c>
      <c r="BI172" s="142">
        <f t="shared" si="13"/>
        <v>0</v>
      </c>
      <c r="BJ172" s="13" t="s">
        <v>117</v>
      </c>
      <c r="BK172" s="141" t="s">
        <v>285</v>
      </c>
    </row>
    <row r="173" spans="1:63" s="2" customFormat="1" ht="33" customHeight="1">
      <c r="A173" s="25"/>
      <c r="B173" s="130"/>
      <c r="C173" s="143" t="s">
        <v>286</v>
      </c>
      <c r="D173" s="143" t="s">
        <v>224</v>
      </c>
      <c r="E173" s="144" t="s">
        <v>287</v>
      </c>
      <c r="F173" s="145" t="s">
        <v>288</v>
      </c>
      <c r="G173" s="146" t="s">
        <v>115</v>
      </c>
      <c r="H173" s="147">
        <v>1</v>
      </c>
      <c r="I173" s="157"/>
      <c r="J173" s="157">
        <f t="shared" si="7"/>
        <v>0</v>
      </c>
      <c r="K173" s="145" t="s">
        <v>1</v>
      </c>
      <c r="L173" s="160"/>
      <c r="M173" s="176"/>
      <c r="N173" s="177"/>
      <c r="O173" s="175"/>
      <c r="P173" s="175"/>
      <c r="Q173" s="175"/>
      <c r="R173" s="175"/>
      <c r="S173" s="175"/>
      <c r="T173" s="175"/>
      <c r="U173" s="183"/>
      <c r="V173" s="181"/>
      <c r="W173" s="25"/>
      <c r="X173" s="25"/>
      <c r="Y173" s="25"/>
      <c r="Z173" s="25"/>
      <c r="AA173" s="25"/>
      <c r="AB173" s="25"/>
      <c r="AC173" s="25"/>
      <c r="AP173" s="141" t="s">
        <v>117</v>
      </c>
      <c r="AR173" s="141" t="s">
        <v>224</v>
      </c>
      <c r="AS173" s="141" t="s">
        <v>77</v>
      </c>
      <c r="AW173" s="13" t="s">
        <v>111</v>
      </c>
      <c r="BC173" s="142">
        <f t="shared" si="8"/>
        <v>0</v>
      </c>
      <c r="BD173" s="142">
        <f t="shared" si="9"/>
        <v>0</v>
      </c>
      <c r="BE173" s="142">
        <f t="shared" si="10"/>
        <v>0</v>
      </c>
      <c r="BF173" s="142">
        <f t="shared" si="11"/>
        <v>0</v>
      </c>
      <c r="BG173" s="142">
        <f t="shared" si="12"/>
        <v>0</v>
      </c>
      <c r="BH173" s="13" t="s">
        <v>77</v>
      </c>
      <c r="BI173" s="142">
        <f t="shared" si="13"/>
        <v>0</v>
      </c>
      <c r="BJ173" s="13" t="s">
        <v>117</v>
      </c>
      <c r="BK173" s="141" t="s">
        <v>289</v>
      </c>
    </row>
    <row r="174" spans="1:63" s="2" customFormat="1" ht="22.8">
      <c r="A174" s="25"/>
      <c r="B174" s="130"/>
      <c r="C174" s="143" t="s">
        <v>192</v>
      </c>
      <c r="D174" s="143" t="s">
        <v>224</v>
      </c>
      <c r="E174" s="144" t="s">
        <v>290</v>
      </c>
      <c r="F174" s="145" t="s">
        <v>291</v>
      </c>
      <c r="G174" s="146" t="s">
        <v>292</v>
      </c>
      <c r="H174" s="147">
        <v>15</v>
      </c>
      <c r="I174" s="157"/>
      <c r="J174" s="157">
        <f t="shared" si="7"/>
        <v>0</v>
      </c>
      <c r="K174" s="145" t="s">
        <v>293</v>
      </c>
      <c r="L174" s="160"/>
      <c r="M174" s="176"/>
      <c r="N174" s="177"/>
      <c r="O174" s="175"/>
      <c r="P174" s="175"/>
      <c r="Q174" s="175"/>
      <c r="R174" s="175"/>
      <c r="S174" s="175"/>
      <c r="T174" s="175"/>
      <c r="U174" s="183"/>
      <c r="V174" s="181"/>
      <c r="W174" s="25"/>
      <c r="X174" s="25"/>
      <c r="Y174" s="25"/>
      <c r="Z174" s="25"/>
      <c r="AA174" s="25"/>
      <c r="AB174" s="25"/>
      <c r="AC174" s="25"/>
      <c r="AP174" s="141" t="s">
        <v>117</v>
      </c>
      <c r="AR174" s="141" t="s">
        <v>224</v>
      </c>
      <c r="AS174" s="141" t="s">
        <v>77</v>
      </c>
      <c r="AW174" s="13" t="s">
        <v>111</v>
      </c>
      <c r="BC174" s="142">
        <f t="shared" si="8"/>
        <v>0</v>
      </c>
      <c r="BD174" s="142">
        <f t="shared" si="9"/>
        <v>0</v>
      </c>
      <c r="BE174" s="142">
        <f t="shared" si="10"/>
        <v>0</v>
      </c>
      <c r="BF174" s="142">
        <f t="shared" si="11"/>
        <v>0</v>
      </c>
      <c r="BG174" s="142">
        <f t="shared" si="12"/>
        <v>0</v>
      </c>
      <c r="BH174" s="13" t="s">
        <v>77</v>
      </c>
      <c r="BI174" s="142">
        <f t="shared" si="13"/>
        <v>0</v>
      </c>
      <c r="BJ174" s="13" t="s">
        <v>117</v>
      </c>
      <c r="BK174" s="141" t="s">
        <v>294</v>
      </c>
    </row>
    <row r="175" spans="1:63" s="2" customFormat="1" ht="16.5" customHeight="1">
      <c r="A175" s="25"/>
      <c r="B175" s="130"/>
      <c r="C175" s="143" t="s">
        <v>295</v>
      </c>
      <c r="D175" s="143" t="s">
        <v>224</v>
      </c>
      <c r="E175" s="144" t="s">
        <v>296</v>
      </c>
      <c r="F175" s="145" t="s">
        <v>297</v>
      </c>
      <c r="G175" s="146" t="s">
        <v>115</v>
      </c>
      <c r="H175" s="147">
        <v>9</v>
      </c>
      <c r="I175" s="157"/>
      <c r="J175" s="157">
        <f t="shared" si="7"/>
        <v>0</v>
      </c>
      <c r="K175" s="145" t="s">
        <v>1</v>
      </c>
      <c r="L175" s="160"/>
      <c r="M175" s="176"/>
      <c r="N175" s="177"/>
      <c r="O175" s="175"/>
      <c r="P175" s="175"/>
      <c r="Q175" s="175"/>
      <c r="R175" s="175"/>
      <c r="S175" s="175"/>
      <c r="T175" s="175"/>
      <c r="U175" s="183"/>
      <c r="V175" s="181"/>
      <c r="W175" s="25"/>
      <c r="X175" s="25"/>
      <c r="Y175" s="25"/>
      <c r="Z175" s="25"/>
      <c r="AA175" s="25"/>
      <c r="AB175" s="25"/>
      <c r="AC175" s="25"/>
      <c r="AP175" s="141" t="s">
        <v>117</v>
      </c>
      <c r="AR175" s="141" t="s">
        <v>224</v>
      </c>
      <c r="AS175" s="141" t="s">
        <v>77</v>
      </c>
      <c r="AW175" s="13" t="s">
        <v>111</v>
      </c>
      <c r="BC175" s="142">
        <f t="shared" si="8"/>
        <v>0</v>
      </c>
      <c r="BD175" s="142">
        <f t="shared" si="9"/>
        <v>0</v>
      </c>
      <c r="BE175" s="142">
        <f t="shared" si="10"/>
        <v>0</v>
      </c>
      <c r="BF175" s="142">
        <f t="shared" si="11"/>
        <v>0</v>
      </c>
      <c r="BG175" s="142">
        <f t="shared" si="12"/>
        <v>0</v>
      </c>
      <c r="BH175" s="13" t="s">
        <v>77</v>
      </c>
      <c r="BI175" s="142">
        <f t="shared" si="13"/>
        <v>0</v>
      </c>
      <c r="BJ175" s="13" t="s">
        <v>117</v>
      </c>
      <c r="BK175" s="141" t="s">
        <v>298</v>
      </c>
    </row>
    <row r="176" spans="1:63" s="2" customFormat="1" ht="16.5" customHeight="1">
      <c r="A176" s="25"/>
      <c r="B176" s="130"/>
      <c r="C176" s="143" t="s">
        <v>195</v>
      </c>
      <c r="D176" s="143" t="s">
        <v>224</v>
      </c>
      <c r="E176" s="144" t="s">
        <v>299</v>
      </c>
      <c r="F176" s="145" t="s">
        <v>300</v>
      </c>
      <c r="G176" s="146" t="s">
        <v>115</v>
      </c>
      <c r="H176" s="147">
        <v>5</v>
      </c>
      <c r="I176" s="157"/>
      <c r="J176" s="157">
        <f t="shared" si="7"/>
        <v>0</v>
      </c>
      <c r="K176" s="145" t="s">
        <v>1</v>
      </c>
      <c r="L176" s="160"/>
      <c r="M176" s="176"/>
      <c r="N176" s="177"/>
      <c r="O176" s="175"/>
      <c r="P176" s="175"/>
      <c r="Q176" s="175"/>
      <c r="R176" s="175"/>
      <c r="S176" s="175"/>
      <c r="T176" s="175"/>
      <c r="U176" s="183"/>
      <c r="V176" s="181"/>
      <c r="W176" s="25"/>
      <c r="X176" s="25"/>
      <c r="Y176" s="25"/>
      <c r="Z176" s="25"/>
      <c r="AA176" s="25"/>
      <c r="AB176" s="25"/>
      <c r="AC176" s="25"/>
      <c r="AP176" s="141" t="s">
        <v>117</v>
      </c>
      <c r="AR176" s="141" t="s">
        <v>224</v>
      </c>
      <c r="AS176" s="141" t="s">
        <v>77</v>
      </c>
      <c r="AW176" s="13" t="s">
        <v>111</v>
      </c>
      <c r="BC176" s="142">
        <f t="shared" si="8"/>
        <v>0</v>
      </c>
      <c r="BD176" s="142">
        <f t="shared" si="9"/>
        <v>0</v>
      </c>
      <c r="BE176" s="142">
        <f t="shared" si="10"/>
        <v>0</v>
      </c>
      <c r="BF176" s="142">
        <f t="shared" si="11"/>
        <v>0</v>
      </c>
      <c r="BG176" s="142">
        <f t="shared" si="12"/>
        <v>0</v>
      </c>
      <c r="BH176" s="13" t="s">
        <v>77</v>
      </c>
      <c r="BI176" s="142">
        <f t="shared" si="13"/>
        <v>0</v>
      </c>
      <c r="BJ176" s="13" t="s">
        <v>117</v>
      </c>
      <c r="BK176" s="141" t="s">
        <v>301</v>
      </c>
    </row>
    <row r="177" spans="1:63" s="11" customFormat="1" ht="25.95" customHeight="1">
      <c r="B177" s="120"/>
      <c r="D177" s="121" t="s">
        <v>68</v>
      </c>
      <c r="E177" s="122" t="s">
        <v>302</v>
      </c>
      <c r="F177" s="122" t="s">
        <v>303</v>
      </c>
      <c r="I177" s="158"/>
      <c r="J177" s="159">
        <f>BI177</f>
        <v>0</v>
      </c>
      <c r="L177" s="167"/>
      <c r="M177" s="168"/>
      <c r="N177" s="169"/>
      <c r="O177" s="169"/>
      <c r="P177" s="170"/>
      <c r="Q177" s="169"/>
      <c r="R177" s="170"/>
      <c r="S177" s="169"/>
      <c r="T177" s="170"/>
      <c r="U177" s="169"/>
      <c r="V177" s="181"/>
      <c r="AP177" s="121" t="s">
        <v>77</v>
      </c>
      <c r="AR177" s="128" t="s">
        <v>68</v>
      </c>
      <c r="AS177" s="128" t="s">
        <v>69</v>
      </c>
      <c r="AW177" s="121" t="s">
        <v>111</v>
      </c>
      <c r="BI177" s="129">
        <f>SUM(BI178:BI187)</f>
        <v>0</v>
      </c>
    </row>
    <row r="178" spans="1:63" s="2" customFormat="1" ht="16.5" customHeight="1">
      <c r="A178" s="25"/>
      <c r="B178" s="130"/>
      <c r="C178" s="143" t="s">
        <v>304</v>
      </c>
      <c r="D178" s="143" t="s">
        <v>224</v>
      </c>
      <c r="E178" s="144" t="s">
        <v>305</v>
      </c>
      <c r="F178" s="145" t="s">
        <v>306</v>
      </c>
      <c r="G178" s="146" t="s">
        <v>115</v>
      </c>
      <c r="H178" s="147">
        <v>1</v>
      </c>
      <c r="I178" s="157"/>
      <c r="J178" s="157">
        <f t="shared" ref="J178:J187" si="14">ROUND(I178*H178,2)</f>
        <v>0</v>
      </c>
      <c r="K178" s="145" t="s">
        <v>1</v>
      </c>
      <c r="L178" s="160"/>
      <c r="M178" s="176"/>
      <c r="N178" s="177"/>
      <c r="O178" s="175"/>
      <c r="P178" s="175"/>
      <c r="Q178" s="175"/>
      <c r="R178" s="175"/>
      <c r="S178" s="175"/>
      <c r="T178" s="175"/>
      <c r="U178" s="183"/>
      <c r="V178" s="181"/>
      <c r="W178" s="25"/>
      <c r="X178" s="25"/>
      <c r="Y178" s="25"/>
      <c r="Z178" s="25"/>
      <c r="AA178" s="25"/>
      <c r="AB178" s="25"/>
      <c r="AC178" s="25"/>
      <c r="AP178" s="141" t="s">
        <v>117</v>
      </c>
      <c r="AR178" s="141" t="s">
        <v>224</v>
      </c>
      <c r="AS178" s="141" t="s">
        <v>77</v>
      </c>
      <c r="AW178" s="13" t="s">
        <v>111</v>
      </c>
      <c r="BC178" s="142">
        <f t="shared" ref="BC178:BC187" si="15">IF(N178="základní",J178,0)</f>
        <v>0</v>
      </c>
      <c r="BD178" s="142">
        <f t="shared" ref="BD178:BD187" si="16">IF(N178="snížená",J178,0)</f>
        <v>0</v>
      </c>
      <c r="BE178" s="142">
        <f t="shared" ref="BE178:BE187" si="17">IF(N178="zákl. přenesená",J178,0)</f>
        <v>0</v>
      </c>
      <c r="BF178" s="142">
        <f t="shared" ref="BF178:BF187" si="18">IF(N178="sníž. přenesená",J178,0)</f>
        <v>0</v>
      </c>
      <c r="BG178" s="142">
        <f t="shared" ref="BG178:BG187" si="19">IF(N178="nulová",J178,0)</f>
        <v>0</v>
      </c>
      <c r="BH178" s="13" t="s">
        <v>77</v>
      </c>
      <c r="BI178" s="142">
        <f t="shared" ref="BI178:BI187" si="20">ROUND(I178*H178,2)</f>
        <v>0</v>
      </c>
      <c r="BJ178" s="13" t="s">
        <v>117</v>
      </c>
      <c r="BK178" s="141" t="s">
        <v>307</v>
      </c>
    </row>
    <row r="179" spans="1:63" s="2" customFormat="1" ht="16.5" customHeight="1">
      <c r="A179" s="25"/>
      <c r="B179" s="130"/>
      <c r="C179" s="143" t="s">
        <v>199</v>
      </c>
      <c r="D179" s="143" t="s">
        <v>224</v>
      </c>
      <c r="E179" s="144" t="s">
        <v>308</v>
      </c>
      <c r="F179" s="145" t="s">
        <v>309</v>
      </c>
      <c r="G179" s="146" t="s">
        <v>149</v>
      </c>
      <c r="H179" s="147">
        <v>2</v>
      </c>
      <c r="I179" s="157"/>
      <c r="J179" s="157">
        <f t="shared" si="14"/>
        <v>0</v>
      </c>
      <c r="K179" s="145" t="s">
        <v>1</v>
      </c>
      <c r="L179" s="160"/>
      <c r="M179" s="176"/>
      <c r="N179" s="177"/>
      <c r="O179" s="175"/>
      <c r="P179" s="175"/>
      <c r="Q179" s="175"/>
      <c r="R179" s="175"/>
      <c r="S179" s="175"/>
      <c r="T179" s="175"/>
      <c r="U179" s="183"/>
      <c r="V179" s="181"/>
      <c r="W179" s="25"/>
      <c r="X179" s="25"/>
      <c r="Y179" s="25"/>
      <c r="Z179" s="25"/>
      <c r="AA179" s="25"/>
      <c r="AB179" s="25"/>
      <c r="AC179" s="25"/>
      <c r="AP179" s="141" t="s">
        <v>117</v>
      </c>
      <c r="AR179" s="141" t="s">
        <v>224</v>
      </c>
      <c r="AS179" s="141" t="s">
        <v>77</v>
      </c>
      <c r="AW179" s="13" t="s">
        <v>111</v>
      </c>
      <c r="BC179" s="142">
        <f t="shared" si="15"/>
        <v>0</v>
      </c>
      <c r="BD179" s="142">
        <f t="shared" si="16"/>
        <v>0</v>
      </c>
      <c r="BE179" s="142">
        <f t="shared" si="17"/>
        <v>0</v>
      </c>
      <c r="BF179" s="142">
        <f t="shared" si="18"/>
        <v>0</v>
      </c>
      <c r="BG179" s="142">
        <f t="shared" si="19"/>
        <v>0</v>
      </c>
      <c r="BH179" s="13" t="s">
        <v>77</v>
      </c>
      <c r="BI179" s="142">
        <f t="shared" si="20"/>
        <v>0</v>
      </c>
      <c r="BJ179" s="13" t="s">
        <v>117</v>
      </c>
      <c r="BK179" s="141" t="s">
        <v>310</v>
      </c>
    </row>
    <row r="180" spans="1:63" s="2" customFormat="1" ht="16.5" customHeight="1">
      <c r="A180" s="25"/>
      <c r="B180" s="130"/>
      <c r="C180" s="143" t="s">
        <v>311</v>
      </c>
      <c r="D180" s="143" t="s">
        <v>224</v>
      </c>
      <c r="E180" s="144" t="s">
        <v>312</v>
      </c>
      <c r="F180" s="145" t="s">
        <v>313</v>
      </c>
      <c r="G180" s="146" t="s">
        <v>149</v>
      </c>
      <c r="H180" s="147">
        <v>2</v>
      </c>
      <c r="I180" s="157"/>
      <c r="J180" s="157">
        <f t="shared" si="14"/>
        <v>0</v>
      </c>
      <c r="K180" s="145" t="s">
        <v>1</v>
      </c>
      <c r="L180" s="160"/>
      <c r="M180" s="176"/>
      <c r="N180" s="177"/>
      <c r="O180" s="175"/>
      <c r="P180" s="175"/>
      <c r="Q180" s="175"/>
      <c r="R180" s="175"/>
      <c r="S180" s="175"/>
      <c r="T180" s="175"/>
      <c r="U180" s="183"/>
      <c r="V180" s="181"/>
      <c r="W180" s="25"/>
      <c r="X180" s="25"/>
      <c r="Y180" s="25"/>
      <c r="Z180" s="25"/>
      <c r="AA180" s="25"/>
      <c r="AB180" s="25"/>
      <c r="AC180" s="25"/>
      <c r="AP180" s="141" t="s">
        <v>117</v>
      </c>
      <c r="AR180" s="141" t="s">
        <v>224</v>
      </c>
      <c r="AS180" s="141" t="s">
        <v>77</v>
      </c>
      <c r="AW180" s="13" t="s">
        <v>111</v>
      </c>
      <c r="BC180" s="142">
        <f t="shared" si="15"/>
        <v>0</v>
      </c>
      <c r="BD180" s="142">
        <f t="shared" si="16"/>
        <v>0</v>
      </c>
      <c r="BE180" s="142">
        <f t="shared" si="17"/>
        <v>0</v>
      </c>
      <c r="BF180" s="142">
        <f t="shared" si="18"/>
        <v>0</v>
      </c>
      <c r="BG180" s="142">
        <f t="shared" si="19"/>
        <v>0</v>
      </c>
      <c r="BH180" s="13" t="s">
        <v>77</v>
      </c>
      <c r="BI180" s="142">
        <f t="shared" si="20"/>
        <v>0</v>
      </c>
      <c r="BJ180" s="13" t="s">
        <v>117</v>
      </c>
      <c r="BK180" s="141" t="s">
        <v>314</v>
      </c>
    </row>
    <row r="181" spans="1:63" s="2" customFormat="1" ht="16.5" customHeight="1">
      <c r="A181" s="25"/>
      <c r="B181" s="130"/>
      <c r="C181" s="143" t="s">
        <v>202</v>
      </c>
      <c r="D181" s="143" t="s">
        <v>224</v>
      </c>
      <c r="E181" s="144" t="s">
        <v>315</v>
      </c>
      <c r="F181" s="145" t="s">
        <v>316</v>
      </c>
      <c r="G181" s="146" t="s">
        <v>149</v>
      </c>
      <c r="H181" s="147">
        <v>2</v>
      </c>
      <c r="I181" s="157"/>
      <c r="J181" s="157">
        <f t="shared" si="14"/>
        <v>0</v>
      </c>
      <c r="K181" s="145" t="s">
        <v>1</v>
      </c>
      <c r="L181" s="160"/>
      <c r="M181" s="176"/>
      <c r="N181" s="177"/>
      <c r="O181" s="175"/>
      <c r="P181" s="175"/>
      <c r="Q181" s="175"/>
      <c r="R181" s="175"/>
      <c r="S181" s="175"/>
      <c r="T181" s="175"/>
      <c r="U181" s="183"/>
      <c r="V181" s="181"/>
      <c r="W181" s="25"/>
      <c r="X181" s="25"/>
      <c r="Y181" s="25"/>
      <c r="Z181" s="25"/>
      <c r="AA181" s="25"/>
      <c r="AB181" s="25"/>
      <c r="AC181" s="25"/>
      <c r="AP181" s="141" t="s">
        <v>117</v>
      </c>
      <c r="AR181" s="141" t="s">
        <v>224</v>
      </c>
      <c r="AS181" s="141" t="s">
        <v>77</v>
      </c>
      <c r="AW181" s="13" t="s">
        <v>111</v>
      </c>
      <c r="BC181" s="142">
        <f t="shared" si="15"/>
        <v>0</v>
      </c>
      <c r="BD181" s="142">
        <f t="shared" si="16"/>
        <v>0</v>
      </c>
      <c r="BE181" s="142">
        <f t="shared" si="17"/>
        <v>0</v>
      </c>
      <c r="BF181" s="142">
        <f t="shared" si="18"/>
        <v>0</v>
      </c>
      <c r="BG181" s="142">
        <f t="shared" si="19"/>
        <v>0</v>
      </c>
      <c r="BH181" s="13" t="s">
        <v>77</v>
      </c>
      <c r="BI181" s="142">
        <f t="shared" si="20"/>
        <v>0</v>
      </c>
      <c r="BJ181" s="13" t="s">
        <v>117</v>
      </c>
      <c r="BK181" s="141" t="s">
        <v>317</v>
      </c>
    </row>
    <row r="182" spans="1:63" s="2" customFormat="1" ht="16.5" customHeight="1">
      <c r="A182" s="25"/>
      <c r="B182" s="130"/>
      <c r="C182" s="143" t="s">
        <v>318</v>
      </c>
      <c r="D182" s="143" t="s">
        <v>224</v>
      </c>
      <c r="E182" s="144" t="s">
        <v>319</v>
      </c>
      <c r="F182" s="145" t="s">
        <v>320</v>
      </c>
      <c r="G182" s="146" t="s">
        <v>149</v>
      </c>
      <c r="H182" s="147">
        <v>2</v>
      </c>
      <c r="I182" s="157"/>
      <c r="J182" s="157">
        <f t="shared" si="14"/>
        <v>0</v>
      </c>
      <c r="K182" s="145" t="s">
        <v>1</v>
      </c>
      <c r="L182" s="160"/>
      <c r="M182" s="176"/>
      <c r="N182" s="177"/>
      <c r="O182" s="175"/>
      <c r="P182" s="175"/>
      <c r="Q182" s="175"/>
      <c r="R182" s="175"/>
      <c r="S182" s="175"/>
      <c r="T182" s="175"/>
      <c r="U182" s="183"/>
      <c r="V182" s="181"/>
      <c r="W182" s="25"/>
      <c r="X182" s="25"/>
      <c r="Y182" s="25"/>
      <c r="Z182" s="25"/>
      <c r="AA182" s="25"/>
      <c r="AB182" s="25"/>
      <c r="AC182" s="25"/>
      <c r="AP182" s="141" t="s">
        <v>117</v>
      </c>
      <c r="AR182" s="141" t="s">
        <v>224</v>
      </c>
      <c r="AS182" s="141" t="s">
        <v>77</v>
      </c>
      <c r="AW182" s="13" t="s">
        <v>111</v>
      </c>
      <c r="BC182" s="142">
        <f t="shared" si="15"/>
        <v>0</v>
      </c>
      <c r="BD182" s="142">
        <f t="shared" si="16"/>
        <v>0</v>
      </c>
      <c r="BE182" s="142">
        <f t="shared" si="17"/>
        <v>0</v>
      </c>
      <c r="BF182" s="142">
        <f t="shared" si="18"/>
        <v>0</v>
      </c>
      <c r="BG182" s="142">
        <f t="shared" si="19"/>
        <v>0</v>
      </c>
      <c r="BH182" s="13" t="s">
        <v>77</v>
      </c>
      <c r="BI182" s="142">
        <f t="shared" si="20"/>
        <v>0</v>
      </c>
      <c r="BJ182" s="13" t="s">
        <v>117</v>
      </c>
      <c r="BK182" s="141" t="s">
        <v>321</v>
      </c>
    </row>
    <row r="183" spans="1:63" s="2" customFormat="1" ht="16.5" customHeight="1">
      <c r="A183" s="25"/>
      <c r="B183" s="130"/>
      <c r="C183" s="143" t="s">
        <v>206</v>
      </c>
      <c r="D183" s="143" t="s">
        <v>224</v>
      </c>
      <c r="E183" s="144" t="s">
        <v>322</v>
      </c>
      <c r="F183" s="145" t="s">
        <v>323</v>
      </c>
      <c r="G183" s="146" t="s">
        <v>115</v>
      </c>
      <c r="H183" s="147">
        <v>1</v>
      </c>
      <c r="I183" s="157"/>
      <c r="J183" s="157">
        <f t="shared" si="14"/>
        <v>0</v>
      </c>
      <c r="K183" s="145" t="s">
        <v>1</v>
      </c>
      <c r="L183" s="160"/>
      <c r="M183" s="176"/>
      <c r="N183" s="177"/>
      <c r="O183" s="175"/>
      <c r="P183" s="175"/>
      <c r="Q183" s="175"/>
      <c r="R183" s="175"/>
      <c r="S183" s="175"/>
      <c r="T183" s="175"/>
      <c r="U183" s="183"/>
      <c r="V183" s="181"/>
      <c r="W183" s="25"/>
      <c r="X183" s="25"/>
      <c r="Y183" s="25"/>
      <c r="Z183" s="25"/>
      <c r="AA183" s="25"/>
      <c r="AB183" s="25"/>
      <c r="AC183" s="25"/>
      <c r="AP183" s="141" t="s">
        <v>117</v>
      </c>
      <c r="AR183" s="141" t="s">
        <v>224</v>
      </c>
      <c r="AS183" s="141" t="s">
        <v>77</v>
      </c>
      <c r="AW183" s="13" t="s">
        <v>111</v>
      </c>
      <c r="BC183" s="142">
        <f t="shared" si="15"/>
        <v>0</v>
      </c>
      <c r="BD183" s="142">
        <f t="shared" si="16"/>
        <v>0</v>
      </c>
      <c r="BE183" s="142">
        <f t="shared" si="17"/>
        <v>0</v>
      </c>
      <c r="BF183" s="142">
        <f t="shared" si="18"/>
        <v>0</v>
      </c>
      <c r="BG183" s="142">
        <f t="shared" si="19"/>
        <v>0</v>
      </c>
      <c r="BH183" s="13" t="s">
        <v>77</v>
      </c>
      <c r="BI183" s="142">
        <f t="shared" si="20"/>
        <v>0</v>
      </c>
      <c r="BJ183" s="13" t="s">
        <v>117</v>
      </c>
      <c r="BK183" s="141" t="s">
        <v>324</v>
      </c>
    </row>
    <row r="184" spans="1:63" s="2" customFormat="1" ht="33" customHeight="1">
      <c r="A184" s="25"/>
      <c r="B184" s="130"/>
      <c r="C184" s="143" t="s">
        <v>325</v>
      </c>
      <c r="D184" s="143" t="s">
        <v>224</v>
      </c>
      <c r="E184" s="144" t="s">
        <v>326</v>
      </c>
      <c r="F184" s="145" t="s">
        <v>327</v>
      </c>
      <c r="G184" s="146" t="s">
        <v>115</v>
      </c>
      <c r="H184" s="147">
        <v>1</v>
      </c>
      <c r="I184" s="157"/>
      <c r="J184" s="157">
        <f t="shared" si="14"/>
        <v>0</v>
      </c>
      <c r="K184" s="145" t="s">
        <v>1</v>
      </c>
      <c r="L184" s="160"/>
      <c r="M184" s="176"/>
      <c r="N184" s="177"/>
      <c r="O184" s="175"/>
      <c r="P184" s="175"/>
      <c r="Q184" s="175"/>
      <c r="R184" s="175"/>
      <c r="S184" s="175"/>
      <c r="T184" s="175"/>
      <c r="U184" s="183"/>
      <c r="V184" s="181"/>
      <c r="W184" s="25"/>
      <c r="X184" s="25"/>
      <c r="Y184" s="25"/>
      <c r="Z184" s="25"/>
      <c r="AA184" s="25"/>
      <c r="AB184" s="25"/>
      <c r="AC184" s="25"/>
      <c r="AP184" s="141" t="s">
        <v>117</v>
      </c>
      <c r="AR184" s="141" t="s">
        <v>224</v>
      </c>
      <c r="AS184" s="141" t="s">
        <v>77</v>
      </c>
      <c r="AW184" s="13" t="s">
        <v>111</v>
      </c>
      <c r="BC184" s="142">
        <f t="shared" si="15"/>
        <v>0</v>
      </c>
      <c r="BD184" s="142">
        <f t="shared" si="16"/>
        <v>0</v>
      </c>
      <c r="BE184" s="142">
        <f t="shared" si="17"/>
        <v>0</v>
      </c>
      <c r="BF184" s="142">
        <f t="shared" si="18"/>
        <v>0</v>
      </c>
      <c r="BG184" s="142">
        <f t="shared" si="19"/>
        <v>0</v>
      </c>
      <c r="BH184" s="13" t="s">
        <v>77</v>
      </c>
      <c r="BI184" s="142">
        <f t="shared" si="20"/>
        <v>0</v>
      </c>
      <c r="BJ184" s="13" t="s">
        <v>117</v>
      </c>
      <c r="BK184" s="141" t="s">
        <v>328</v>
      </c>
    </row>
    <row r="185" spans="1:63" s="2" customFormat="1" ht="16.5" customHeight="1">
      <c r="A185" s="25"/>
      <c r="B185" s="130"/>
      <c r="C185" s="143" t="s">
        <v>209</v>
      </c>
      <c r="D185" s="143" t="s">
        <v>224</v>
      </c>
      <c r="E185" s="144" t="s">
        <v>329</v>
      </c>
      <c r="F185" s="145" t="s">
        <v>330</v>
      </c>
      <c r="G185" s="146" t="s">
        <v>331</v>
      </c>
      <c r="H185" s="147">
        <v>0.49</v>
      </c>
      <c r="I185" s="157"/>
      <c r="J185" s="157">
        <f t="shared" si="14"/>
        <v>0</v>
      </c>
      <c r="K185" s="145" t="s">
        <v>1</v>
      </c>
      <c r="L185" s="160"/>
      <c r="M185" s="176"/>
      <c r="N185" s="177"/>
      <c r="O185" s="175"/>
      <c r="P185" s="175"/>
      <c r="Q185" s="175"/>
      <c r="R185" s="175"/>
      <c r="S185" s="175"/>
      <c r="T185" s="175"/>
      <c r="U185" s="183"/>
      <c r="V185" s="181"/>
      <c r="W185" s="25"/>
      <c r="X185" s="25"/>
      <c r="Y185" s="25"/>
      <c r="Z185" s="25"/>
      <c r="AA185" s="25"/>
      <c r="AB185" s="25"/>
      <c r="AC185" s="25"/>
      <c r="AP185" s="141" t="s">
        <v>117</v>
      </c>
      <c r="AR185" s="141" t="s">
        <v>224</v>
      </c>
      <c r="AS185" s="141" t="s">
        <v>77</v>
      </c>
      <c r="AW185" s="13" t="s">
        <v>111</v>
      </c>
      <c r="BC185" s="142">
        <f t="shared" si="15"/>
        <v>0</v>
      </c>
      <c r="BD185" s="142">
        <f t="shared" si="16"/>
        <v>0</v>
      </c>
      <c r="BE185" s="142">
        <f t="shared" si="17"/>
        <v>0</v>
      </c>
      <c r="BF185" s="142">
        <f t="shared" si="18"/>
        <v>0</v>
      </c>
      <c r="BG185" s="142">
        <f t="shared" si="19"/>
        <v>0</v>
      </c>
      <c r="BH185" s="13" t="s">
        <v>77</v>
      </c>
      <c r="BI185" s="142">
        <f t="shared" si="20"/>
        <v>0</v>
      </c>
      <c r="BJ185" s="13" t="s">
        <v>117</v>
      </c>
      <c r="BK185" s="141" t="s">
        <v>332</v>
      </c>
    </row>
    <row r="186" spans="1:63" s="2" customFormat="1" ht="16.5" customHeight="1">
      <c r="A186" s="25"/>
      <c r="B186" s="130"/>
      <c r="C186" s="143" t="s">
        <v>333</v>
      </c>
      <c r="D186" s="143" t="s">
        <v>224</v>
      </c>
      <c r="E186" s="144" t="s">
        <v>334</v>
      </c>
      <c r="F186" s="145" t="s">
        <v>335</v>
      </c>
      <c r="G186" s="146" t="s">
        <v>336</v>
      </c>
      <c r="H186" s="147">
        <v>2</v>
      </c>
      <c r="I186" s="157"/>
      <c r="J186" s="157">
        <f t="shared" si="14"/>
        <v>0</v>
      </c>
      <c r="K186" s="145" t="s">
        <v>1</v>
      </c>
      <c r="L186" s="160"/>
      <c r="M186" s="176"/>
      <c r="N186" s="177"/>
      <c r="O186" s="175"/>
      <c r="P186" s="175"/>
      <c r="Q186" s="175"/>
      <c r="R186" s="175"/>
      <c r="S186" s="175"/>
      <c r="T186" s="175"/>
      <c r="U186" s="183"/>
      <c r="V186" s="181"/>
      <c r="W186" s="25"/>
      <c r="X186" s="25"/>
      <c r="Y186" s="25"/>
      <c r="Z186" s="25"/>
      <c r="AA186" s="25"/>
      <c r="AB186" s="25"/>
      <c r="AC186" s="25"/>
      <c r="AP186" s="141" t="s">
        <v>117</v>
      </c>
      <c r="AR186" s="141" t="s">
        <v>224</v>
      </c>
      <c r="AS186" s="141" t="s">
        <v>77</v>
      </c>
      <c r="AW186" s="13" t="s">
        <v>111</v>
      </c>
      <c r="BC186" s="142">
        <f t="shared" si="15"/>
        <v>0</v>
      </c>
      <c r="BD186" s="142">
        <f t="shared" si="16"/>
        <v>0</v>
      </c>
      <c r="BE186" s="142">
        <f t="shared" si="17"/>
        <v>0</v>
      </c>
      <c r="BF186" s="142">
        <f t="shared" si="18"/>
        <v>0</v>
      </c>
      <c r="BG186" s="142">
        <f t="shared" si="19"/>
        <v>0</v>
      </c>
      <c r="BH186" s="13" t="s">
        <v>77</v>
      </c>
      <c r="BI186" s="142">
        <f t="shared" si="20"/>
        <v>0</v>
      </c>
      <c r="BJ186" s="13" t="s">
        <v>117</v>
      </c>
      <c r="BK186" s="141" t="s">
        <v>337</v>
      </c>
    </row>
    <row r="187" spans="1:63" s="2" customFormat="1" ht="16.5" customHeight="1">
      <c r="A187" s="25"/>
      <c r="B187" s="130"/>
      <c r="C187" s="143" t="s">
        <v>213</v>
      </c>
      <c r="D187" s="143" t="s">
        <v>224</v>
      </c>
      <c r="E187" s="144" t="s">
        <v>338</v>
      </c>
      <c r="F187" s="145" t="s">
        <v>339</v>
      </c>
      <c r="G187" s="146" t="s">
        <v>336</v>
      </c>
      <c r="H187" s="147">
        <v>2</v>
      </c>
      <c r="I187" s="157"/>
      <c r="J187" s="157">
        <f t="shared" si="14"/>
        <v>0</v>
      </c>
      <c r="K187" s="145" t="s">
        <v>1</v>
      </c>
      <c r="L187" s="160"/>
      <c r="M187" s="176"/>
      <c r="N187" s="177"/>
      <c r="O187" s="175"/>
      <c r="P187" s="175"/>
      <c r="Q187" s="175"/>
      <c r="R187" s="175"/>
      <c r="S187" s="175"/>
      <c r="T187" s="175"/>
      <c r="U187" s="183"/>
      <c r="V187" s="181"/>
      <c r="W187" s="25"/>
      <c r="X187" s="25"/>
      <c r="Y187" s="25"/>
      <c r="Z187" s="25"/>
      <c r="AA187" s="25"/>
      <c r="AB187" s="25"/>
      <c r="AC187" s="25"/>
      <c r="AP187" s="141" t="s">
        <v>117</v>
      </c>
      <c r="AR187" s="141" t="s">
        <v>224</v>
      </c>
      <c r="AS187" s="141" t="s">
        <v>77</v>
      </c>
      <c r="AW187" s="13" t="s">
        <v>111</v>
      </c>
      <c r="BC187" s="142">
        <f t="shared" si="15"/>
        <v>0</v>
      </c>
      <c r="BD187" s="142">
        <f t="shared" si="16"/>
        <v>0</v>
      </c>
      <c r="BE187" s="142">
        <f t="shared" si="17"/>
        <v>0</v>
      </c>
      <c r="BF187" s="142">
        <f t="shared" si="18"/>
        <v>0</v>
      </c>
      <c r="BG187" s="142">
        <f t="shared" si="19"/>
        <v>0</v>
      </c>
      <c r="BH187" s="13" t="s">
        <v>77</v>
      </c>
      <c r="BI187" s="142">
        <f t="shared" si="20"/>
        <v>0</v>
      </c>
      <c r="BJ187" s="13" t="s">
        <v>117</v>
      </c>
      <c r="BK187" s="141" t="s">
        <v>340</v>
      </c>
    </row>
    <row r="188" spans="1:63" s="11" customFormat="1" ht="25.95" customHeight="1">
      <c r="B188" s="120"/>
      <c r="D188" s="121" t="s">
        <v>68</v>
      </c>
      <c r="E188" s="122" t="s">
        <v>341</v>
      </c>
      <c r="F188" s="122" t="s">
        <v>342</v>
      </c>
      <c r="I188" s="158"/>
      <c r="J188" s="159">
        <f>BI188</f>
        <v>0</v>
      </c>
      <c r="L188" s="167"/>
      <c r="M188" s="168"/>
      <c r="N188" s="169"/>
      <c r="O188" s="169"/>
      <c r="P188" s="170"/>
      <c r="Q188" s="169"/>
      <c r="R188" s="170"/>
      <c r="S188" s="169"/>
      <c r="T188" s="170"/>
      <c r="U188" s="169"/>
      <c r="V188" s="181"/>
      <c r="AP188" s="121" t="s">
        <v>77</v>
      </c>
      <c r="AR188" s="128" t="s">
        <v>68</v>
      </c>
      <c r="AS188" s="128" t="s">
        <v>69</v>
      </c>
      <c r="AW188" s="121" t="s">
        <v>111</v>
      </c>
      <c r="BI188" s="129">
        <f>SUM(BI189:BI192)</f>
        <v>0</v>
      </c>
    </row>
    <row r="189" spans="1:63" s="2" customFormat="1" ht="22.8">
      <c r="A189" s="25"/>
      <c r="B189" s="130"/>
      <c r="C189" s="143" t="s">
        <v>343</v>
      </c>
      <c r="D189" s="143" t="s">
        <v>224</v>
      </c>
      <c r="E189" s="144" t="s">
        <v>344</v>
      </c>
      <c r="F189" s="145" t="s">
        <v>345</v>
      </c>
      <c r="G189" s="146" t="s">
        <v>115</v>
      </c>
      <c r="H189" s="147">
        <v>1</v>
      </c>
      <c r="I189" s="157"/>
      <c r="J189" s="157">
        <f>ROUND(I189*H189,2)</f>
        <v>0</v>
      </c>
      <c r="K189" s="145" t="s">
        <v>1</v>
      </c>
      <c r="L189" s="160"/>
      <c r="M189" s="176"/>
      <c r="N189" s="177"/>
      <c r="O189" s="175"/>
      <c r="P189" s="175"/>
      <c r="Q189" s="175"/>
      <c r="R189" s="175"/>
      <c r="S189" s="175"/>
      <c r="T189" s="175"/>
      <c r="U189" s="183"/>
      <c r="V189" s="181"/>
      <c r="W189" s="25"/>
      <c r="X189" s="25"/>
      <c r="Y189" s="25"/>
      <c r="Z189" s="25"/>
      <c r="AA189" s="25"/>
      <c r="AB189" s="25"/>
      <c r="AC189" s="25"/>
      <c r="AP189" s="141" t="s">
        <v>117</v>
      </c>
      <c r="AR189" s="141" t="s">
        <v>224</v>
      </c>
      <c r="AS189" s="141" t="s">
        <v>77</v>
      </c>
      <c r="AW189" s="13" t="s">
        <v>111</v>
      </c>
      <c r="BC189" s="142">
        <f>IF(N189="základní",J189,0)</f>
        <v>0</v>
      </c>
      <c r="BD189" s="142">
        <f>IF(N189="snížená",J189,0)</f>
        <v>0</v>
      </c>
      <c r="BE189" s="142">
        <f>IF(N189="zákl. přenesená",J189,0)</f>
        <v>0</v>
      </c>
      <c r="BF189" s="142">
        <f>IF(N189="sníž. přenesená",J189,0)</f>
        <v>0</v>
      </c>
      <c r="BG189" s="142">
        <f>IF(N189="nulová",J189,0)</f>
        <v>0</v>
      </c>
      <c r="BH189" s="13" t="s">
        <v>77</v>
      </c>
      <c r="BI189" s="142">
        <f>ROUND(I189*H189,2)</f>
        <v>0</v>
      </c>
      <c r="BJ189" s="13" t="s">
        <v>117</v>
      </c>
      <c r="BK189" s="141" t="s">
        <v>346</v>
      </c>
    </row>
    <row r="190" spans="1:63" s="2" customFormat="1" ht="16.5" customHeight="1">
      <c r="A190" s="25"/>
      <c r="B190" s="130"/>
      <c r="C190" s="143" t="s">
        <v>221</v>
      </c>
      <c r="D190" s="143" t="s">
        <v>224</v>
      </c>
      <c r="E190" s="144" t="s">
        <v>347</v>
      </c>
      <c r="F190" s="145" t="s">
        <v>348</v>
      </c>
      <c r="G190" s="146" t="s">
        <v>115</v>
      </c>
      <c r="H190" s="147">
        <v>1</v>
      </c>
      <c r="I190" s="157"/>
      <c r="J190" s="157">
        <f>ROUND(I190*H190,2)</f>
        <v>0</v>
      </c>
      <c r="K190" s="145" t="s">
        <v>1</v>
      </c>
      <c r="L190" s="160"/>
      <c r="M190" s="176"/>
      <c r="N190" s="177"/>
      <c r="O190" s="175"/>
      <c r="P190" s="175"/>
      <c r="Q190" s="175"/>
      <c r="R190" s="175"/>
      <c r="S190" s="175"/>
      <c r="T190" s="175"/>
      <c r="U190" s="183"/>
      <c r="V190" s="181"/>
      <c r="W190" s="25"/>
      <c r="X190" s="25"/>
      <c r="Y190" s="25"/>
      <c r="Z190" s="25"/>
      <c r="AA190" s="25"/>
      <c r="AB190" s="25"/>
      <c r="AC190" s="25"/>
      <c r="AP190" s="141" t="s">
        <v>117</v>
      </c>
      <c r="AR190" s="141" t="s">
        <v>224</v>
      </c>
      <c r="AS190" s="141" t="s">
        <v>77</v>
      </c>
      <c r="AW190" s="13" t="s">
        <v>111</v>
      </c>
      <c r="BC190" s="142">
        <f>IF(N190="základní",J190,0)</f>
        <v>0</v>
      </c>
      <c r="BD190" s="142">
        <f>IF(N190="snížená",J190,0)</f>
        <v>0</v>
      </c>
      <c r="BE190" s="142">
        <f>IF(N190="zákl. přenesená",J190,0)</f>
        <v>0</v>
      </c>
      <c r="BF190" s="142">
        <f>IF(N190="sníž. přenesená",J190,0)</f>
        <v>0</v>
      </c>
      <c r="BG190" s="142">
        <f>IF(N190="nulová",J190,0)</f>
        <v>0</v>
      </c>
      <c r="BH190" s="13" t="s">
        <v>77</v>
      </c>
      <c r="BI190" s="142">
        <f>ROUND(I190*H190,2)</f>
        <v>0</v>
      </c>
      <c r="BJ190" s="13" t="s">
        <v>117</v>
      </c>
      <c r="BK190" s="141" t="s">
        <v>349</v>
      </c>
    </row>
    <row r="191" spans="1:63" s="2" customFormat="1" ht="16.5" customHeight="1">
      <c r="A191" s="25"/>
      <c r="B191" s="130"/>
      <c r="C191" s="143" t="s">
        <v>350</v>
      </c>
      <c r="D191" s="143" t="s">
        <v>224</v>
      </c>
      <c r="E191" s="144" t="s">
        <v>351</v>
      </c>
      <c r="F191" s="145" t="s">
        <v>352</v>
      </c>
      <c r="G191" s="146" t="s">
        <v>220</v>
      </c>
      <c r="H191" s="147">
        <v>1</v>
      </c>
      <c r="I191" s="148"/>
      <c r="J191" s="148">
        <f>ROUND(I191*H191,2)</f>
        <v>0</v>
      </c>
      <c r="K191" s="145" t="s">
        <v>1</v>
      </c>
      <c r="L191" s="160"/>
      <c r="M191" s="176"/>
      <c r="N191" s="177"/>
      <c r="O191" s="175"/>
      <c r="P191" s="175"/>
      <c r="Q191" s="175"/>
      <c r="R191" s="175"/>
      <c r="S191" s="175"/>
      <c r="T191" s="175"/>
      <c r="U191" s="183"/>
      <c r="V191" s="181"/>
      <c r="W191" s="25"/>
      <c r="X191" s="25"/>
      <c r="Y191" s="25"/>
      <c r="Z191" s="25"/>
      <c r="AA191" s="25"/>
      <c r="AB191" s="25"/>
      <c r="AC191" s="25"/>
      <c r="AP191" s="141" t="s">
        <v>117</v>
      </c>
      <c r="AR191" s="141" t="s">
        <v>224</v>
      </c>
      <c r="AS191" s="141" t="s">
        <v>77</v>
      </c>
      <c r="AW191" s="13" t="s">
        <v>111</v>
      </c>
      <c r="BC191" s="142">
        <f>IF(N191="základní",J191,0)</f>
        <v>0</v>
      </c>
      <c r="BD191" s="142">
        <f>IF(N191="snížená",J191,0)</f>
        <v>0</v>
      </c>
      <c r="BE191" s="142">
        <f>IF(N191="zákl. přenesená",J191,0)</f>
        <v>0</v>
      </c>
      <c r="BF191" s="142">
        <f>IF(N191="sníž. přenesená",J191,0)</f>
        <v>0</v>
      </c>
      <c r="BG191" s="142">
        <f>IF(N191="nulová",J191,0)</f>
        <v>0</v>
      </c>
      <c r="BH191" s="13" t="s">
        <v>77</v>
      </c>
      <c r="BI191" s="142">
        <f>ROUND(I191*H191,2)</f>
        <v>0</v>
      </c>
      <c r="BJ191" s="13" t="s">
        <v>117</v>
      </c>
      <c r="BK191" s="141" t="s">
        <v>353</v>
      </c>
    </row>
    <row r="192" spans="1:63" s="2" customFormat="1" ht="16.5" customHeight="1">
      <c r="A192" s="25"/>
      <c r="B192" s="130"/>
      <c r="C192" s="143" t="s">
        <v>354</v>
      </c>
      <c r="D192" s="143" t="s">
        <v>224</v>
      </c>
      <c r="E192" s="144" t="s">
        <v>355</v>
      </c>
      <c r="F192" s="145" t="s">
        <v>356</v>
      </c>
      <c r="G192" s="146" t="s">
        <v>115</v>
      </c>
      <c r="H192" s="147">
        <v>1</v>
      </c>
      <c r="I192" s="148"/>
      <c r="J192" s="148">
        <f>ROUND(I192*H192,2)</f>
        <v>0</v>
      </c>
      <c r="K192" s="145" t="s">
        <v>1</v>
      </c>
      <c r="L192" s="160"/>
      <c r="M192" s="178"/>
      <c r="N192" s="179"/>
      <c r="O192" s="180"/>
      <c r="P192" s="180"/>
      <c r="Q192" s="180"/>
      <c r="R192" s="180"/>
      <c r="S192" s="180"/>
      <c r="T192" s="180"/>
      <c r="U192" s="183"/>
      <c r="V192" s="181"/>
      <c r="W192" s="25"/>
      <c r="X192" s="25"/>
      <c r="Y192" s="25"/>
      <c r="Z192" s="25"/>
      <c r="AA192" s="25"/>
      <c r="AB192" s="25"/>
      <c r="AC192" s="25"/>
      <c r="AP192" s="141" t="s">
        <v>117</v>
      </c>
      <c r="AR192" s="141" t="s">
        <v>224</v>
      </c>
      <c r="AS192" s="141" t="s">
        <v>77</v>
      </c>
      <c r="AW192" s="13" t="s">
        <v>111</v>
      </c>
      <c r="BC192" s="142">
        <f>IF(N192="základní",J192,0)</f>
        <v>0</v>
      </c>
      <c r="BD192" s="142">
        <f>IF(N192="snížená",J192,0)</f>
        <v>0</v>
      </c>
      <c r="BE192" s="142">
        <f>IF(N192="zákl. přenesená",J192,0)</f>
        <v>0</v>
      </c>
      <c r="BF192" s="142">
        <f>IF(N192="sníž. přenesená",J192,0)</f>
        <v>0</v>
      </c>
      <c r="BG192" s="142">
        <f>IF(N192="nulová",J192,0)</f>
        <v>0</v>
      </c>
      <c r="BH192" s="13" t="s">
        <v>77</v>
      </c>
      <c r="BI192" s="142">
        <f>ROUND(I192*H192,2)</f>
        <v>0</v>
      </c>
      <c r="BJ192" s="13" t="s">
        <v>117</v>
      </c>
      <c r="BK192" s="141" t="s">
        <v>357</v>
      </c>
    </row>
    <row r="193" spans="1:29" s="2" customFormat="1" ht="6.9" customHeight="1">
      <c r="A193" s="25"/>
      <c r="B193" s="40"/>
      <c r="C193" s="41"/>
      <c r="D193" s="41"/>
      <c r="E193" s="41"/>
      <c r="F193" s="41"/>
      <c r="G193" s="41"/>
      <c r="H193" s="41"/>
      <c r="I193" s="41"/>
      <c r="J193" s="41"/>
      <c r="K193" s="41"/>
      <c r="L193" s="26"/>
      <c r="M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</sheetData>
  <autoFilter ref="C120:K192" xr:uid="{00000000-0009-0000-0000-000001000000}"/>
  <mergeCells count="9">
    <mergeCell ref="L2:T2"/>
    <mergeCell ref="E87:H87"/>
    <mergeCell ref="E111:H111"/>
    <mergeCell ref="E113:H113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130"/>
  <sheetViews>
    <sheetView showGridLines="0" workbookViewId="0">
      <selection activeCell="I1" sqref="I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customWidth="1"/>
    <col min="22" max="22" width="12.28515625" style="1" customWidth="1"/>
    <col min="23" max="23" width="15" style="1" customWidth="1"/>
    <col min="24" max="24" width="11" style="1" customWidth="1"/>
    <col min="25" max="25" width="15" style="1" customWidth="1"/>
    <col min="26" max="26" width="16.28515625" style="1" customWidth="1"/>
    <col min="27" max="27" width="11" style="1" customWidth="1"/>
    <col min="28" max="28" width="15" style="1" customWidth="1"/>
    <col min="29" max="29" width="16.28515625" style="1" customWidth="1"/>
    <col min="42" max="63" width="9.28515625" style="1" hidden="1"/>
  </cols>
  <sheetData>
    <row r="1" spans="1:44">
      <c r="A1" s="86"/>
    </row>
    <row r="2" spans="1:44" s="1" customFormat="1" ht="36.9" customHeight="1">
      <c r="L2" s="185" t="s">
        <v>5</v>
      </c>
      <c r="M2" s="186"/>
      <c r="N2" s="186"/>
      <c r="O2" s="186"/>
      <c r="P2" s="186"/>
      <c r="Q2" s="186"/>
      <c r="R2" s="186"/>
      <c r="S2" s="186"/>
      <c r="T2" s="186"/>
      <c r="AR2" s="13" t="s">
        <v>82</v>
      </c>
    </row>
    <row r="3" spans="1:44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R3" s="13" t="s">
        <v>79</v>
      </c>
    </row>
    <row r="4" spans="1:44" s="1" customFormat="1" ht="24.9" customHeight="1">
      <c r="B4" s="16"/>
      <c r="D4" s="17" t="s">
        <v>83</v>
      </c>
      <c r="L4" s="16"/>
      <c r="M4" s="87" t="s">
        <v>10</v>
      </c>
      <c r="AR4" s="13" t="s">
        <v>3</v>
      </c>
    </row>
    <row r="5" spans="1:44" s="1" customFormat="1" ht="6.9" customHeight="1">
      <c r="B5" s="16"/>
      <c r="L5" s="16"/>
    </row>
    <row r="6" spans="1:44" s="1" customFormat="1" ht="12" customHeight="1">
      <c r="B6" s="16"/>
      <c r="D6" s="22" t="s">
        <v>14</v>
      </c>
      <c r="L6" s="16"/>
    </row>
    <row r="7" spans="1:44" s="1" customFormat="1" ht="26.25" customHeight="1">
      <c r="B7" s="16"/>
      <c r="E7" s="220" t="str">
        <f>'Rekapitulace stavby'!K6</f>
        <v>Rekonstrukce stávajících dopravního kamerového systému Masarykova x Sadová, Ústí n.L.</v>
      </c>
      <c r="F7" s="221"/>
      <c r="G7" s="221"/>
      <c r="H7" s="221"/>
      <c r="L7" s="16"/>
    </row>
    <row r="8" spans="1:44" s="2" customFormat="1" ht="12" customHeight="1">
      <c r="A8" s="25"/>
      <c r="B8" s="26"/>
      <c r="C8" s="25"/>
      <c r="D8" s="22" t="s">
        <v>84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44" s="2" customFormat="1" ht="16.5" customHeight="1">
      <c r="A9" s="25"/>
      <c r="B9" s="26"/>
      <c r="C9" s="25"/>
      <c r="D9" s="25"/>
      <c r="E9" s="197" t="s">
        <v>358</v>
      </c>
      <c r="F9" s="219"/>
      <c r="G9" s="219"/>
      <c r="H9" s="219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44" s="2" customFormat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44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44" s="2" customFormat="1" ht="12" customHeight="1">
      <c r="A12" s="25"/>
      <c r="B12" s="26"/>
      <c r="C12" s="25"/>
      <c r="D12" s="22" t="s">
        <v>18</v>
      </c>
      <c r="E12" s="25"/>
      <c r="F12" s="20" t="s">
        <v>19</v>
      </c>
      <c r="G12" s="25"/>
      <c r="H12" s="25"/>
      <c r="I12" s="22" t="s">
        <v>20</v>
      </c>
      <c r="J12" s="48">
        <f>'Rekapitulace stavby'!AN8</f>
        <v>44439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44" s="2" customFormat="1" ht="10.95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44" s="2" customFormat="1" ht="12" customHeight="1">
      <c r="A14" s="25"/>
      <c r="B14" s="26"/>
      <c r="C14" s="25"/>
      <c r="D14" s="22" t="s">
        <v>21</v>
      </c>
      <c r="E14" s="25"/>
      <c r="F14" s="25"/>
      <c r="G14" s="25"/>
      <c r="H14" s="25"/>
      <c r="I14" s="22" t="s">
        <v>22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44" s="2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23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44" s="2" customFormat="1" ht="6.9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s="2" customFormat="1" ht="12" customHeight="1">
      <c r="A17" s="25"/>
      <c r="B17" s="26"/>
      <c r="C17" s="25"/>
      <c r="D17" s="22" t="s">
        <v>24</v>
      </c>
      <c r="E17" s="25"/>
      <c r="F17" s="25"/>
      <c r="G17" s="25"/>
      <c r="H17" s="25"/>
      <c r="I17" s="22" t="s">
        <v>22</v>
      </c>
      <c r="J17" s="20" t="str">
        <f>'Rekapitulace stavby'!AN13</f>
        <v/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s="2" customFormat="1" ht="18" customHeight="1">
      <c r="A18" s="25"/>
      <c r="B18" s="26"/>
      <c r="C18" s="25"/>
      <c r="D18" s="25"/>
      <c r="E18" s="213" t="str">
        <f>'Rekapitulace stavby'!E14</f>
        <v xml:space="preserve"> </v>
      </c>
      <c r="F18" s="213"/>
      <c r="G18" s="213"/>
      <c r="H18" s="213"/>
      <c r="I18" s="22" t="s">
        <v>23</v>
      </c>
      <c r="J18" s="20" t="str">
        <f>'Rekapitulace stavby'!AN14</f>
        <v/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s="2" customFormat="1" ht="6.9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s="2" customFormat="1" ht="12" customHeight="1">
      <c r="A20" s="25"/>
      <c r="B20" s="26"/>
      <c r="C20" s="25"/>
      <c r="D20" s="22" t="s">
        <v>25</v>
      </c>
      <c r="E20" s="25"/>
      <c r="F20" s="25"/>
      <c r="G20" s="25"/>
      <c r="H20" s="25"/>
      <c r="I20" s="22" t="s">
        <v>22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s="2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23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s="2" customFormat="1" ht="6.9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s="2" customFormat="1" ht="12" customHeight="1">
      <c r="A23" s="25"/>
      <c r="B23" s="26"/>
      <c r="C23" s="25"/>
      <c r="D23" s="22" t="s">
        <v>27</v>
      </c>
      <c r="E23" s="25"/>
      <c r="F23" s="25"/>
      <c r="G23" s="25"/>
      <c r="H23" s="25"/>
      <c r="I23" s="22" t="s">
        <v>22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s="2" customFormat="1" ht="18" customHeight="1">
      <c r="A24" s="25"/>
      <c r="B24" s="26"/>
      <c r="C24" s="25"/>
      <c r="D24" s="25"/>
      <c r="E24" s="20" t="str">
        <f>IF('Rekapitulace stavby'!E20="","",'Rekapitulace stavby'!E20)</f>
        <v xml:space="preserve"> </v>
      </c>
      <c r="F24" s="25"/>
      <c r="G24" s="25"/>
      <c r="H24" s="25"/>
      <c r="I24" s="22" t="s">
        <v>23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s="2" customFormat="1" ht="6.9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s="2" customFormat="1" ht="12" customHeight="1">
      <c r="A26" s="25"/>
      <c r="B26" s="26"/>
      <c r="C26" s="25"/>
      <c r="D26" s="22" t="s">
        <v>28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s="8" customFormat="1" ht="16.5" customHeight="1">
      <c r="A27" s="88"/>
      <c r="B27" s="89"/>
      <c r="C27" s="88"/>
      <c r="D27" s="88"/>
      <c r="E27" s="215" t="s">
        <v>1</v>
      </c>
      <c r="F27" s="215"/>
      <c r="G27" s="215"/>
      <c r="H27" s="215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</row>
    <row r="28" spans="1:29" s="2" customFormat="1" ht="6.9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s="2" customFormat="1" ht="6.9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s="2" customFormat="1" ht="25.35" customHeight="1">
      <c r="A30" s="25"/>
      <c r="B30" s="26"/>
      <c r="C30" s="25"/>
      <c r="D30" s="91" t="s">
        <v>29</v>
      </c>
      <c r="E30" s="25"/>
      <c r="F30" s="25"/>
      <c r="G30" s="25"/>
      <c r="H30" s="25"/>
      <c r="I30" s="25"/>
      <c r="J30" s="64">
        <f>ROUND(J119, 2)</f>
        <v>0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s="2" customFormat="1" ht="6.9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s="2" customFormat="1" ht="14.4" customHeight="1">
      <c r="A32" s="25"/>
      <c r="B32" s="26"/>
      <c r="C32" s="25"/>
      <c r="D32" s="25"/>
      <c r="E32" s="25"/>
      <c r="F32" s="29" t="s">
        <v>31</v>
      </c>
      <c r="G32" s="25"/>
      <c r="H32" s="25"/>
      <c r="I32" s="29" t="s">
        <v>30</v>
      </c>
      <c r="J32" s="29" t="s">
        <v>32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s="2" customFormat="1" ht="14.4" customHeight="1">
      <c r="A33" s="25"/>
      <c r="B33" s="26"/>
      <c r="C33" s="25"/>
      <c r="D33" s="92" t="s">
        <v>33</v>
      </c>
      <c r="E33" s="22" t="s">
        <v>34</v>
      </c>
      <c r="F33" s="93">
        <f>ROUND((SUM(BC119:BC129)),  2)</f>
        <v>0</v>
      </c>
      <c r="G33" s="25"/>
      <c r="H33" s="25"/>
      <c r="I33" s="94">
        <v>0.21</v>
      </c>
      <c r="J33" s="93">
        <f>ROUND(((SUM(BC119:BC129))*I33),  2)</f>
        <v>0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s="2" customFormat="1" ht="14.4" customHeight="1">
      <c r="A34" s="25"/>
      <c r="B34" s="26"/>
      <c r="C34" s="25"/>
      <c r="D34" s="25"/>
      <c r="E34" s="22" t="s">
        <v>35</v>
      </c>
      <c r="F34" s="93">
        <f>ROUND((SUM(BD119:BD129)),  2)</f>
        <v>0</v>
      </c>
      <c r="G34" s="25"/>
      <c r="H34" s="25"/>
      <c r="I34" s="94">
        <v>0.15</v>
      </c>
      <c r="J34" s="93">
        <f>ROUND(((SUM(BD119:BD129))*I34),  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s="2" customFormat="1" ht="14.4" hidden="1" customHeight="1">
      <c r="A35" s="25"/>
      <c r="B35" s="26"/>
      <c r="C35" s="25"/>
      <c r="D35" s="25"/>
      <c r="E35" s="22" t="s">
        <v>36</v>
      </c>
      <c r="F35" s="93">
        <f>ROUND((SUM(BE119:BE129)),  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s="2" customFormat="1" ht="14.4" hidden="1" customHeight="1">
      <c r="A36" s="25"/>
      <c r="B36" s="26"/>
      <c r="C36" s="25"/>
      <c r="D36" s="25"/>
      <c r="E36" s="22" t="s">
        <v>37</v>
      </c>
      <c r="F36" s="93">
        <f>ROUND((SUM(BF119:BF129)),  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s="2" customFormat="1" ht="14.4" hidden="1" customHeight="1">
      <c r="A37" s="25"/>
      <c r="B37" s="26"/>
      <c r="C37" s="25"/>
      <c r="D37" s="25"/>
      <c r="E37" s="22" t="s">
        <v>38</v>
      </c>
      <c r="F37" s="93">
        <f>ROUND((SUM(BG119:BG129)),  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s="2" customFormat="1" ht="6.9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s="2" customFormat="1" ht="25.35" customHeight="1">
      <c r="A39" s="25"/>
      <c r="B39" s="26"/>
      <c r="C39" s="95"/>
      <c r="D39" s="96" t="s">
        <v>39</v>
      </c>
      <c r="E39" s="53"/>
      <c r="F39" s="53"/>
      <c r="G39" s="97" t="s">
        <v>40</v>
      </c>
      <c r="H39" s="98" t="s">
        <v>41</v>
      </c>
      <c r="I39" s="53"/>
      <c r="J39" s="99">
        <f>SUM(J30:J37)</f>
        <v>0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s="2" customFormat="1" ht="14.4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s="1" customFormat="1" ht="14.4" customHeight="1">
      <c r="B41" s="16"/>
      <c r="L41" s="16"/>
    </row>
    <row r="42" spans="1:29" s="1" customFormat="1" ht="14.4" customHeight="1">
      <c r="B42" s="16"/>
      <c r="L42" s="16"/>
    </row>
    <row r="43" spans="1:29" s="1" customFormat="1" ht="14.4" customHeight="1">
      <c r="B43" s="16"/>
      <c r="L43" s="16"/>
    </row>
    <row r="44" spans="1:29" s="1" customFormat="1" ht="14.4" customHeight="1">
      <c r="B44" s="16"/>
      <c r="L44" s="16"/>
    </row>
    <row r="45" spans="1:29" s="1" customFormat="1" ht="14.4" customHeight="1">
      <c r="B45" s="16"/>
      <c r="L45" s="16"/>
    </row>
    <row r="46" spans="1:29" s="1" customFormat="1" ht="14.4" customHeight="1">
      <c r="B46" s="16"/>
      <c r="L46" s="16"/>
    </row>
    <row r="47" spans="1:29" s="1" customFormat="1" ht="14.4" customHeight="1">
      <c r="B47" s="16"/>
      <c r="L47" s="16"/>
    </row>
    <row r="48" spans="1:29" s="1" customFormat="1" ht="14.4" customHeight="1">
      <c r="B48" s="16"/>
      <c r="L48" s="16"/>
    </row>
    <row r="49" spans="1:29" s="1" customFormat="1" ht="14.4" customHeight="1">
      <c r="B49" s="16"/>
      <c r="L49" s="16"/>
    </row>
    <row r="50" spans="1:29" s="2" customFormat="1" ht="14.4" customHeight="1">
      <c r="B50" s="35"/>
      <c r="D50" s="36" t="s">
        <v>42</v>
      </c>
      <c r="E50" s="37"/>
      <c r="F50" s="37"/>
      <c r="G50" s="36" t="s">
        <v>43</v>
      </c>
      <c r="H50" s="37"/>
      <c r="I50" s="37"/>
      <c r="J50" s="37"/>
      <c r="K50" s="37"/>
      <c r="L50" s="35"/>
    </row>
    <row r="51" spans="1:29">
      <c r="B51" s="16"/>
      <c r="L51" s="16"/>
    </row>
    <row r="52" spans="1:29">
      <c r="B52" s="16"/>
      <c r="L52" s="16"/>
    </row>
    <row r="53" spans="1:29">
      <c r="B53" s="16"/>
      <c r="L53" s="16"/>
    </row>
    <row r="54" spans="1:29">
      <c r="B54" s="16"/>
      <c r="L54" s="16"/>
    </row>
    <row r="55" spans="1:29">
      <c r="B55" s="16"/>
      <c r="L55" s="16"/>
    </row>
    <row r="56" spans="1:29">
      <c r="B56" s="16"/>
      <c r="L56" s="16"/>
    </row>
    <row r="57" spans="1:29">
      <c r="B57" s="16"/>
      <c r="L57" s="16"/>
    </row>
    <row r="58" spans="1:29">
      <c r="B58" s="16"/>
      <c r="L58" s="16"/>
    </row>
    <row r="59" spans="1:29">
      <c r="B59" s="16"/>
      <c r="L59" s="16"/>
    </row>
    <row r="60" spans="1:29">
      <c r="B60" s="16"/>
      <c r="L60" s="16"/>
    </row>
    <row r="61" spans="1:29" s="2" customFormat="1" ht="13.2">
      <c r="A61" s="25"/>
      <c r="B61" s="26"/>
      <c r="C61" s="25"/>
      <c r="D61" s="38" t="s">
        <v>44</v>
      </c>
      <c r="E61" s="28"/>
      <c r="F61" s="101" t="s">
        <v>45</v>
      </c>
      <c r="G61" s="38" t="s">
        <v>44</v>
      </c>
      <c r="H61" s="28"/>
      <c r="I61" s="28"/>
      <c r="J61" s="102" t="s">
        <v>45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>
      <c r="B62" s="16"/>
      <c r="L62" s="16"/>
    </row>
    <row r="63" spans="1:29">
      <c r="B63" s="16"/>
      <c r="L63" s="16"/>
    </row>
    <row r="64" spans="1:29">
      <c r="B64" s="16"/>
      <c r="L64" s="16"/>
    </row>
    <row r="65" spans="1:29" s="2" customFormat="1" ht="13.2">
      <c r="A65" s="25"/>
      <c r="B65" s="26"/>
      <c r="C65" s="25"/>
      <c r="D65" s="36" t="s">
        <v>46</v>
      </c>
      <c r="E65" s="39"/>
      <c r="F65" s="39"/>
      <c r="G65" s="36" t="s">
        <v>47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>
      <c r="B66" s="16"/>
      <c r="L66" s="16"/>
    </row>
    <row r="67" spans="1:29">
      <c r="B67" s="16"/>
      <c r="L67" s="16"/>
    </row>
    <row r="68" spans="1:29">
      <c r="B68" s="16"/>
      <c r="L68" s="16"/>
    </row>
    <row r="69" spans="1:29">
      <c r="B69" s="16"/>
      <c r="L69" s="16"/>
    </row>
    <row r="70" spans="1:29">
      <c r="B70" s="16"/>
      <c r="L70" s="16"/>
    </row>
    <row r="71" spans="1:29">
      <c r="B71" s="16"/>
      <c r="L71" s="16"/>
    </row>
    <row r="72" spans="1:29">
      <c r="B72" s="16"/>
      <c r="L72" s="16"/>
    </row>
    <row r="73" spans="1:29">
      <c r="B73" s="16"/>
      <c r="L73" s="16"/>
    </row>
    <row r="74" spans="1:29">
      <c r="B74" s="16"/>
      <c r="L74" s="16"/>
    </row>
    <row r="75" spans="1:29">
      <c r="B75" s="16"/>
      <c r="L75" s="16"/>
    </row>
    <row r="76" spans="1:29" s="2" customFormat="1" ht="13.2">
      <c r="A76" s="25"/>
      <c r="B76" s="26"/>
      <c r="C76" s="25"/>
      <c r="D76" s="38" t="s">
        <v>44</v>
      </c>
      <c r="E76" s="28"/>
      <c r="F76" s="101" t="s">
        <v>45</v>
      </c>
      <c r="G76" s="38" t="s">
        <v>44</v>
      </c>
      <c r="H76" s="28"/>
      <c r="I76" s="28"/>
      <c r="J76" s="102" t="s">
        <v>45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" customFormat="1" ht="14.4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81" spans="1:45" s="2" customFormat="1" ht="6.9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45" s="2" customFormat="1" ht="24.9" customHeight="1">
      <c r="A82" s="25"/>
      <c r="B82" s="26"/>
      <c r="C82" s="17" t="s">
        <v>86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45" s="2" customFormat="1" ht="6.9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45" s="2" customFormat="1" ht="12" customHeight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45" s="2" customFormat="1" ht="26.25" customHeight="1">
      <c r="A85" s="25"/>
      <c r="B85" s="26"/>
      <c r="C85" s="25"/>
      <c r="D85" s="25"/>
      <c r="E85" s="220" t="str">
        <f>E7</f>
        <v>Rekonstrukce stávajících dopravního kamerového systému Masarykova x Sadová, Ústí n.L.</v>
      </c>
      <c r="F85" s="221"/>
      <c r="G85" s="221"/>
      <c r="H85" s="221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45" s="2" customFormat="1" ht="12" customHeight="1">
      <c r="A86" s="25"/>
      <c r="B86" s="26"/>
      <c r="C86" s="22" t="s">
        <v>84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45" s="2" customFormat="1" ht="16.5" customHeight="1">
      <c r="A87" s="25"/>
      <c r="B87" s="26"/>
      <c r="C87" s="25"/>
      <c r="D87" s="25"/>
      <c r="E87" s="197" t="str">
        <f>E9</f>
        <v>Etapa 2 - MOR</v>
      </c>
      <c r="F87" s="219"/>
      <c r="G87" s="219"/>
      <c r="H87" s="219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45" s="2" customFormat="1" ht="6.9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45" s="2" customFormat="1" ht="12" customHeight="1">
      <c r="A89" s="25"/>
      <c r="B89" s="26"/>
      <c r="C89" s="22" t="s">
        <v>18</v>
      </c>
      <c r="D89" s="25"/>
      <c r="E89" s="25"/>
      <c r="F89" s="20" t="str">
        <f>F12</f>
        <v xml:space="preserve"> </v>
      </c>
      <c r="G89" s="25"/>
      <c r="H89" s="25"/>
      <c r="I89" s="22" t="s">
        <v>20</v>
      </c>
      <c r="J89" s="48">
        <f>IF(J12="","",J12)</f>
        <v>44439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45" s="2" customFormat="1" ht="6.9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45" s="2" customFormat="1" ht="15.15" customHeight="1">
      <c r="A91" s="25"/>
      <c r="B91" s="26"/>
      <c r="C91" s="22" t="s">
        <v>21</v>
      </c>
      <c r="D91" s="25"/>
      <c r="E91" s="25"/>
      <c r="F91" s="20" t="str">
        <f>E15</f>
        <v xml:space="preserve"> </v>
      </c>
      <c r="G91" s="25"/>
      <c r="H91" s="25"/>
      <c r="I91" s="22" t="s">
        <v>25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45" s="2" customFormat="1" ht="15.15" customHeight="1">
      <c r="A92" s="25"/>
      <c r="B92" s="26"/>
      <c r="C92" s="22" t="s">
        <v>24</v>
      </c>
      <c r="D92" s="25"/>
      <c r="E92" s="25"/>
      <c r="F92" s="20" t="str">
        <f>IF(E18="","",E18)</f>
        <v xml:space="preserve"> </v>
      </c>
      <c r="G92" s="25"/>
      <c r="H92" s="25"/>
      <c r="I92" s="22" t="s">
        <v>27</v>
      </c>
      <c r="J92" s="23" t="str">
        <f>E24</f>
        <v xml:space="preserve"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45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45" s="2" customFormat="1" ht="29.25" customHeight="1">
      <c r="A94" s="25"/>
      <c r="B94" s="26"/>
      <c r="C94" s="103" t="s">
        <v>87</v>
      </c>
      <c r="D94" s="95"/>
      <c r="E94" s="95"/>
      <c r="F94" s="95"/>
      <c r="G94" s="95"/>
      <c r="H94" s="95"/>
      <c r="I94" s="95"/>
      <c r="J94" s="104" t="s">
        <v>88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45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45" s="2" customFormat="1" ht="22.95" customHeight="1">
      <c r="A96" s="25"/>
      <c r="B96" s="26"/>
      <c r="C96" s="105" t="s">
        <v>89</v>
      </c>
      <c r="D96" s="25"/>
      <c r="E96" s="25"/>
      <c r="F96" s="25"/>
      <c r="G96" s="25"/>
      <c r="H96" s="25"/>
      <c r="I96" s="25"/>
      <c r="J96" s="64">
        <f>J119</f>
        <v>0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S96" s="13" t="s">
        <v>90</v>
      </c>
    </row>
    <row r="97" spans="1:29" s="9" customFormat="1" ht="24.9" customHeight="1">
      <c r="B97" s="106"/>
      <c r="D97" s="107" t="s">
        <v>91</v>
      </c>
      <c r="E97" s="108"/>
      <c r="F97" s="108"/>
      <c r="G97" s="108"/>
      <c r="H97" s="108"/>
      <c r="I97" s="108"/>
      <c r="J97" s="109">
        <f>J120</f>
        <v>0</v>
      </c>
      <c r="L97" s="106"/>
    </row>
    <row r="98" spans="1:29" s="9" customFormat="1" ht="24.9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J123</f>
        <v>0</v>
      </c>
      <c r="L98" s="106"/>
    </row>
    <row r="99" spans="1:29" s="9" customFormat="1" ht="24.9" customHeight="1">
      <c r="B99" s="106"/>
      <c r="D99" s="107" t="s">
        <v>95</v>
      </c>
      <c r="E99" s="108"/>
      <c r="F99" s="108"/>
      <c r="G99" s="108"/>
      <c r="H99" s="108"/>
      <c r="I99" s="108"/>
      <c r="J99" s="109">
        <f>J126</f>
        <v>0</v>
      </c>
      <c r="L99" s="106"/>
    </row>
    <row r="100" spans="1:29" s="2" customFormat="1" ht="21.75" customHeight="1">
      <c r="A100" s="25"/>
      <c r="B100" s="26"/>
      <c r="C100" s="25"/>
      <c r="D100" s="25"/>
      <c r="E100" s="25"/>
      <c r="F100" s="25"/>
      <c r="G100" s="25"/>
      <c r="H100" s="25"/>
      <c r="I100" s="25"/>
      <c r="J100" s="25"/>
      <c r="K100" s="25"/>
      <c r="L100" s="3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" customFormat="1" ht="6.9" customHeight="1">
      <c r="A101" s="25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3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5" spans="1:29" s="2" customFormat="1" ht="6.9" customHeight="1">
      <c r="A105" s="25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" customFormat="1" ht="24.9" customHeight="1">
      <c r="A106" s="25"/>
      <c r="B106" s="26"/>
      <c r="C106" s="17" t="s">
        <v>96</v>
      </c>
      <c r="D106" s="25"/>
      <c r="E106" s="25"/>
      <c r="F106" s="25"/>
      <c r="G106" s="25"/>
      <c r="H106" s="25"/>
      <c r="I106" s="25"/>
      <c r="J106" s="25"/>
      <c r="K106" s="25"/>
      <c r="L106" s="3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" customFormat="1" ht="6.9" customHeight="1">
      <c r="A107" s="25"/>
      <c r="B107" s="26"/>
      <c r="C107" s="25"/>
      <c r="D107" s="25"/>
      <c r="E107" s="25"/>
      <c r="F107" s="25"/>
      <c r="G107" s="25"/>
      <c r="H107" s="25"/>
      <c r="I107" s="25"/>
      <c r="J107" s="25"/>
      <c r="K107" s="25"/>
      <c r="L107" s="3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" customFormat="1" ht="12" customHeight="1">
      <c r="A108" s="25"/>
      <c r="B108" s="26"/>
      <c r="C108" s="22" t="s">
        <v>14</v>
      </c>
      <c r="D108" s="25"/>
      <c r="E108" s="25"/>
      <c r="F108" s="25"/>
      <c r="G108" s="25"/>
      <c r="H108" s="25"/>
      <c r="I108" s="25"/>
      <c r="J108" s="25"/>
      <c r="K108" s="25"/>
      <c r="L108" s="3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" customFormat="1" ht="26.25" customHeight="1">
      <c r="A109" s="25"/>
      <c r="B109" s="26"/>
      <c r="C109" s="25"/>
      <c r="D109" s="25"/>
      <c r="E109" s="220" t="str">
        <f>E7</f>
        <v>Rekonstrukce stávajících dopravního kamerového systému Masarykova x Sadová, Ústí n.L.</v>
      </c>
      <c r="F109" s="221"/>
      <c r="G109" s="221"/>
      <c r="H109" s="221"/>
      <c r="I109" s="25"/>
      <c r="J109" s="25"/>
      <c r="K109" s="25"/>
      <c r="L109" s="3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" customFormat="1" ht="12" customHeight="1">
      <c r="A110" s="25"/>
      <c r="B110" s="26"/>
      <c r="C110" s="22" t="s">
        <v>84</v>
      </c>
      <c r="D110" s="25"/>
      <c r="E110" s="25"/>
      <c r="F110" s="25"/>
      <c r="G110" s="25"/>
      <c r="H110" s="25"/>
      <c r="I110" s="25"/>
      <c r="J110" s="25"/>
      <c r="K110" s="25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" customFormat="1" ht="16.5" customHeight="1">
      <c r="A111" s="25"/>
      <c r="B111" s="26"/>
      <c r="C111" s="25"/>
      <c r="D111" s="25"/>
      <c r="E111" s="197" t="str">
        <f>E9</f>
        <v>Etapa 2 - MOR</v>
      </c>
      <c r="F111" s="219"/>
      <c r="G111" s="219"/>
      <c r="H111" s="219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" customFormat="1" ht="6.9" customHeight="1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63" s="2" customFormat="1" ht="12" customHeight="1">
      <c r="A113" s="25"/>
      <c r="B113" s="26"/>
      <c r="C113" s="22" t="s">
        <v>18</v>
      </c>
      <c r="D113" s="25"/>
      <c r="E113" s="25"/>
      <c r="F113" s="20" t="str">
        <f>F12</f>
        <v xml:space="preserve"> </v>
      </c>
      <c r="G113" s="25"/>
      <c r="H113" s="25"/>
      <c r="I113" s="22" t="s">
        <v>20</v>
      </c>
      <c r="J113" s="48">
        <f>IF(J12="","",J12)</f>
        <v>44439</v>
      </c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63" s="2" customFormat="1" ht="6.9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63" s="2" customFormat="1" ht="15.15" customHeight="1">
      <c r="A115" s="25"/>
      <c r="B115" s="26"/>
      <c r="C115" s="22" t="s">
        <v>21</v>
      </c>
      <c r="D115" s="25"/>
      <c r="E115" s="25"/>
      <c r="F115" s="20" t="str">
        <f>E15</f>
        <v xml:space="preserve"> </v>
      </c>
      <c r="G115" s="25"/>
      <c r="H115" s="25"/>
      <c r="I115" s="22" t="s">
        <v>25</v>
      </c>
      <c r="J115" s="23" t="str">
        <f>E21</f>
        <v xml:space="preserve"> </v>
      </c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63" s="2" customFormat="1" ht="15.15" customHeight="1">
      <c r="A116" s="25"/>
      <c r="B116" s="26"/>
      <c r="C116" s="22" t="s">
        <v>24</v>
      </c>
      <c r="D116" s="25"/>
      <c r="E116" s="25"/>
      <c r="F116" s="20" t="str">
        <f>IF(E18="","",E18)</f>
        <v xml:space="preserve"> </v>
      </c>
      <c r="G116" s="25"/>
      <c r="H116" s="25"/>
      <c r="I116" s="22" t="s">
        <v>27</v>
      </c>
      <c r="J116" s="23" t="str">
        <f>E24</f>
        <v xml:space="preserve"> </v>
      </c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63" s="2" customFormat="1" ht="10.3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63" s="10" customFormat="1" ht="29.25" customHeight="1">
      <c r="A118" s="110"/>
      <c r="B118" s="111"/>
      <c r="C118" s="112" t="s">
        <v>97</v>
      </c>
      <c r="D118" s="113" t="s">
        <v>54</v>
      </c>
      <c r="E118" s="113" t="s">
        <v>50</v>
      </c>
      <c r="F118" s="113" t="s">
        <v>51</v>
      </c>
      <c r="G118" s="113" t="s">
        <v>98</v>
      </c>
      <c r="H118" s="113" t="s">
        <v>99</v>
      </c>
      <c r="I118" s="113" t="s">
        <v>100</v>
      </c>
      <c r="J118" s="113" t="s">
        <v>88</v>
      </c>
      <c r="K118" s="114" t="s">
        <v>101</v>
      </c>
      <c r="L118" s="115"/>
      <c r="M118" s="55" t="s">
        <v>1</v>
      </c>
      <c r="N118" s="56" t="s">
        <v>33</v>
      </c>
      <c r="O118" s="56" t="s">
        <v>102</v>
      </c>
      <c r="P118" s="56" t="s">
        <v>103</v>
      </c>
      <c r="Q118" s="56" t="s">
        <v>104</v>
      </c>
      <c r="R118" s="56" t="s">
        <v>105</v>
      </c>
      <c r="S118" s="56" t="s">
        <v>106</v>
      </c>
      <c r="T118" s="57" t="s">
        <v>107</v>
      </c>
      <c r="U118" s="110"/>
      <c r="V118" s="110"/>
      <c r="W118" s="110"/>
      <c r="X118" s="110"/>
      <c r="Y118" s="110"/>
      <c r="Z118" s="110"/>
      <c r="AA118" s="110"/>
      <c r="AB118" s="110"/>
      <c r="AC118" s="110"/>
    </row>
    <row r="119" spans="1:63" s="2" customFormat="1" ht="22.95" customHeight="1">
      <c r="A119" s="25"/>
      <c r="B119" s="26"/>
      <c r="C119" s="62" t="s">
        <v>108</v>
      </c>
      <c r="D119" s="25"/>
      <c r="E119" s="25"/>
      <c r="F119" s="25"/>
      <c r="G119" s="25"/>
      <c r="H119" s="25"/>
      <c r="I119" s="25"/>
      <c r="J119" s="116">
        <f>BI119</f>
        <v>0</v>
      </c>
      <c r="K119" s="25"/>
      <c r="L119" s="26"/>
      <c r="M119" s="58"/>
      <c r="N119" s="49"/>
      <c r="O119" s="59"/>
      <c r="P119" s="117">
        <f>P120+P123+P126</f>
        <v>0</v>
      </c>
      <c r="Q119" s="59"/>
      <c r="R119" s="117">
        <f>R120+R123+R126</f>
        <v>0</v>
      </c>
      <c r="S119" s="59"/>
      <c r="T119" s="118">
        <f>T120+T123+T126</f>
        <v>0</v>
      </c>
      <c r="U119" s="25"/>
      <c r="V119" s="25"/>
      <c r="W119" s="25"/>
      <c r="X119" s="25"/>
      <c r="Y119" s="25"/>
      <c r="Z119" s="25"/>
      <c r="AA119" s="25"/>
      <c r="AB119" s="25"/>
      <c r="AC119" s="25"/>
      <c r="AR119" s="13" t="s">
        <v>68</v>
      </c>
      <c r="AS119" s="13" t="s">
        <v>90</v>
      </c>
      <c r="BI119" s="119">
        <f>BI120+BI123+BI126</f>
        <v>0</v>
      </c>
    </row>
    <row r="120" spans="1:63" s="11" customFormat="1" ht="25.95" customHeight="1">
      <c r="B120" s="120"/>
      <c r="D120" s="121" t="s">
        <v>68</v>
      </c>
      <c r="E120" s="122" t="s">
        <v>109</v>
      </c>
      <c r="F120" s="122" t="s">
        <v>110</v>
      </c>
      <c r="J120" s="123">
        <f>BI120</f>
        <v>0</v>
      </c>
      <c r="L120" s="120"/>
      <c r="M120" s="124"/>
      <c r="N120" s="125"/>
      <c r="O120" s="125"/>
      <c r="P120" s="126">
        <f>SUM(P121:P122)</f>
        <v>0</v>
      </c>
      <c r="Q120" s="125"/>
      <c r="R120" s="126">
        <f>SUM(R121:R122)</f>
        <v>0</v>
      </c>
      <c r="S120" s="125"/>
      <c r="T120" s="127">
        <f>SUM(T121:T122)</f>
        <v>0</v>
      </c>
      <c r="U120" s="158"/>
      <c r="V120" s="158"/>
      <c r="AP120" s="121" t="s">
        <v>77</v>
      </c>
      <c r="AR120" s="128" t="s">
        <v>68</v>
      </c>
      <c r="AS120" s="128" t="s">
        <v>69</v>
      </c>
      <c r="AW120" s="121" t="s">
        <v>111</v>
      </c>
      <c r="BI120" s="129">
        <f>SUM(BI121:BI122)</f>
        <v>0</v>
      </c>
    </row>
    <row r="121" spans="1:63" s="2" customFormat="1" ht="34.200000000000003">
      <c r="A121" s="25"/>
      <c r="B121" s="130"/>
      <c r="C121" s="131" t="s">
        <v>77</v>
      </c>
      <c r="D121" s="131" t="s">
        <v>112</v>
      </c>
      <c r="E121" s="132" t="s">
        <v>359</v>
      </c>
      <c r="F121" s="133" t="s">
        <v>360</v>
      </c>
      <c r="G121" s="134" t="s">
        <v>115</v>
      </c>
      <c r="H121" s="135">
        <v>2</v>
      </c>
      <c r="I121" s="156"/>
      <c r="J121" s="156">
        <f>ROUND(I121*H121,2)</f>
        <v>0</v>
      </c>
      <c r="K121" s="133" t="s">
        <v>1</v>
      </c>
      <c r="L121" s="136"/>
      <c r="M121" s="137" t="s">
        <v>1</v>
      </c>
      <c r="N121" s="138" t="s">
        <v>34</v>
      </c>
      <c r="O121" s="139">
        <v>0</v>
      </c>
      <c r="P121" s="139">
        <f>O121*H121</f>
        <v>0</v>
      </c>
      <c r="Q121" s="139">
        <v>0</v>
      </c>
      <c r="R121" s="139">
        <f>Q121*H121</f>
        <v>0</v>
      </c>
      <c r="S121" s="139">
        <v>0</v>
      </c>
      <c r="T121" s="140">
        <f>S121*H121</f>
        <v>0</v>
      </c>
      <c r="U121" s="184"/>
      <c r="V121" s="166"/>
      <c r="W121" s="25"/>
      <c r="X121" s="25"/>
      <c r="Y121" s="25"/>
      <c r="Z121" s="25"/>
      <c r="AA121" s="25"/>
      <c r="AB121" s="25"/>
      <c r="AC121" s="25"/>
      <c r="AP121" s="141" t="s">
        <v>116</v>
      </c>
      <c r="AR121" s="141" t="s">
        <v>112</v>
      </c>
      <c r="AS121" s="141" t="s">
        <v>77</v>
      </c>
      <c r="AW121" s="13" t="s">
        <v>111</v>
      </c>
      <c r="BC121" s="142">
        <f>IF(N121="základní",J121,0)</f>
        <v>0</v>
      </c>
      <c r="BD121" s="142">
        <f>IF(N121="snížená",J121,0)</f>
        <v>0</v>
      </c>
      <c r="BE121" s="142">
        <f>IF(N121="zákl. přenesená",J121,0)</f>
        <v>0</v>
      </c>
      <c r="BF121" s="142">
        <f>IF(N121="sníž. přenesená",J121,0)</f>
        <v>0</v>
      </c>
      <c r="BG121" s="142">
        <f>IF(N121="nulová",J121,0)</f>
        <v>0</v>
      </c>
      <c r="BH121" s="13" t="s">
        <v>77</v>
      </c>
      <c r="BI121" s="142">
        <f>ROUND(I121*H121,2)</f>
        <v>0</v>
      </c>
      <c r="BJ121" s="13" t="s">
        <v>117</v>
      </c>
      <c r="BK121" s="141" t="s">
        <v>79</v>
      </c>
    </row>
    <row r="122" spans="1:63" s="2" customFormat="1" ht="16.5" customHeight="1">
      <c r="A122" s="25"/>
      <c r="B122" s="130"/>
      <c r="C122" s="131" t="s">
        <v>79</v>
      </c>
      <c r="D122" s="131" t="s">
        <v>112</v>
      </c>
      <c r="E122" s="132" t="s">
        <v>361</v>
      </c>
      <c r="F122" s="133" t="s">
        <v>362</v>
      </c>
      <c r="G122" s="134" t="s">
        <v>115</v>
      </c>
      <c r="H122" s="135">
        <v>1</v>
      </c>
      <c r="I122" s="156"/>
      <c r="J122" s="156">
        <f>ROUND(I122*H122,2)</f>
        <v>0</v>
      </c>
      <c r="K122" s="133" t="s">
        <v>1</v>
      </c>
      <c r="L122" s="136"/>
      <c r="M122" s="137" t="s">
        <v>1</v>
      </c>
      <c r="N122" s="138" t="s">
        <v>34</v>
      </c>
      <c r="O122" s="139">
        <v>0</v>
      </c>
      <c r="P122" s="139">
        <f>O122*H122</f>
        <v>0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U122" s="184"/>
      <c r="V122" s="166"/>
      <c r="W122" s="25"/>
      <c r="X122" s="25"/>
      <c r="Y122" s="25"/>
      <c r="Z122" s="25"/>
      <c r="AA122" s="25"/>
      <c r="AB122" s="25"/>
      <c r="AC122" s="25"/>
      <c r="AP122" s="141" t="s">
        <v>116</v>
      </c>
      <c r="AR122" s="141" t="s">
        <v>112</v>
      </c>
      <c r="AS122" s="141" t="s">
        <v>77</v>
      </c>
      <c r="AW122" s="13" t="s">
        <v>111</v>
      </c>
      <c r="BC122" s="142">
        <f>IF(N122="základní",J122,0)</f>
        <v>0</v>
      </c>
      <c r="BD122" s="142">
        <f>IF(N122="snížená",J122,0)</f>
        <v>0</v>
      </c>
      <c r="BE122" s="142">
        <f>IF(N122="zákl. přenesená",J122,0)</f>
        <v>0</v>
      </c>
      <c r="BF122" s="142">
        <f>IF(N122="sníž. přenesená",J122,0)</f>
        <v>0</v>
      </c>
      <c r="BG122" s="142">
        <f>IF(N122="nulová",J122,0)</f>
        <v>0</v>
      </c>
      <c r="BH122" s="13" t="s">
        <v>77</v>
      </c>
      <c r="BI122" s="142">
        <f>ROUND(I122*H122,2)</f>
        <v>0</v>
      </c>
      <c r="BJ122" s="13" t="s">
        <v>117</v>
      </c>
      <c r="BK122" s="141" t="s">
        <v>117</v>
      </c>
    </row>
    <row r="123" spans="1:63" s="11" customFormat="1" ht="25.95" customHeight="1">
      <c r="B123" s="120"/>
      <c r="D123" s="121" t="s">
        <v>68</v>
      </c>
      <c r="E123" s="122" t="s">
        <v>239</v>
      </c>
      <c r="F123" s="122" t="s">
        <v>240</v>
      </c>
      <c r="I123" s="158"/>
      <c r="J123" s="159">
        <f>BI123</f>
        <v>0</v>
      </c>
      <c r="L123" s="120"/>
      <c r="M123" s="124"/>
      <c r="N123" s="125"/>
      <c r="O123" s="125"/>
      <c r="P123" s="126">
        <f>SUM(P124:P125)</f>
        <v>0</v>
      </c>
      <c r="Q123" s="125"/>
      <c r="R123" s="126">
        <f>SUM(R124:R125)</f>
        <v>0</v>
      </c>
      <c r="S123" s="125"/>
      <c r="T123" s="127">
        <f>SUM(T124:T125)</f>
        <v>0</v>
      </c>
      <c r="U123" s="158"/>
      <c r="V123" s="166"/>
      <c r="AP123" s="121" t="s">
        <v>77</v>
      </c>
      <c r="AR123" s="128" t="s">
        <v>68</v>
      </c>
      <c r="AS123" s="128" t="s">
        <v>69</v>
      </c>
      <c r="AW123" s="121" t="s">
        <v>111</v>
      </c>
      <c r="BI123" s="129">
        <f>SUM(BI124:BI125)</f>
        <v>0</v>
      </c>
    </row>
    <row r="124" spans="1:63" s="2" customFormat="1" ht="16.5" customHeight="1">
      <c r="A124" s="25"/>
      <c r="B124" s="130"/>
      <c r="C124" s="143" t="s">
        <v>120</v>
      </c>
      <c r="D124" s="143" t="s">
        <v>224</v>
      </c>
      <c r="E124" s="144" t="s">
        <v>363</v>
      </c>
      <c r="F124" s="145" t="s">
        <v>364</v>
      </c>
      <c r="G124" s="146" t="s">
        <v>115</v>
      </c>
      <c r="H124" s="147">
        <v>2</v>
      </c>
      <c r="I124" s="157"/>
      <c r="J124" s="157">
        <f>ROUND(I124*H124,2)</f>
        <v>0</v>
      </c>
      <c r="K124" s="145" t="s">
        <v>1</v>
      </c>
      <c r="L124" s="26"/>
      <c r="M124" s="149" t="s">
        <v>1</v>
      </c>
      <c r="N124" s="150" t="s">
        <v>34</v>
      </c>
      <c r="O124" s="139">
        <v>0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U124" s="184"/>
      <c r="V124" s="166"/>
      <c r="W124" s="25"/>
      <c r="X124" s="25"/>
      <c r="Y124" s="25"/>
      <c r="Z124" s="25"/>
      <c r="AA124" s="25"/>
      <c r="AB124" s="25"/>
      <c r="AC124" s="25"/>
      <c r="AP124" s="141" t="s">
        <v>117</v>
      </c>
      <c r="AR124" s="141" t="s">
        <v>224</v>
      </c>
      <c r="AS124" s="141" t="s">
        <v>77</v>
      </c>
      <c r="AW124" s="13" t="s">
        <v>111</v>
      </c>
      <c r="BC124" s="142">
        <f>IF(N124="základní",J124,0)</f>
        <v>0</v>
      </c>
      <c r="BD124" s="142">
        <f>IF(N124="snížená",J124,0)</f>
        <v>0</v>
      </c>
      <c r="BE124" s="142">
        <f>IF(N124="zákl. přenesená",J124,0)</f>
        <v>0</v>
      </c>
      <c r="BF124" s="142">
        <f>IF(N124="sníž. přenesená",J124,0)</f>
        <v>0</v>
      </c>
      <c r="BG124" s="142">
        <f>IF(N124="nulová",J124,0)</f>
        <v>0</v>
      </c>
      <c r="BH124" s="13" t="s">
        <v>77</v>
      </c>
      <c r="BI124" s="142">
        <f>ROUND(I124*H124,2)</f>
        <v>0</v>
      </c>
      <c r="BJ124" s="13" t="s">
        <v>117</v>
      </c>
      <c r="BK124" s="141" t="s">
        <v>123</v>
      </c>
    </row>
    <row r="125" spans="1:63" s="2" customFormat="1" ht="21.75" customHeight="1">
      <c r="A125" s="25"/>
      <c r="B125" s="130"/>
      <c r="C125" s="143" t="s">
        <v>117</v>
      </c>
      <c r="D125" s="143" t="s">
        <v>224</v>
      </c>
      <c r="E125" s="144" t="s">
        <v>143</v>
      </c>
      <c r="F125" s="145" t="s">
        <v>365</v>
      </c>
      <c r="G125" s="146" t="s">
        <v>115</v>
      </c>
      <c r="H125" s="147">
        <v>1</v>
      </c>
      <c r="I125" s="157"/>
      <c r="J125" s="157">
        <f>ROUND(I125*H125,2)</f>
        <v>0</v>
      </c>
      <c r="K125" s="145" t="s">
        <v>1</v>
      </c>
      <c r="L125" s="26"/>
      <c r="M125" s="149" t="s">
        <v>1</v>
      </c>
      <c r="N125" s="150" t="s">
        <v>34</v>
      </c>
      <c r="O125" s="139">
        <v>0</v>
      </c>
      <c r="P125" s="139">
        <f>O125*H125</f>
        <v>0</v>
      </c>
      <c r="Q125" s="139">
        <v>0</v>
      </c>
      <c r="R125" s="139">
        <f>Q125*H125</f>
        <v>0</v>
      </c>
      <c r="S125" s="139">
        <v>0</v>
      </c>
      <c r="T125" s="140">
        <f>S125*H125</f>
        <v>0</v>
      </c>
      <c r="U125" s="184"/>
      <c r="V125" s="166"/>
      <c r="W125" s="25"/>
      <c r="X125" s="25"/>
      <c r="Y125" s="25"/>
      <c r="Z125" s="25"/>
      <c r="AA125" s="25"/>
      <c r="AB125" s="25"/>
      <c r="AC125" s="25"/>
      <c r="AP125" s="141" t="s">
        <v>117</v>
      </c>
      <c r="AR125" s="141" t="s">
        <v>224</v>
      </c>
      <c r="AS125" s="141" t="s">
        <v>77</v>
      </c>
      <c r="AW125" s="13" t="s">
        <v>111</v>
      </c>
      <c r="BC125" s="142">
        <f>IF(N125="základní",J125,0)</f>
        <v>0</v>
      </c>
      <c r="BD125" s="142">
        <f>IF(N125="snížená",J125,0)</f>
        <v>0</v>
      </c>
      <c r="BE125" s="142">
        <f>IF(N125="zákl. přenesená",J125,0)</f>
        <v>0</v>
      </c>
      <c r="BF125" s="142">
        <f>IF(N125="sníž. přenesená",J125,0)</f>
        <v>0</v>
      </c>
      <c r="BG125" s="142">
        <f>IF(N125="nulová",J125,0)</f>
        <v>0</v>
      </c>
      <c r="BH125" s="13" t="s">
        <v>77</v>
      </c>
      <c r="BI125" s="142">
        <f>ROUND(I125*H125,2)</f>
        <v>0</v>
      </c>
      <c r="BJ125" s="13" t="s">
        <v>117</v>
      </c>
      <c r="BK125" s="141" t="s">
        <v>116</v>
      </c>
    </row>
    <row r="126" spans="1:63" s="11" customFormat="1" ht="25.95" customHeight="1">
      <c r="B126" s="120"/>
      <c r="D126" s="121" t="s">
        <v>68</v>
      </c>
      <c r="E126" s="122" t="s">
        <v>341</v>
      </c>
      <c r="F126" s="122" t="s">
        <v>342</v>
      </c>
      <c r="I126" s="158"/>
      <c r="J126" s="159">
        <f>BI126</f>
        <v>0</v>
      </c>
      <c r="L126" s="120"/>
      <c r="M126" s="124"/>
      <c r="N126" s="125"/>
      <c r="O126" s="125"/>
      <c r="P126" s="126">
        <f>SUM(P127:P129)</f>
        <v>0</v>
      </c>
      <c r="Q126" s="125"/>
      <c r="R126" s="126">
        <f>SUM(R127:R129)</f>
        <v>0</v>
      </c>
      <c r="S126" s="125"/>
      <c r="T126" s="127">
        <f>SUM(T127:T129)</f>
        <v>0</v>
      </c>
      <c r="U126" s="158"/>
      <c r="V126" s="166"/>
      <c r="AP126" s="121" t="s">
        <v>77</v>
      </c>
      <c r="AR126" s="128" t="s">
        <v>68</v>
      </c>
      <c r="AS126" s="128" t="s">
        <v>69</v>
      </c>
      <c r="AW126" s="121" t="s">
        <v>111</v>
      </c>
      <c r="BI126" s="129">
        <f>SUM(BI127:BI129)</f>
        <v>0</v>
      </c>
    </row>
    <row r="127" spans="1:63" s="2" customFormat="1" ht="22.8">
      <c r="A127" s="25"/>
      <c r="B127" s="130"/>
      <c r="C127" s="143" t="s">
        <v>126</v>
      </c>
      <c r="D127" s="143" t="s">
        <v>224</v>
      </c>
      <c r="E127" s="144" t="s">
        <v>344</v>
      </c>
      <c r="F127" s="145" t="s">
        <v>345</v>
      </c>
      <c r="G127" s="146" t="s">
        <v>115</v>
      </c>
      <c r="H127" s="147">
        <v>1</v>
      </c>
      <c r="I127" s="148"/>
      <c r="J127" s="148">
        <f>ROUND(I127*H127,2)</f>
        <v>0</v>
      </c>
      <c r="K127" s="145" t="s">
        <v>1</v>
      </c>
      <c r="L127" s="26"/>
      <c r="M127" s="149" t="s">
        <v>1</v>
      </c>
      <c r="N127" s="150" t="s">
        <v>34</v>
      </c>
      <c r="O127" s="139">
        <v>0</v>
      </c>
      <c r="P127" s="139">
        <f>O127*H127</f>
        <v>0</v>
      </c>
      <c r="Q127" s="139">
        <v>0</v>
      </c>
      <c r="R127" s="139">
        <f>Q127*H127</f>
        <v>0</v>
      </c>
      <c r="S127" s="139">
        <v>0</v>
      </c>
      <c r="T127" s="140">
        <f>S127*H127</f>
        <v>0</v>
      </c>
      <c r="U127" s="184"/>
      <c r="V127" s="166"/>
      <c r="W127" s="25"/>
      <c r="X127" s="25"/>
      <c r="Y127" s="25"/>
      <c r="Z127" s="25"/>
      <c r="AA127" s="25"/>
      <c r="AB127" s="25"/>
      <c r="AC127" s="25"/>
      <c r="AP127" s="141" t="s">
        <v>117</v>
      </c>
      <c r="AR127" s="141" t="s">
        <v>224</v>
      </c>
      <c r="AS127" s="141" t="s">
        <v>77</v>
      </c>
      <c r="AW127" s="13" t="s">
        <v>111</v>
      </c>
      <c r="BC127" s="142">
        <f>IF(N127="základní",J127,0)</f>
        <v>0</v>
      </c>
      <c r="BD127" s="142">
        <f>IF(N127="snížená",J127,0)</f>
        <v>0</v>
      </c>
      <c r="BE127" s="142">
        <f>IF(N127="zákl. přenesená",J127,0)</f>
        <v>0</v>
      </c>
      <c r="BF127" s="142">
        <f>IF(N127="sníž. přenesená",J127,0)</f>
        <v>0</v>
      </c>
      <c r="BG127" s="142">
        <f>IF(N127="nulová",J127,0)</f>
        <v>0</v>
      </c>
      <c r="BH127" s="13" t="s">
        <v>77</v>
      </c>
      <c r="BI127" s="142">
        <f>ROUND(I127*H127,2)</f>
        <v>0</v>
      </c>
      <c r="BJ127" s="13" t="s">
        <v>117</v>
      </c>
      <c r="BK127" s="141" t="s">
        <v>129</v>
      </c>
    </row>
    <row r="128" spans="1:63" s="2" customFormat="1" ht="16.5" customHeight="1">
      <c r="A128" s="25"/>
      <c r="B128" s="130"/>
      <c r="C128" s="143" t="s">
        <v>123</v>
      </c>
      <c r="D128" s="143" t="s">
        <v>224</v>
      </c>
      <c r="E128" s="144" t="s">
        <v>347</v>
      </c>
      <c r="F128" s="145" t="s">
        <v>348</v>
      </c>
      <c r="G128" s="146" t="s">
        <v>115</v>
      </c>
      <c r="H128" s="147">
        <v>1</v>
      </c>
      <c r="I128" s="148"/>
      <c r="J128" s="148">
        <f>ROUND(I128*H128,2)</f>
        <v>0</v>
      </c>
      <c r="K128" s="145" t="s">
        <v>1</v>
      </c>
      <c r="L128" s="26"/>
      <c r="M128" s="149" t="s">
        <v>1</v>
      </c>
      <c r="N128" s="150" t="s">
        <v>34</v>
      </c>
      <c r="O128" s="139">
        <v>0</v>
      </c>
      <c r="P128" s="139">
        <f>O128*H128</f>
        <v>0</v>
      </c>
      <c r="Q128" s="139">
        <v>0</v>
      </c>
      <c r="R128" s="139">
        <f>Q128*H128</f>
        <v>0</v>
      </c>
      <c r="S128" s="139">
        <v>0</v>
      </c>
      <c r="T128" s="140">
        <f>S128*H128</f>
        <v>0</v>
      </c>
      <c r="U128" s="184"/>
      <c r="V128" s="166"/>
      <c r="W128" s="25"/>
      <c r="X128" s="25"/>
      <c r="Y128" s="25"/>
      <c r="Z128" s="25"/>
      <c r="AA128" s="25"/>
      <c r="AB128" s="25"/>
      <c r="AC128" s="25"/>
      <c r="AP128" s="141" t="s">
        <v>117</v>
      </c>
      <c r="AR128" s="141" t="s">
        <v>224</v>
      </c>
      <c r="AS128" s="141" t="s">
        <v>77</v>
      </c>
      <c r="AW128" s="13" t="s">
        <v>111</v>
      </c>
      <c r="BC128" s="142">
        <f>IF(N128="základní",J128,0)</f>
        <v>0</v>
      </c>
      <c r="BD128" s="142">
        <f>IF(N128="snížená",J128,0)</f>
        <v>0</v>
      </c>
      <c r="BE128" s="142">
        <f>IF(N128="zákl. přenesená",J128,0)</f>
        <v>0</v>
      </c>
      <c r="BF128" s="142">
        <f>IF(N128="sníž. přenesená",J128,0)</f>
        <v>0</v>
      </c>
      <c r="BG128" s="142">
        <f>IF(N128="nulová",J128,0)</f>
        <v>0</v>
      </c>
      <c r="BH128" s="13" t="s">
        <v>77</v>
      </c>
      <c r="BI128" s="142">
        <f>ROUND(I128*H128,2)</f>
        <v>0</v>
      </c>
      <c r="BJ128" s="13" t="s">
        <v>117</v>
      </c>
      <c r="BK128" s="141" t="s">
        <v>131</v>
      </c>
    </row>
    <row r="129" spans="1:63" s="2" customFormat="1" ht="16.5" customHeight="1">
      <c r="A129" s="25"/>
      <c r="B129" s="130"/>
      <c r="C129" s="143" t="s">
        <v>132</v>
      </c>
      <c r="D129" s="143" t="s">
        <v>224</v>
      </c>
      <c r="E129" s="144" t="s">
        <v>351</v>
      </c>
      <c r="F129" s="145" t="s">
        <v>352</v>
      </c>
      <c r="G129" s="146" t="s">
        <v>220</v>
      </c>
      <c r="H129" s="147">
        <v>1</v>
      </c>
      <c r="I129" s="148"/>
      <c r="J129" s="148">
        <f>ROUND(I129*H129,2)</f>
        <v>0</v>
      </c>
      <c r="K129" s="145" t="s">
        <v>1</v>
      </c>
      <c r="L129" s="26"/>
      <c r="M129" s="151" t="s">
        <v>1</v>
      </c>
      <c r="N129" s="152" t="s">
        <v>34</v>
      </c>
      <c r="O129" s="153">
        <v>0</v>
      </c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184"/>
      <c r="V129" s="166"/>
      <c r="W129" s="25"/>
      <c r="X129" s="25"/>
      <c r="Y129" s="25"/>
      <c r="Z129" s="25"/>
      <c r="AA129" s="25"/>
      <c r="AB129" s="25"/>
      <c r="AC129" s="25"/>
      <c r="AP129" s="141" t="s">
        <v>117</v>
      </c>
      <c r="AR129" s="141" t="s">
        <v>224</v>
      </c>
      <c r="AS129" s="141" t="s">
        <v>77</v>
      </c>
      <c r="AW129" s="13" t="s">
        <v>111</v>
      </c>
      <c r="BC129" s="142">
        <f>IF(N129="základní",J129,0)</f>
        <v>0</v>
      </c>
      <c r="BD129" s="142">
        <f>IF(N129="snížená",J129,0)</f>
        <v>0</v>
      </c>
      <c r="BE129" s="142">
        <f>IF(N129="zákl. přenesená",J129,0)</f>
        <v>0</v>
      </c>
      <c r="BF129" s="142">
        <f>IF(N129="sníž. přenesená",J129,0)</f>
        <v>0</v>
      </c>
      <c r="BG129" s="142">
        <f>IF(N129="nulová",J129,0)</f>
        <v>0</v>
      </c>
      <c r="BH129" s="13" t="s">
        <v>77</v>
      </c>
      <c r="BI129" s="142">
        <f>ROUND(I129*H129,2)</f>
        <v>0</v>
      </c>
      <c r="BJ129" s="13" t="s">
        <v>117</v>
      </c>
      <c r="BK129" s="141" t="s">
        <v>158</v>
      </c>
    </row>
    <row r="130" spans="1:63" s="2" customFormat="1" ht="6.9" customHeight="1">
      <c r="A130" s="25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26"/>
      <c r="M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</sheetData>
  <autoFilter ref="C118:K129" xr:uid="{00000000-0009-0000-0000-000002000000}"/>
  <mergeCells count="9">
    <mergeCell ref="E87:H87"/>
    <mergeCell ref="E109:H109"/>
    <mergeCell ref="E111:H111"/>
    <mergeCell ref="L2:T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Etapa 1 - MJČ</vt:lpstr>
      <vt:lpstr>Etapa 2 - MOR</vt:lpstr>
      <vt:lpstr>'Etapa 1 - MJČ'!Názvy_tisku</vt:lpstr>
      <vt:lpstr>'Etapa 2 - MOR'!Názvy_tisku</vt:lpstr>
      <vt:lpstr>'Rekapitulace stavby'!Názvy_tisku</vt:lpstr>
      <vt:lpstr>'Etapa 1 - MJČ'!Oblast_tisku</vt:lpstr>
      <vt:lpstr>'Etapa 2 - MOR'!Oblast_tisku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Prusa</dc:creator>
  <cp:lastModifiedBy>Autor</cp:lastModifiedBy>
  <cp:lastPrinted>2021-09-01T09:29:17Z</cp:lastPrinted>
  <dcterms:created xsi:type="dcterms:W3CDTF">2021-02-03T10:24:29Z</dcterms:created>
  <dcterms:modified xsi:type="dcterms:W3CDTF">2022-01-12T20:11:08Z</dcterms:modified>
</cp:coreProperties>
</file>