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Hodny\Documents\1_služební\6_Výběrová řízení\137_Větruše_podlaha\"/>
    </mc:Choice>
  </mc:AlternateContent>
  <bookViews>
    <workbookView xWindow="0" yWindow="0" windowWidth="17310" windowHeight="11730" activeTab="1"/>
  </bookViews>
  <sheets>
    <sheet name="Rekapitulace stavby" sheetId="1" r:id="rId1"/>
    <sheet name="SO 01 - Podlahy v části 2..." sheetId="2" r:id="rId2"/>
    <sheet name="VON - Vedlejší a ostatní ..." sheetId="3" r:id="rId3"/>
    <sheet name="Pokyny pro vyplnění" sheetId="4" r:id="rId4"/>
  </sheets>
  <definedNames>
    <definedName name="_xlnm._FilterDatabase" localSheetId="1" hidden="1">'SO 01 - Podlahy v části 2...'!$C$88:$K$468</definedName>
    <definedName name="_xlnm._FilterDatabase" localSheetId="2" hidden="1">'VON - Vedlejší a ostatní ...'!$C$83:$K$99</definedName>
    <definedName name="_xlnm.Print_Titles" localSheetId="0">'Rekapitulace stavby'!$52:$52</definedName>
    <definedName name="_xlnm.Print_Titles" localSheetId="1">'SO 01 - Podlahy v části 2...'!$88:$88</definedName>
    <definedName name="_xlnm.Print_Titles" localSheetId="2">'VON - Vedlejší a ostatní ...'!$83:$83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Area" localSheetId="1">'SO 01 - Podlahy v části 2...'!$C$4:$J$39,'SO 01 - Podlahy v části 2...'!$C$45:$J$70,'SO 01 - Podlahy v části 2...'!$C$76:$K$468</definedName>
    <definedName name="_xlnm.Print_Area" localSheetId="2">'VON - Vedlejší a ostatní ...'!$C$4:$J$39,'VON - Vedlejší a ostatní ...'!$C$45:$J$65,'VON - Vedlejší a ostatní ...'!$C$71:$K$99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3" l="1"/>
  <c r="J36" i="3"/>
  <c r="AY56" i="1"/>
  <c r="J35" i="3"/>
  <c r="AX56" i="1"/>
  <c r="BI98" i="3"/>
  <c r="BH98" i="3"/>
  <c r="BG98" i="3"/>
  <c r="BF98" i="3"/>
  <c r="T98" i="3"/>
  <c r="T97" i="3"/>
  <c r="R98" i="3"/>
  <c r="R97" i="3"/>
  <c r="P98" i="3"/>
  <c r="P97" i="3"/>
  <c r="BI95" i="3"/>
  <c r="BH95" i="3"/>
  <c r="BG95" i="3"/>
  <c r="BF95" i="3"/>
  <c r="T95" i="3"/>
  <c r="T94" i="3"/>
  <c r="R95" i="3"/>
  <c r="R94" i="3"/>
  <c r="P95" i="3"/>
  <c r="P94" i="3"/>
  <c r="BI92" i="3"/>
  <c r="BH92" i="3"/>
  <c r="BG92" i="3"/>
  <c r="BF92" i="3"/>
  <c r="T92" i="3"/>
  <c r="T91" i="3"/>
  <c r="R92" i="3"/>
  <c r="R91" i="3"/>
  <c r="P92" i="3"/>
  <c r="P91" i="3"/>
  <c r="BI89" i="3"/>
  <c r="BH89" i="3"/>
  <c r="BG89" i="3"/>
  <c r="BF89" i="3"/>
  <c r="T89" i="3"/>
  <c r="R89" i="3"/>
  <c r="P89" i="3"/>
  <c r="BI87" i="3"/>
  <c r="BH87" i="3"/>
  <c r="BG87" i="3"/>
  <c r="BF87" i="3"/>
  <c r="T87" i="3"/>
  <c r="R87" i="3"/>
  <c r="P87" i="3"/>
  <c r="J80" i="3"/>
  <c r="F80" i="3"/>
  <c r="F78" i="3"/>
  <c r="E76" i="3"/>
  <c r="J54" i="3"/>
  <c r="F54" i="3"/>
  <c r="F52" i="3"/>
  <c r="E50" i="3"/>
  <c r="J24" i="3"/>
  <c r="E24" i="3"/>
  <c r="J81" i="3" s="1"/>
  <c r="J23" i="3"/>
  <c r="J18" i="3"/>
  <c r="E18" i="3"/>
  <c r="F81" i="3" s="1"/>
  <c r="J17" i="3"/>
  <c r="J12" i="3"/>
  <c r="J78" i="3" s="1"/>
  <c r="E7" i="3"/>
  <c r="E48" i="3"/>
  <c r="J37" i="2"/>
  <c r="J36" i="2"/>
  <c r="AY55" i="1" s="1"/>
  <c r="J35" i="2"/>
  <c r="AX55" i="1" s="1"/>
  <c r="BI464" i="2"/>
  <c r="BH464" i="2"/>
  <c r="BG464" i="2"/>
  <c r="BF464" i="2"/>
  <c r="T464" i="2"/>
  <c r="R464" i="2"/>
  <c r="P464" i="2"/>
  <c r="BI461" i="2"/>
  <c r="BH461" i="2"/>
  <c r="BG461" i="2"/>
  <c r="BF461" i="2"/>
  <c r="T461" i="2"/>
  <c r="R461" i="2"/>
  <c r="P461" i="2"/>
  <c r="BI458" i="2"/>
  <c r="BH458" i="2"/>
  <c r="BG458" i="2"/>
  <c r="BF458" i="2"/>
  <c r="T458" i="2"/>
  <c r="R458" i="2"/>
  <c r="P458" i="2"/>
  <c r="BI455" i="2"/>
  <c r="BH455" i="2"/>
  <c r="BG455" i="2"/>
  <c r="BF455" i="2"/>
  <c r="T455" i="2"/>
  <c r="R455" i="2"/>
  <c r="P455" i="2"/>
  <c r="BI437" i="2"/>
  <c r="BH437" i="2"/>
  <c r="BG437" i="2"/>
  <c r="BF437" i="2"/>
  <c r="T437" i="2"/>
  <c r="R437" i="2"/>
  <c r="P437" i="2"/>
  <c r="BI432" i="2"/>
  <c r="BH432" i="2"/>
  <c r="BG432" i="2"/>
  <c r="BF432" i="2"/>
  <c r="T432" i="2"/>
  <c r="R432" i="2"/>
  <c r="P432" i="2"/>
  <c r="BI429" i="2"/>
  <c r="BH429" i="2"/>
  <c r="BG429" i="2"/>
  <c r="BF429" i="2"/>
  <c r="T429" i="2"/>
  <c r="R429" i="2"/>
  <c r="P429" i="2"/>
  <c r="BI426" i="2"/>
  <c r="BH426" i="2"/>
  <c r="BG426" i="2"/>
  <c r="BF426" i="2"/>
  <c r="T426" i="2"/>
  <c r="R426" i="2"/>
  <c r="P426" i="2"/>
  <c r="BI424" i="2"/>
  <c r="BH424" i="2"/>
  <c r="BG424" i="2"/>
  <c r="BF424" i="2"/>
  <c r="T424" i="2"/>
  <c r="R424" i="2"/>
  <c r="P424" i="2"/>
  <c r="BI411" i="2"/>
  <c r="BH411" i="2"/>
  <c r="BG411" i="2"/>
  <c r="BF411" i="2"/>
  <c r="T411" i="2"/>
  <c r="R411" i="2"/>
  <c r="P411" i="2"/>
  <c r="BI410" i="2"/>
  <c r="BH410" i="2"/>
  <c r="BG410" i="2"/>
  <c r="BF410" i="2"/>
  <c r="T410" i="2"/>
  <c r="R410" i="2"/>
  <c r="P410" i="2"/>
  <c r="BI396" i="2"/>
  <c r="BH396" i="2"/>
  <c r="BG396" i="2"/>
  <c r="BF396" i="2"/>
  <c r="T396" i="2"/>
  <c r="R396" i="2"/>
  <c r="P396" i="2"/>
  <c r="BI394" i="2"/>
  <c r="BH394" i="2"/>
  <c r="BG394" i="2"/>
  <c r="BF394" i="2"/>
  <c r="T394" i="2"/>
  <c r="R394" i="2"/>
  <c r="P394" i="2"/>
  <c r="BI387" i="2"/>
  <c r="BH387" i="2"/>
  <c r="BG387" i="2"/>
  <c r="BF387" i="2"/>
  <c r="T387" i="2"/>
  <c r="R387" i="2"/>
  <c r="P387" i="2"/>
  <c r="BI385" i="2"/>
  <c r="BH385" i="2"/>
  <c r="BG385" i="2"/>
  <c r="BF385" i="2"/>
  <c r="T385" i="2"/>
  <c r="R385" i="2"/>
  <c r="P385" i="2"/>
  <c r="BI375" i="2"/>
  <c r="BH375" i="2"/>
  <c r="BG375" i="2"/>
  <c r="BF375" i="2"/>
  <c r="T375" i="2"/>
  <c r="R375" i="2"/>
  <c r="P375" i="2"/>
  <c r="BI373" i="2"/>
  <c r="BH373" i="2"/>
  <c r="BG373" i="2"/>
  <c r="BF373" i="2"/>
  <c r="T373" i="2"/>
  <c r="R373" i="2"/>
  <c r="P373" i="2"/>
  <c r="BI359" i="2"/>
  <c r="BH359" i="2"/>
  <c r="BG359" i="2"/>
  <c r="BF359" i="2"/>
  <c r="T359" i="2"/>
  <c r="R359" i="2"/>
  <c r="P359" i="2"/>
  <c r="BI356" i="2"/>
  <c r="BH356" i="2"/>
  <c r="BG356" i="2"/>
  <c r="BF356" i="2"/>
  <c r="T356" i="2"/>
  <c r="R356" i="2"/>
  <c r="P356" i="2"/>
  <c r="BI353" i="2"/>
  <c r="BH353" i="2"/>
  <c r="BG353" i="2"/>
  <c r="BF353" i="2"/>
  <c r="T353" i="2"/>
  <c r="R353" i="2"/>
  <c r="P353" i="2"/>
  <c r="BI350" i="2"/>
  <c r="BH350" i="2"/>
  <c r="BG350" i="2"/>
  <c r="BF350" i="2"/>
  <c r="T350" i="2"/>
  <c r="R350" i="2"/>
  <c r="P350" i="2"/>
  <c r="BI347" i="2"/>
  <c r="BH347" i="2"/>
  <c r="BG347" i="2"/>
  <c r="BF347" i="2"/>
  <c r="T347" i="2"/>
  <c r="R347" i="2"/>
  <c r="P347" i="2"/>
  <c r="BI337" i="2"/>
  <c r="BH337" i="2"/>
  <c r="BG337" i="2"/>
  <c r="BF337" i="2"/>
  <c r="T337" i="2"/>
  <c r="R337" i="2"/>
  <c r="P337" i="2"/>
  <c r="BI323" i="2"/>
  <c r="BH323" i="2"/>
  <c r="BG323" i="2"/>
  <c r="BF323" i="2"/>
  <c r="T323" i="2"/>
  <c r="R323" i="2"/>
  <c r="P323" i="2"/>
  <c r="BI320" i="2"/>
  <c r="BH320" i="2"/>
  <c r="BG320" i="2"/>
  <c r="BF320" i="2"/>
  <c r="T320" i="2"/>
  <c r="R320" i="2"/>
  <c r="P320" i="2"/>
  <c r="BI318" i="2"/>
  <c r="BH318" i="2"/>
  <c r="BG318" i="2"/>
  <c r="BF318" i="2"/>
  <c r="T318" i="2"/>
  <c r="R318" i="2"/>
  <c r="P318" i="2"/>
  <c r="BI315" i="2"/>
  <c r="BH315" i="2"/>
  <c r="BG315" i="2"/>
  <c r="BF315" i="2"/>
  <c r="T315" i="2"/>
  <c r="R315" i="2"/>
  <c r="P315" i="2"/>
  <c r="BI312" i="2"/>
  <c r="BH312" i="2"/>
  <c r="BG312" i="2"/>
  <c r="BF312" i="2"/>
  <c r="T312" i="2"/>
  <c r="R312" i="2"/>
  <c r="P312" i="2"/>
  <c r="BI309" i="2"/>
  <c r="BH309" i="2"/>
  <c r="BG309" i="2"/>
  <c r="BF309" i="2"/>
  <c r="T309" i="2"/>
  <c r="R309" i="2"/>
  <c r="P309" i="2"/>
  <c r="BI306" i="2"/>
  <c r="BH306" i="2"/>
  <c r="BG306" i="2"/>
  <c r="BF306" i="2"/>
  <c r="T306" i="2"/>
  <c r="R306" i="2"/>
  <c r="P306" i="2"/>
  <c r="BI304" i="2"/>
  <c r="BH304" i="2"/>
  <c r="BG304" i="2"/>
  <c r="BF304" i="2"/>
  <c r="T304" i="2"/>
  <c r="R304" i="2"/>
  <c r="P304" i="2"/>
  <c r="BI294" i="2"/>
  <c r="BH294" i="2"/>
  <c r="BG294" i="2"/>
  <c r="BF294" i="2"/>
  <c r="T294" i="2"/>
  <c r="R294" i="2"/>
  <c r="P294" i="2"/>
  <c r="BI284" i="2"/>
  <c r="BH284" i="2"/>
  <c r="BG284" i="2"/>
  <c r="BF284" i="2"/>
  <c r="T284" i="2"/>
  <c r="R284" i="2"/>
  <c r="P284" i="2"/>
  <c r="BI281" i="2"/>
  <c r="BH281" i="2"/>
  <c r="BG281" i="2"/>
  <c r="BF281" i="2"/>
  <c r="T281" i="2"/>
  <c r="R281" i="2"/>
  <c r="P281" i="2"/>
  <c r="BI278" i="2"/>
  <c r="BH278" i="2"/>
  <c r="BG278" i="2"/>
  <c r="BF278" i="2"/>
  <c r="T278" i="2"/>
  <c r="R278" i="2"/>
  <c r="P278" i="2"/>
  <c r="BI275" i="2"/>
  <c r="BH275" i="2"/>
  <c r="BG275" i="2"/>
  <c r="BF275" i="2"/>
  <c r="T275" i="2"/>
  <c r="R275" i="2"/>
  <c r="P275" i="2"/>
  <c r="BI263" i="2"/>
  <c r="BH263" i="2"/>
  <c r="BG263" i="2"/>
  <c r="BF263" i="2"/>
  <c r="T263" i="2"/>
  <c r="R263" i="2"/>
  <c r="P263" i="2"/>
  <c r="BI259" i="2"/>
  <c r="BH259" i="2"/>
  <c r="BG259" i="2"/>
  <c r="BF259" i="2"/>
  <c r="T259" i="2"/>
  <c r="R259" i="2"/>
  <c r="P259" i="2"/>
  <c r="BI257" i="2"/>
  <c r="BH257" i="2"/>
  <c r="BG257" i="2"/>
  <c r="BF257" i="2"/>
  <c r="T257" i="2"/>
  <c r="R257" i="2"/>
  <c r="P257" i="2"/>
  <c r="BI254" i="2"/>
  <c r="BH254" i="2"/>
  <c r="BG254" i="2"/>
  <c r="BF254" i="2"/>
  <c r="T254" i="2"/>
  <c r="R254" i="2"/>
  <c r="P254" i="2"/>
  <c r="BI246" i="2"/>
  <c r="BH246" i="2"/>
  <c r="BG246" i="2"/>
  <c r="BF246" i="2"/>
  <c r="T246" i="2"/>
  <c r="R246" i="2"/>
  <c r="P246" i="2"/>
  <c r="BI237" i="2"/>
  <c r="BH237" i="2"/>
  <c r="BG237" i="2"/>
  <c r="BF237" i="2"/>
  <c r="T237" i="2"/>
  <c r="R237" i="2"/>
  <c r="P237" i="2"/>
  <c r="BI224" i="2"/>
  <c r="BH224" i="2"/>
  <c r="BG224" i="2"/>
  <c r="BF224" i="2"/>
  <c r="T224" i="2"/>
  <c r="R224" i="2"/>
  <c r="P224" i="2"/>
  <c r="BI212" i="2"/>
  <c r="BH212" i="2"/>
  <c r="BG212" i="2"/>
  <c r="BF212" i="2"/>
  <c r="T212" i="2"/>
  <c r="R212" i="2"/>
  <c r="P212" i="2"/>
  <c r="BI207" i="2"/>
  <c r="BH207" i="2"/>
  <c r="BG207" i="2"/>
  <c r="BF207" i="2"/>
  <c r="T207" i="2"/>
  <c r="R207" i="2"/>
  <c r="P207" i="2"/>
  <c r="BI195" i="2"/>
  <c r="BH195" i="2"/>
  <c r="BG195" i="2"/>
  <c r="BF195" i="2"/>
  <c r="T195" i="2"/>
  <c r="R195" i="2"/>
  <c r="P195" i="2"/>
  <c r="BI183" i="2"/>
  <c r="BH183" i="2"/>
  <c r="BG183" i="2"/>
  <c r="BF183" i="2"/>
  <c r="T183" i="2"/>
  <c r="R183" i="2"/>
  <c r="P183" i="2"/>
  <c r="BI179" i="2"/>
  <c r="BH179" i="2"/>
  <c r="BG179" i="2"/>
  <c r="BF179" i="2"/>
  <c r="T179" i="2"/>
  <c r="T178" i="2" s="1"/>
  <c r="R179" i="2"/>
  <c r="R178" i="2" s="1"/>
  <c r="P179" i="2"/>
  <c r="P178" i="2" s="1"/>
  <c r="BI175" i="2"/>
  <c r="BH175" i="2"/>
  <c r="BG175" i="2"/>
  <c r="BF175" i="2"/>
  <c r="T175" i="2"/>
  <c r="R175" i="2"/>
  <c r="P175" i="2"/>
  <c r="BI172" i="2"/>
  <c r="BH172" i="2"/>
  <c r="BG172" i="2"/>
  <c r="BF172" i="2"/>
  <c r="T172" i="2"/>
  <c r="R172" i="2"/>
  <c r="P172" i="2"/>
  <c r="BI169" i="2"/>
  <c r="BH169" i="2"/>
  <c r="BG169" i="2"/>
  <c r="BF169" i="2"/>
  <c r="T169" i="2"/>
  <c r="R169" i="2"/>
  <c r="P169" i="2"/>
  <c r="BI167" i="2"/>
  <c r="BH167" i="2"/>
  <c r="BG167" i="2"/>
  <c r="BF167" i="2"/>
  <c r="T167" i="2"/>
  <c r="R167" i="2"/>
  <c r="P167" i="2"/>
  <c r="BI165" i="2"/>
  <c r="BH165" i="2"/>
  <c r="BG165" i="2"/>
  <c r="BF165" i="2"/>
  <c r="T165" i="2"/>
  <c r="R165" i="2"/>
  <c r="P165" i="2"/>
  <c r="BI154" i="2"/>
  <c r="BH154" i="2"/>
  <c r="BG154" i="2"/>
  <c r="BF154" i="2"/>
  <c r="T154" i="2"/>
  <c r="R154" i="2"/>
  <c r="P154" i="2"/>
  <c r="BI151" i="2"/>
  <c r="BH151" i="2"/>
  <c r="BG151" i="2"/>
  <c r="BF151" i="2"/>
  <c r="T151" i="2"/>
  <c r="R151" i="2"/>
  <c r="P151" i="2"/>
  <c r="BI147" i="2"/>
  <c r="BH147" i="2"/>
  <c r="BG147" i="2"/>
  <c r="BF147" i="2"/>
  <c r="T147" i="2"/>
  <c r="R147" i="2"/>
  <c r="P147" i="2"/>
  <c r="BI138" i="2"/>
  <c r="BH138" i="2"/>
  <c r="BG138" i="2"/>
  <c r="BF138" i="2"/>
  <c r="T138" i="2"/>
  <c r="R138" i="2"/>
  <c r="P138" i="2"/>
  <c r="BI135" i="2"/>
  <c r="BH135" i="2"/>
  <c r="BG135" i="2"/>
  <c r="BF135" i="2"/>
  <c r="T135" i="2"/>
  <c r="R135" i="2"/>
  <c r="P135" i="2"/>
  <c r="BI131" i="2"/>
  <c r="BH131" i="2"/>
  <c r="BG131" i="2"/>
  <c r="BF131" i="2"/>
  <c r="T131" i="2"/>
  <c r="R131" i="2"/>
  <c r="P131" i="2"/>
  <c r="BI125" i="2"/>
  <c r="BH125" i="2"/>
  <c r="BG125" i="2"/>
  <c r="BF125" i="2"/>
  <c r="T125" i="2"/>
  <c r="R125" i="2"/>
  <c r="P125" i="2"/>
  <c r="BI121" i="2"/>
  <c r="BH121" i="2"/>
  <c r="BG121" i="2"/>
  <c r="BF121" i="2"/>
  <c r="T121" i="2"/>
  <c r="R121" i="2"/>
  <c r="P121" i="2"/>
  <c r="BI112" i="2"/>
  <c r="BH112" i="2"/>
  <c r="BG112" i="2"/>
  <c r="BF112" i="2"/>
  <c r="T112" i="2"/>
  <c r="R112" i="2"/>
  <c r="P112" i="2"/>
  <c r="BI106" i="2"/>
  <c r="BH106" i="2"/>
  <c r="BG106" i="2"/>
  <c r="BF106" i="2"/>
  <c r="T106" i="2"/>
  <c r="R106" i="2"/>
  <c r="P106" i="2"/>
  <c r="BI92" i="2"/>
  <c r="BH92" i="2"/>
  <c r="BG92" i="2"/>
  <c r="BF92" i="2"/>
  <c r="T92" i="2"/>
  <c r="R92" i="2"/>
  <c r="P92" i="2"/>
  <c r="J85" i="2"/>
  <c r="F85" i="2"/>
  <c r="F83" i="2"/>
  <c r="E81" i="2"/>
  <c r="J54" i="2"/>
  <c r="F54" i="2"/>
  <c r="F52" i="2"/>
  <c r="E50" i="2"/>
  <c r="J24" i="2"/>
  <c r="E24" i="2"/>
  <c r="J86" i="2"/>
  <c r="J23" i="2"/>
  <c r="J18" i="2"/>
  <c r="E18" i="2"/>
  <c r="F55" i="2"/>
  <c r="J17" i="2"/>
  <c r="J12" i="2"/>
  <c r="J52" i="2" s="1"/>
  <c r="E7" i="2"/>
  <c r="E48" i="2" s="1"/>
  <c r="L50" i="1"/>
  <c r="AM50" i="1"/>
  <c r="AM49" i="1"/>
  <c r="L49" i="1"/>
  <c r="AM47" i="1"/>
  <c r="L47" i="1"/>
  <c r="L45" i="1"/>
  <c r="L44" i="1"/>
  <c r="J347" i="2"/>
  <c r="BK309" i="2"/>
  <c r="BK167" i="2"/>
  <c r="BK257" i="2"/>
  <c r="BK125" i="2"/>
  <c r="J350" i="2"/>
  <c r="BK175" i="2"/>
  <c r="J224" i="2"/>
  <c r="J151" i="2"/>
  <c r="J175" i="2"/>
  <c r="BK356" i="2"/>
  <c r="J337" i="2"/>
  <c r="BK426" i="2"/>
  <c r="J461" i="2"/>
  <c r="BK95" i="3"/>
  <c r="BK396" i="2"/>
  <c r="J263" i="2"/>
  <c r="J246" i="2"/>
  <c r="BK323" i="2"/>
  <c r="BK432" i="2"/>
  <c r="BK212" i="2"/>
  <c r="J318" i="2"/>
  <c r="J304" i="2"/>
  <c r="J429" i="2"/>
  <c r="J92" i="2"/>
  <c r="BK112" i="2"/>
  <c r="J411" i="2"/>
  <c r="J172" i="2"/>
  <c r="J373" i="2"/>
  <c r="BK411" i="2"/>
  <c r="AS54" i="1"/>
  <c r="J353" i="2"/>
  <c r="J385" i="2"/>
  <c r="J95" i="3"/>
  <c r="BK254" i="2"/>
  <c r="J147" i="2"/>
  <c r="BK347" i="2"/>
  <c r="BK195" i="2"/>
  <c r="J315" i="2"/>
  <c r="J320" i="2"/>
  <c r="J281" i="2"/>
  <c r="J356" i="2"/>
  <c r="BK183" i="2"/>
  <c r="BK394" i="2"/>
  <c r="BK464" i="2"/>
  <c r="J237" i="2"/>
  <c r="BK350" i="2"/>
  <c r="J458" i="2"/>
  <c r="J135" i="2"/>
  <c r="BK259" i="2"/>
  <c r="BK385" i="2"/>
  <c r="J387" i="2"/>
  <c r="J437" i="2"/>
  <c r="BK461" i="2"/>
  <c r="BK147" i="2"/>
  <c r="J154" i="2"/>
  <c r="BK98" i="3"/>
  <c r="J207" i="2"/>
  <c r="BK337" i="2"/>
  <c r="BK281" i="2"/>
  <c r="J121" i="2"/>
  <c r="J394" i="2"/>
  <c r="J278" i="2"/>
  <c r="BK304" i="2"/>
  <c r="J464" i="2"/>
  <c r="J275" i="2"/>
  <c r="BK237" i="2"/>
  <c r="J131" i="2"/>
  <c r="J212" i="2"/>
  <c r="BK306" i="2"/>
  <c r="J426" i="2"/>
  <c r="BK375" i="2"/>
  <c r="BK429" i="2"/>
  <c r="J169" i="2"/>
  <c r="J309" i="2"/>
  <c r="J424" i="2"/>
  <c r="BK424" i="2"/>
  <c r="J312" i="2"/>
  <c r="BK410" i="2"/>
  <c r="J165" i="2"/>
  <c r="BK455" i="2"/>
  <c r="J183" i="2"/>
  <c r="J432" i="2"/>
  <c r="J98" i="3"/>
  <c r="J323" i="2"/>
  <c r="J359" i="2"/>
  <c r="BK92" i="2"/>
  <c r="BK278" i="2"/>
  <c r="J254" i="2"/>
  <c r="BK179" i="2"/>
  <c r="BK275" i="2"/>
  <c r="J167" i="2"/>
  <c r="J125" i="2"/>
  <c r="BK121" i="2"/>
  <c r="BK353" i="2"/>
  <c r="J294" i="2"/>
  <c r="BK387" i="2"/>
  <c r="BK320" i="2"/>
  <c r="BK207" i="2"/>
  <c r="J195" i="2"/>
  <c r="J306" i="2"/>
  <c r="BK92" i="3"/>
  <c r="BK224" i="2"/>
  <c r="BK169" i="2"/>
  <c r="J179" i="2"/>
  <c r="J138" i="2"/>
  <c r="J259" i="2"/>
  <c r="BK359" i="2"/>
  <c r="J396" i="2"/>
  <c r="BK246" i="2"/>
  <c r="BK151" i="2"/>
  <c r="BK131" i="2"/>
  <c r="BK89" i="3"/>
  <c r="J455" i="2"/>
  <c r="BK165" i="2"/>
  <c r="J87" i="3"/>
  <c r="J257" i="2"/>
  <c r="J410" i="2"/>
  <c r="BK315" i="2"/>
  <c r="J284" i="2"/>
  <c r="J89" i="3"/>
  <c r="J92" i="3"/>
  <c r="BK437" i="2"/>
  <c r="BK312" i="2"/>
  <c r="BK284" i="2"/>
  <c r="BK106" i="2"/>
  <c r="BK373" i="2"/>
  <c r="BK172" i="2"/>
  <c r="BK458" i="2"/>
  <c r="BK294" i="2"/>
  <c r="J112" i="2"/>
  <c r="BK263" i="2"/>
  <c r="BK318" i="2"/>
  <c r="BK138" i="2"/>
  <c r="BK87" i="3"/>
  <c r="BK135" i="2"/>
  <c r="J375" i="2"/>
  <c r="J106" i="2"/>
  <c r="BK154" i="2"/>
  <c r="R91" i="2" l="1"/>
  <c r="T322" i="2"/>
  <c r="R124" i="2"/>
  <c r="BK322" i="2"/>
  <c r="J322" i="2" s="1"/>
  <c r="J69" i="2" s="1"/>
  <c r="BK124" i="2"/>
  <c r="J124" i="2" s="1"/>
  <c r="J62" i="2" s="1"/>
  <c r="BK164" i="2"/>
  <c r="J164" i="2" s="1"/>
  <c r="J63" i="2" s="1"/>
  <c r="R164" i="2"/>
  <c r="R262" i="2"/>
  <c r="R322" i="2"/>
  <c r="BK91" i="2"/>
  <c r="J91" i="2" s="1"/>
  <c r="J61" i="2" s="1"/>
  <c r="T182" i="2"/>
  <c r="P124" i="2"/>
  <c r="P164" i="2"/>
  <c r="T164" i="2"/>
  <c r="T262" i="2"/>
  <c r="P182" i="2"/>
  <c r="BK86" i="3"/>
  <c r="P91" i="2"/>
  <c r="R182" i="2"/>
  <c r="T91" i="2"/>
  <c r="P322" i="2"/>
  <c r="R86" i="3"/>
  <c r="R85" i="3" s="1"/>
  <c r="R84" i="3" s="1"/>
  <c r="BK182" i="2"/>
  <c r="J182" i="2" s="1"/>
  <c r="P262" i="2"/>
  <c r="T86" i="3"/>
  <c r="T85" i="3"/>
  <c r="T84" i="3" s="1"/>
  <c r="T124" i="2"/>
  <c r="BK262" i="2"/>
  <c r="J262" i="2" s="1"/>
  <c r="J68" i="2" s="1"/>
  <c r="P86" i="3"/>
  <c r="P85" i="3"/>
  <c r="P84" i="3"/>
  <c r="AU56" i="1"/>
  <c r="BK178" i="2"/>
  <c r="J178" i="2" s="1"/>
  <c r="J64" i="2" s="1"/>
  <c r="BK94" i="3"/>
  <c r="J94" i="3" s="1"/>
  <c r="J63" i="3" s="1"/>
  <c r="BK91" i="3"/>
  <c r="J91" i="3"/>
  <c r="J62" i="3" s="1"/>
  <c r="BK97" i="3"/>
  <c r="J97" i="3"/>
  <c r="J64" i="3"/>
  <c r="J55" i="3"/>
  <c r="BE89" i="3"/>
  <c r="J52" i="3"/>
  <c r="BE87" i="3"/>
  <c r="E74" i="3"/>
  <c r="BE98" i="3"/>
  <c r="F55" i="3"/>
  <c r="BE92" i="3"/>
  <c r="BE95" i="3"/>
  <c r="E79" i="2"/>
  <c r="BE151" i="2"/>
  <c r="BE165" i="2"/>
  <c r="BE309" i="2"/>
  <c r="BE169" i="2"/>
  <c r="BE172" i="2"/>
  <c r="BE207" i="2"/>
  <c r="J83" i="2"/>
  <c r="BE154" i="2"/>
  <c r="BE167" i="2"/>
  <c r="BE175" i="2"/>
  <c r="BE179" i="2"/>
  <c r="BE254" i="2"/>
  <c r="BE281" i="2"/>
  <c r="BE294" i="2"/>
  <c r="BE312" i="2"/>
  <c r="BE315" i="2"/>
  <c r="BE320" i="2"/>
  <c r="BE353" i="2"/>
  <c r="J55" i="2"/>
  <c r="F86" i="2"/>
  <c r="BE121" i="2"/>
  <c r="BE138" i="2"/>
  <c r="BE183" i="2"/>
  <c r="BE224" i="2"/>
  <c r="BE125" i="2"/>
  <c r="BE131" i="2"/>
  <c r="BE147" i="2"/>
  <c r="BE257" i="2"/>
  <c r="BE263" i="2"/>
  <c r="BE323" i="2"/>
  <c r="BE350" i="2"/>
  <c r="BE396" i="2"/>
  <c r="BE92" i="2"/>
  <c r="BE106" i="2"/>
  <c r="BE112" i="2"/>
  <c r="BE237" i="2"/>
  <c r="BE246" i="2"/>
  <c r="BE278" i="2"/>
  <c r="BE212" i="2"/>
  <c r="BE259" i="2"/>
  <c r="BE275" i="2"/>
  <c r="BE304" i="2"/>
  <c r="BE337" i="2"/>
  <c r="BE356" i="2"/>
  <c r="BE411" i="2"/>
  <c r="BE424" i="2"/>
  <c r="BE426" i="2"/>
  <c r="BE432" i="2"/>
  <c r="BE437" i="2"/>
  <c r="BE455" i="2"/>
  <c r="BE458" i="2"/>
  <c r="BE464" i="2"/>
  <c r="BE135" i="2"/>
  <c r="BE195" i="2"/>
  <c r="BE284" i="2"/>
  <c r="BE306" i="2"/>
  <c r="BE318" i="2"/>
  <c r="BE347" i="2"/>
  <c r="BE359" i="2"/>
  <c r="BE373" i="2"/>
  <c r="BE375" i="2"/>
  <c r="BE385" i="2"/>
  <c r="BE387" i="2"/>
  <c r="BE394" i="2"/>
  <c r="BE410" i="2"/>
  <c r="BE429" i="2"/>
  <c r="BE461" i="2"/>
  <c r="F34" i="2"/>
  <c r="BA55" i="1" s="1"/>
  <c r="F36" i="2"/>
  <c r="BC55" i="1" s="1"/>
  <c r="F34" i="3"/>
  <c r="BA56" i="1" s="1"/>
  <c r="J34" i="3"/>
  <c r="AW56" i="1" s="1"/>
  <c r="F35" i="2"/>
  <c r="BB55" i="1" s="1"/>
  <c r="F37" i="2"/>
  <c r="BD55" i="1" s="1"/>
  <c r="F36" i="3"/>
  <c r="BC56" i="1" s="1"/>
  <c r="F37" i="3"/>
  <c r="BD56" i="1" s="1"/>
  <c r="J34" i="2"/>
  <c r="AW55" i="1" s="1"/>
  <c r="F35" i="3"/>
  <c r="BB56" i="1" s="1"/>
  <c r="J66" i="2" l="1"/>
  <c r="J181" i="2"/>
  <c r="R181" i="2"/>
  <c r="T90" i="2"/>
  <c r="P181" i="2"/>
  <c r="BK90" i="2"/>
  <c r="J90" i="2" s="1"/>
  <c r="T181" i="2"/>
  <c r="P90" i="2"/>
  <c r="BK85" i="3"/>
  <c r="BK84" i="3" s="1"/>
  <c r="J84" i="3" s="1"/>
  <c r="J59" i="3" s="1"/>
  <c r="R90" i="2"/>
  <c r="BK181" i="2"/>
  <c r="J86" i="3"/>
  <c r="J61" i="3"/>
  <c r="F33" i="2"/>
  <c r="AZ55" i="1" s="1"/>
  <c r="J33" i="2"/>
  <c r="AV55" i="1" s="1"/>
  <c r="AT55" i="1" s="1"/>
  <c r="BC54" i="1"/>
  <c r="W32" i="1" s="1"/>
  <c r="BA54" i="1"/>
  <c r="AW54" i="1" s="1"/>
  <c r="AK30" i="1" s="1"/>
  <c r="BB54" i="1"/>
  <c r="W31" i="1" s="1"/>
  <c r="F33" i="3"/>
  <c r="AZ56" i="1" s="1"/>
  <c r="J33" i="3"/>
  <c r="AV56" i="1" s="1"/>
  <c r="AT56" i="1" s="1"/>
  <c r="BD54" i="1"/>
  <c r="W33" i="1" s="1"/>
  <c r="J65" i="2" l="1"/>
  <c r="J60" i="2"/>
  <c r="J89" i="2"/>
  <c r="R89" i="2"/>
  <c r="P89" i="2"/>
  <c r="AU55" i="1" s="1"/>
  <c r="AU54" i="1" s="1"/>
  <c r="T89" i="2"/>
  <c r="BK89" i="2"/>
  <c r="J59" i="2" s="1"/>
  <c r="J85" i="3"/>
  <c r="J60" i="3" s="1"/>
  <c r="J30" i="3"/>
  <c r="AG56" i="1" s="1"/>
  <c r="AY54" i="1"/>
  <c r="AZ54" i="1"/>
  <c r="AV54" i="1" s="1"/>
  <c r="AK29" i="1" s="1"/>
  <c r="AX54" i="1"/>
  <c r="W30" i="1"/>
  <c r="J39" i="3" l="1"/>
  <c r="AN56" i="1"/>
  <c r="J30" i="2"/>
  <c r="AG55" i="1" s="1"/>
  <c r="AG54" i="1" s="1"/>
  <c r="AK26" i="1" s="1"/>
  <c r="W29" i="1"/>
  <c r="AT54" i="1"/>
  <c r="J39" i="2" l="1"/>
  <c r="AN55" i="1"/>
  <c r="AN54" i="1"/>
  <c r="AK35" i="1"/>
</calcChain>
</file>

<file path=xl/sharedStrings.xml><?xml version="1.0" encoding="utf-8"?>
<sst xmlns="http://schemas.openxmlformats.org/spreadsheetml/2006/main" count="4533" uniqueCount="782">
  <si>
    <t>Export Komplet</t>
  </si>
  <si>
    <t>VZ</t>
  </si>
  <si>
    <t>2.0</t>
  </si>
  <si>
    <t/>
  </si>
  <si>
    <t>False</t>
  </si>
  <si>
    <t>{099ff0c7-3acc-4021-a7ee-53afebf77add}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</si>
  <si>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</si>
  <si>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</si>
  <si>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</si>
  <si>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</si>
  <si>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</si>
  <si>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</si>
  <si>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</si>
  <si>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</si>
  <si>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R22-002_I</t>
  </si>
  <si>
    <t>Stavba:</t>
  </si>
  <si>
    <t>Hotel Větruše - Oprava podlah tanečního sálu + svatebního a promočního salónku</t>
  </si>
  <si>
    <t>KSO:</t>
  </si>
  <si>
    <t>801 71 13</t>
  </si>
  <si>
    <t>CC-CZ:</t>
  </si>
  <si>
    <t>12111</t>
  </si>
  <si>
    <t>Místo:</t>
  </si>
  <si>
    <t>Ústí n.L.</t>
  </si>
  <si>
    <t>Datum:</t>
  </si>
  <si>
    <t>CZ-CPV:</t>
  </si>
  <si>
    <t>45000000-7</t>
  </si>
  <si>
    <t>CZ-CPA:</t>
  </si>
  <si>
    <t>41.00.27</t>
  </si>
  <si>
    <t>Zadavatel:</t>
  </si>
  <si>
    <t>IČ:</t>
  </si>
  <si>
    <t>Magistrát města Ústí nad Labem</t>
  </si>
  <si>
    <t>DIČ:</t>
  </si>
  <si>
    <t>Zhotovitel:</t>
  </si>
  <si>
    <t xml:space="preserve"> </t>
  </si>
  <si>
    <t>Projektant:</t>
  </si>
  <si>
    <t>Milštejn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</si>
  <si>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</si>
  <si>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</si>
  <si>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</si>
  <si>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</si>
  <si>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</si>
  <si>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</si>
  <si>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</si>
  <si>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</si>
  <si>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</si>
  <si>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</si>
  <si>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</si>
  <si>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</si>
  <si>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</si>
  <si>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</si>
  <si>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</si>
  <si>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</si>
  <si>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</si>
  <si>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</si>
  <si>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</si>
  <si>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</si>
  <si>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</si>
  <si>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</si>
  <si>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</si>
  <si>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</si>
  <si>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</si>
  <si>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</si>
  <si>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</si>
  <si>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</si>
  <si>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</si>
  <si>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</si>
  <si>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</si>
  <si>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</si>
  <si>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</si>
  <si>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</si>
  <si>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</si>
  <si>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</si>
  <si>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</si>
  <si>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</si>
  <si>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</si>
  <si>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</si>
  <si>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</si>
  <si>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</si>
  <si>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</si>
  <si>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</si>
  <si>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Podlahy v části 2.NP (m.č. 205, 206 a 207)</t>
  </si>
  <si>
    <t>STA</t>
  </si>
  <si>
    <t>1</t>
  </si>
  <si>
    <t>{0e4f6721-c851-448d-b53a-ec966c0511a3}</t>
  </si>
  <si>
    <t>2</t>
  </si>
  <si>
    <t>VON</t>
  </si>
  <si>
    <t>Vedlejší a ostatní náklady</t>
  </si>
  <si>
    <t>{f89efb56-2863-4a74-aed3-dafb41bf3996}</t>
  </si>
  <si>
    <t>KRYCÍ LIST SOUPISU PRACÍ</t>
  </si>
  <si>
    <t>Objekt:</t>
  </si>
  <si>
    <t>SO 01 - Podlahy v části 2.NP (m.č. 205, 206 a 207)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</si>
  <si>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</si>
  <si>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</si>
  <si>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</si>
  <si>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</si>
  <si>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</si>
  <si>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</si>
  <si>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</si>
  <si>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</si>
  <si>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</si>
  <si>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</si>
  <si>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</si>
  <si>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</si>
  <si>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</si>
  <si>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</si>
  <si>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</si>
  <si>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</si>
  <si>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</si>
  <si>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</si>
  <si>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</si>
  <si>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</si>
  <si>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</si>
  <si>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</si>
  <si>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</si>
  <si>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</si>
  <si>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</si>
  <si>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</si>
  <si>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</si>
  <si>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</si>
  <si>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</si>
  <si>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</si>
  <si>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</si>
  <si>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</si>
  <si>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</si>
  <si>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619991011</t>
  </si>
  <si>
    <t>Zakrytí vnitřních ploch před znečištěním včetně pozdějšího odkrytí konstrukcí a prvků obalením fólií a přelepením páskou</t>
  </si>
  <si>
    <t>m2</t>
  </si>
  <si>
    <t>CS ÚRS 2022 01</t>
  </si>
  <si>
    <t>4</t>
  </si>
  <si>
    <t>-1803978921</t>
  </si>
  <si>
    <t>Online PSC</t>
  </si>
  <si>
    <t>https://podminky.urs.cz/item/CS_URS_2022_01/619991011</t>
  </si>
  <si>
    <t>VV</t>
  </si>
  <si>
    <t>"Půdorys_2.NP</t>
  </si>
  <si>
    <t>"m.č. 205</t>
  </si>
  <si>
    <t>1,100*2,200*1</t>
  </si>
  <si>
    <t>0,700*2,600*2</t>
  </si>
  <si>
    <t>1,050*2,600*1</t>
  </si>
  <si>
    <t>" m.č. 206</t>
  </si>
  <si>
    <t>0,660*1,800*10</t>
  </si>
  <si>
    <t>0,800*1,800*4</t>
  </si>
  <si>
    <t>2,000*2,950*3</t>
  </si>
  <si>
    <t>"m.č. 207</t>
  </si>
  <si>
    <t>2,000*2,400*2</t>
  </si>
  <si>
    <t>Součet</t>
  </si>
  <si>
    <t>619995001</t>
  </si>
  <si>
    <t>Začištění omítek (s dodáním hmot) kolem oken, dveří, podlah, obkladů apod.</t>
  </si>
  <si>
    <t>m</t>
  </si>
  <si>
    <t>869092314</t>
  </si>
  <si>
    <t>https://podminky.urs.cz/item/CS_URS_2022_01/619995001</t>
  </si>
  <si>
    <t>5,840*2+8,370*2-0,900-1,350-3,600+0,350*2 " ker. sokl</t>
  </si>
  <si>
    <t>3</t>
  </si>
  <si>
    <t>619996127</t>
  </si>
  <si>
    <t>Ochrana stavebních konstrukcí a samostatných prvků včetně pozdějšího odstranění obedněním z OSB desek svislých ploch</t>
  </si>
  <si>
    <t>103735806</t>
  </si>
  <si>
    <t>https://podminky.urs.cz/item/CS_URS_2022_01/619996127</t>
  </si>
  <si>
    <t>"po demontáži posuvných dveří</t>
  </si>
  <si>
    <t>"m.č. 205/206</t>
  </si>
  <si>
    <t>3,600*3,000*1</t>
  </si>
  <si>
    <t>"m.č. 206/207</t>
  </si>
  <si>
    <t>619996145</t>
  </si>
  <si>
    <t>Ochrana stavebních konstrukcí a samostatných prvků včetně pozdějšího odstranění obalením geotextilií samostatných konstrukcí a prvků</t>
  </si>
  <si>
    <t>-343380254</t>
  </si>
  <si>
    <t>https://podminky.urs.cz/item/CS_URS_2022_01/619996145</t>
  </si>
  <si>
    <t>21,600 " VV viz. 619996127</t>
  </si>
  <si>
    <t>9</t>
  </si>
  <si>
    <t>Ostatní konstrukce a práce, bourání</t>
  </si>
  <si>
    <t>5</t>
  </si>
  <si>
    <t>946111114</t>
  </si>
  <si>
    <t>Montáž pojízdných věží trubkových nebo dílcových s maximálním zatížením podlahy do 200 kg/m2 šířky od 0,6 do 0,9 m, délky do 3,2 m, výšky přes 3,5 m do 4,5 m</t>
  </si>
  <si>
    <t>kus</t>
  </si>
  <si>
    <t>-6856944</t>
  </si>
  <si>
    <t>https://podminky.urs.cz/item/CS_URS_2022_01/946111114</t>
  </si>
  <si>
    <t>"m.č. 206 /ochrana dřevěných prvků, malování/</t>
  </si>
  <si>
    <t>2,000</t>
  </si>
  <si>
    <t>946111214</t>
  </si>
  <si>
    <t>Montáž pojízdných věží trubkových nebo dílcových s maximálním zatížením podlahy do 200 kg/m2 Příplatek za první a každý další den použití pojízdného lešení k ceně -1114</t>
  </si>
  <si>
    <t>1447125391</t>
  </si>
  <si>
    <t>https://podminky.urs.cz/item/CS_URS_2022_01/946111214</t>
  </si>
  <si>
    <t>2,000 " VV viz. 946111114</t>
  </si>
  <si>
    <t>2*30 'Přepočtené koeficientem množství</t>
  </si>
  <si>
    <t>7</t>
  </si>
  <si>
    <t>946111814</t>
  </si>
  <si>
    <t>Demontáž pojízdných věží trubkových nebo dílcových s maximálním zatížením podlahy do 200 kg/m2 šířky od 0,6 do 0,9 m, délky do 3,2 m, výšky přes 3,5 m do 4,5 m</t>
  </si>
  <si>
    <t>81561474</t>
  </si>
  <si>
    <t>https://podminky.urs.cz/item/CS_URS_2022_01/946111814</t>
  </si>
  <si>
    <t>8</t>
  </si>
  <si>
    <t>949121112</t>
  </si>
  <si>
    <t>Montáž lešení lehkého kozového dílcového o výšce lešeňové podlahy přes 1,2 do 1,9 m</t>
  </si>
  <si>
    <t>sada</t>
  </si>
  <si>
    <t>1353729845</t>
  </si>
  <si>
    <t>https://podminky.urs.cz/item/CS_URS_2022_01/949121112</t>
  </si>
  <si>
    <t>"pro demontáž posuvných dveří a provizorní zabednění otvoru /dmtž +mtž/</t>
  </si>
  <si>
    <t>1,000</t>
  </si>
  <si>
    <t>949121212</t>
  </si>
  <si>
    <t>Montáž lešení lehkého kozového dílcového Příplatek za první a každý další den použití lešení k ceně -1112</t>
  </si>
  <si>
    <t>1424962733</t>
  </si>
  <si>
    <t>https://podminky.urs.cz/item/CS_URS_2022_01/949121212</t>
  </si>
  <si>
    <t>2,000 " VV viz. 949121112</t>
  </si>
  <si>
    <t>2*2 'Přepočtené koeficientem množství</t>
  </si>
  <si>
    <t>10</t>
  </si>
  <si>
    <t>949121812</t>
  </si>
  <si>
    <t>Demontáž lešení lehkého kozového dílcového o výšce lešeňové podlahy přes 1,2 do 1,9 m</t>
  </si>
  <si>
    <t>-197377511</t>
  </si>
  <si>
    <t>https://podminky.urs.cz/item/CS_URS_2022_01/949121812</t>
  </si>
  <si>
    <t>11</t>
  </si>
  <si>
    <t>952901114</t>
  </si>
  <si>
    <t>Vyčištění budov nebo objektů před předáním do užívání budov bytové nebo občanské výstavby, světlé výšky podlaží přes 4 m</t>
  </si>
  <si>
    <t>-411491865</t>
  </si>
  <si>
    <t>https://podminky.urs.cz/item/CS_URS_2022_01/952901114</t>
  </si>
  <si>
    <t>"m.č. 205 /svatební salónek/</t>
  </si>
  <si>
    <t>46,500</t>
  </si>
  <si>
    <t>"m.č. 206 /taneční sál/</t>
  </si>
  <si>
    <t>142,500</t>
  </si>
  <si>
    <t>" m.č. 207 /promoční salónek/</t>
  </si>
  <si>
    <t>997</t>
  </si>
  <si>
    <t>Přesun sutě</t>
  </si>
  <si>
    <t>12</t>
  </si>
  <si>
    <t>997013211</t>
  </si>
  <si>
    <t>Vnitrostaveništní doprava suti a vybouraných hmot vodorovně do 50 m svisle ručně pro budovy a haly výšky do 6 m</t>
  </si>
  <si>
    <t>t</t>
  </si>
  <si>
    <t>1126963832</t>
  </si>
  <si>
    <t>https://podminky.urs.cz/item/CS_URS_2022_01/997013211</t>
  </si>
  <si>
    <t>13</t>
  </si>
  <si>
    <t>997013501</t>
  </si>
  <si>
    <t>Odvoz suti a vybouraných hmot na skládku nebo meziskládku se složením, na vzdálenost do 1 km</t>
  </si>
  <si>
    <t>-145337734</t>
  </si>
  <si>
    <t>https://podminky.urs.cz/item/CS_URS_2022_01/997013501</t>
  </si>
  <si>
    <t>14</t>
  </si>
  <si>
    <t>997013509</t>
  </si>
  <si>
    <t>Odvoz suti a vybouraných hmot na skládku nebo meziskládku se složením, na vzdálenost Příplatek k ceně za každý další i započatý 1 km přes 1 km</t>
  </si>
  <si>
    <t>174018140</t>
  </si>
  <si>
    <t>https://podminky.urs.cz/item/CS_URS_2022_01/997013509</t>
  </si>
  <si>
    <t>7,146*9 'Přepočtené koeficientem množství</t>
  </si>
  <si>
    <t>997013811</t>
  </si>
  <si>
    <t>Poplatek za uložení stavebního odpadu na skládce (skládkovné) dřevěného zatříděného do Katalogu odpadů pod kódem 17 02 01</t>
  </si>
  <si>
    <t>1043508843</t>
  </si>
  <si>
    <t>https://podminky.urs.cz/item/CS_URS_2022_01/997013811</t>
  </si>
  <si>
    <t>1,727+4,710</t>
  </si>
  <si>
    <t>16</t>
  </si>
  <si>
    <t>997013867</t>
  </si>
  <si>
    <t>Poplatek za uložení stavebního odpadu na recyklační skládce (skládkovné) z tašek a keramických výrobků zatříděného do Katalogu odpadů pod kódem 17 01 03</t>
  </si>
  <si>
    <t>-1791809357</t>
  </si>
  <si>
    <t>https://podminky.urs.cz/item/CS_URS_2022_01/997013867</t>
  </si>
  <si>
    <t>0,234</t>
  </si>
  <si>
    <t>998</t>
  </si>
  <si>
    <t>Přesun hmot</t>
  </si>
  <si>
    <t>17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</si>
  <si>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</si>
  <si>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</si>
  <si>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-1402167163</t>
  </si>
  <si>
    <t>https://podminky.urs.cz/item/CS_URS_2022_01/998018001</t>
  </si>
  <si>
    <t>PSV</t>
  </si>
  <si>
    <t>Práce a dodávky PSV</t>
  </si>
  <si>
    <t>766</t>
  </si>
  <si>
    <t>Konstrukce truhlářské</t>
  </si>
  <si>
    <t>18</t>
  </si>
  <si>
    <t>7664118.R1</t>
  </si>
  <si>
    <t xml:space="preserve">Demontáž truhlářského obložení stěn včetně lišt a ozdobných prvků </t>
  </si>
  <si>
    <t>R - položka</t>
  </si>
  <si>
    <t>-2109495623</t>
  </si>
  <si>
    <t>"Řez_I-J</t>
  </si>
  <si>
    <t>"šetrná demontáž, ochránění a uložení pro zpětnou montáž</t>
  </si>
  <si>
    <t>"m.č. 206</t>
  </si>
  <si>
    <t>"obložení stěn po obvodu do parapetní výšky /830 mm/</t>
  </si>
  <si>
    <t>(0,700+0,750+0,900+0,755+0,520+2,820+0,520+0,805+0,435+0,720+0,470*2+0,690+0,430+0,770+0,360*2+2,780+0,520+0,400+0,665+0,750+0,700)*0,830</t>
  </si>
  <si>
    <t>"obložení stěn u posuvných dveří do pouzdra /výška 3300 mm/</t>
  </si>
  <si>
    <t>(0,300+1,000+0,300+0,300)*3,300*4</t>
  </si>
  <si>
    <t>"obložení ostění u posuvných dveří do pouzdra /výška 3300 mm/</t>
  </si>
  <si>
    <t>(3,600+3,000*2)*0,450*2</t>
  </si>
  <si>
    <t>19</t>
  </si>
  <si>
    <t>7664162.R1</t>
  </si>
  <si>
    <t>Montáž truhlářského obložení stěn včetně lišt a ozdobných prvků</t>
  </si>
  <si>
    <t>283856671</t>
  </si>
  <si>
    <t>"zpětná montáž původných prvků obložení</t>
  </si>
  <si>
    <t>20</t>
  </si>
  <si>
    <t>7666919.R1</t>
  </si>
  <si>
    <t>Ostatní práce vyvěšení nebo zavěšení křídel s případným uložením a opětovným zavěšením po provedení stavebních změn dřevěných posuvných atypických, plochy přes 4 m2</t>
  </si>
  <si>
    <t>142396768</t>
  </si>
  <si>
    <t>4,000 " dveře 2kř. posuvné do pouzdra ozn. 23/L,P (3600x3000 mm)</t>
  </si>
  <si>
    <t>766691914</t>
  </si>
  <si>
    <t>Ostatní práce vyvěšení nebo zavěšení křídel s případným uložením a opětovným zavěšením po provedení stavebních změn dřevěných dveřních, plochy do 2 m2</t>
  </si>
  <si>
    <t>-624598134</t>
  </si>
  <si>
    <t>https://podminky.urs.cz/item/CS_URS_2022_01/766691914</t>
  </si>
  <si>
    <t>2,000 " dveře 2kř. ozn. 18/L (1350x2450 mm)</t>
  </si>
  <si>
    <t>1,000 " dveře 1kř. ozn. 27/P (800x2200 mm)</t>
  </si>
  <si>
    <t>2,000 " dveře 1kř. arkýře ozn. 28/L,P (760x2250 mm)</t>
  </si>
  <si>
    <t>2,000 " dveře 2kř. ozn. 24/L (1400x2450 mm)</t>
  </si>
  <si>
    <t>1,000 " dveře 1kř. ozn. 25/L (800x2150 mm)</t>
  </si>
  <si>
    <t>22</t>
  </si>
  <si>
    <t>766691931</t>
  </si>
  <si>
    <t>Ostatní práce seřízení okenního nebo dveřního křídla otvíracího nebo sklápěcího dřevěného</t>
  </si>
  <si>
    <t>1678498258</t>
  </si>
  <si>
    <t>https://podminky.urs.cz/item/CS_URS_2022_01/766691931</t>
  </si>
  <si>
    <t>23</t>
  </si>
  <si>
    <t>766699612</t>
  </si>
  <si>
    <t>Montáž ostatních truhlářských konstrukcí krytů topného tělesa dřevěných z tvrdého dřeva</t>
  </si>
  <si>
    <t>247058408</t>
  </si>
  <si>
    <t>https://podminky.urs.cz/item/CS_URS_2022_01/766699612</t>
  </si>
  <si>
    <t>"zpětná montáž původních krytů radiátorů</t>
  </si>
  <si>
    <t>13,190*0,830 " svislá část krytu</t>
  </si>
  <si>
    <t>3,030*0,450*3 " vodorovná část krytu /součást parapetu okna/</t>
  </si>
  <si>
    <t>(13,190-3,030*3)*0,250 " vodorovná část krytu /mimo okno/</t>
  </si>
  <si>
    <t>24</t>
  </si>
  <si>
    <t>7668996.R1</t>
  </si>
  <si>
    <t>Demontáž ostatních truhlářských konstrukcí krytů topného tělesa dřevěných z tvrdého dřeva</t>
  </si>
  <si>
    <t>880857320</t>
  </si>
  <si>
    <t>"šetrná demontáž původního zakrytí radiátorů pro opětovnou montáž</t>
  </si>
  <si>
    <t>25</t>
  </si>
  <si>
    <t>HZS2122</t>
  </si>
  <si>
    <t>Hodinové zúčtovací sazby profesí PSV provádění stavebních konstrukcí truhlář odborný</t>
  </si>
  <si>
    <t>hod</t>
  </si>
  <si>
    <t>-770182500</t>
  </si>
  <si>
    <t>https://podminky.urs.cz/item/CS_URS_2022_01/HZS2122</t>
  </si>
  <si>
    <t>8,500*2*3 " lokální drobné opravy při zpětné montáži dřev. obložení stěn</t>
  </si>
  <si>
    <t>26</t>
  </si>
  <si>
    <t>998766101</t>
  </si>
  <si>
    <t>Přesun hmot pro konstrukce truhlářské stanovený z hmotnosti přesunovaného materiálu vodorovná dopravní vzdálenost do 50 m v objektech výšky do 6 m</t>
  </si>
  <si>
    <t>-1248202949</t>
  </si>
  <si>
    <t>https://podminky.urs.cz/item/CS_URS_2022_01/998766101</t>
  </si>
  <si>
    <t>27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</si>
  <si>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</si>
  <si>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</si>
  <si>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1576449044</t>
  </si>
  <si>
    <t>https://podminky.urs.cz/item/CS_URS_2022_01/998766181</t>
  </si>
  <si>
    <t>5,840*8,370+1,600*0,350 " mimo průchod do m.č. 206</t>
  </si>
  <si>
    <t>32</t>
  </si>
  <si>
    <t>M</t>
  </si>
  <si>
    <t>https://podminky.urs.cz/item/CS_URS_2022_01/998771181</t>
  </si>
  <si>
    <t>775</t>
  </si>
  <si>
    <t>Podlahy skládané</t>
  </si>
  <si>
    <t>45</t>
  </si>
  <si>
    <t>775111116</t>
  </si>
  <si>
    <t>Příprava podkladu skládaných podlah broušení podlah stávajícího podkladu pro odstranění lepidla (po starých krytinách)</t>
  </si>
  <si>
    <t>1971013442</t>
  </si>
  <si>
    <t>https://podminky.urs.cz/item/CS_URS_2022_01/775111116</t>
  </si>
  <si>
    <t>3,600*0,450</t>
  </si>
  <si>
    <t>46</t>
  </si>
  <si>
    <t>775111311</t>
  </si>
  <si>
    <t>Příprava podkladu skládaných podlah vysátí podlah</t>
  </si>
  <si>
    <t>-566278947</t>
  </si>
  <si>
    <t>https://podminky.urs.cz/item/CS_URS_2022_01/775111311</t>
  </si>
  <si>
    <t>47</t>
  </si>
  <si>
    <t>775121111</t>
  </si>
  <si>
    <t>Příprava podkladu skládaných podlah penetrace vodou ředitelná na savý podklad (válečkováním) podlah</t>
  </si>
  <si>
    <t>-908702722</t>
  </si>
  <si>
    <t>https://podminky.urs.cz/item/CS_URS_2022_01/775121111</t>
  </si>
  <si>
    <t>48</t>
  </si>
  <si>
    <t>775141122</t>
  </si>
  <si>
    <t>Příprava podkladu skládaných podlah vyrovnání samonivelační stěrkou podlah min.pevnosti 30 MPa, tloušťky přes 3 do 5 mm</t>
  </si>
  <si>
    <t>-1511948461</t>
  </si>
  <si>
    <t>https://podminky.urs.cz/item/CS_URS_2022_01/775141122</t>
  </si>
  <si>
    <t>49</t>
  </si>
  <si>
    <t>775521800</t>
  </si>
  <si>
    <t>Demontáž parketových tabulí s lištami do suti lepených</t>
  </si>
  <si>
    <t>-225677889</t>
  </si>
  <si>
    <t>https://podminky.urs.cz/item/CS_URS_2022_01/775521800</t>
  </si>
  <si>
    <t>"m.č. 206 /svatební salonek/</t>
  </si>
  <si>
    <t>50</t>
  </si>
  <si>
    <t>775526240</t>
  </si>
  <si>
    <t>Montáž podlah parketových masivních mozaikových nebo kazetových s tmelením a broušením, bez povrchové úpravy a olištování, z tabulí rozměru, přes 450x450 mm do 500x500 mm (plochy do 0,250 m2 /kus) lepených</t>
  </si>
  <si>
    <t>-1896220729</t>
  </si>
  <si>
    <t>https://podminky.urs.cz/item/CS_URS_2022_01/775526240</t>
  </si>
  <si>
    <t>51</t>
  </si>
  <si>
    <t>61195156.1</t>
  </si>
  <si>
    <t>-1399000774</t>
  </si>
  <si>
    <t>52</t>
  </si>
  <si>
    <t>775591311</t>
  </si>
  <si>
    <t>Skládané podlahy - ostatní práce lakování jednotlivé operace základní lak</t>
  </si>
  <si>
    <t>738894323</t>
  </si>
  <si>
    <t>https://podminky.urs.cz/item/CS_URS_2022_01/775591311</t>
  </si>
  <si>
    <t>53</t>
  </si>
  <si>
    <t>775591314</t>
  </si>
  <si>
    <t>Skládané podlahy - ostatní práce lakování jednotlivé operace vrchní lak pro velmi vysokou zátěž (schodiště, taneční sály, restaurace apod.)</t>
  </si>
  <si>
    <t>475610727</t>
  </si>
  <si>
    <t>https://podminky.urs.cz/item/CS_URS_2022_01/775591314</t>
  </si>
  <si>
    <t>54</t>
  </si>
  <si>
    <t>775591316</t>
  </si>
  <si>
    <t>Skládané podlahy - ostatní práce lakování jednotlivé operace mezibroušení mezi vrstvami laku</t>
  </si>
  <si>
    <t>1531175108</t>
  </si>
  <si>
    <t>https://podminky.urs.cz/item/CS_URS_2022_01/775591316</t>
  </si>
  <si>
    <t>55</t>
  </si>
  <si>
    <t>775599110</t>
  </si>
  <si>
    <t>Skládané podlahy - ostatní práce dokončovací pastování</t>
  </si>
  <si>
    <t>789331978</t>
  </si>
  <si>
    <t>https://podminky.urs.cz/item/CS_URS_2022_01/775599110</t>
  </si>
  <si>
    <t>56</t>
  </si>
  <si>
    <t>998775101</t>
  </si>
  <si>
    <t>Přesun hmot pro podlahy skládané stanovený z hmotnosti přesunovaného materiálu vodorovná dopravní vzdálenost do 50 m v objektech výšky do 6 m</t>
  </si>
  <si>
    <t>693626204</t>
  </si>
  <si>
    <t>https://podminky.urs.cz/item/CS_URS_2022_01/998775101</t>
  </si>
  <si>
    <t>57</t>
  </si>
  <si>
    <t>998775181</t>
  </si>
  <si>
    <t>Přesun hmot pro podlahy skládané stanovený z hmotnosti přesunovaného materiálu Příplatek k cenám za přesun prováděný bez použití mechanizace pro jakoukoliv výšku objektu</t>
  </si>
  <si>
    <t>518566286</t>
  </si>
  <si>
    <t>https://podminky.urs.cz/item/CS_URS_2022_01/998775181</t>
  </si>
  <si>
    <t>784</t>
  </si>
  <si>
    <t>Dokončovací práce - malby a tapety</t>
  </si>
  <si>
    <t>58</t>
  </si>
  <si>
    <t>784111001</t>
  </si>
  <si>
    <t>Oprášení (ometení) podkladu v místnostech výšky do 3,80 m</t>
  </si>
  <si>
    <t>1317732974</t>
  </si>
  <si>
    <t>https://podminky.urs.cz/item/CS_URS_2022_01/784111001</t>
  </si>
  <si>
    <t>5,840*8,370 " strop</t>
  </si>
  <si>
    <t>(5,840*2+8,370*2)*3,300 " stěny</t>
  </si>
  <si>
    <t>5,750*8,370 " strop</t>
  </si>
  <si>
    <t>(5,750*2+8,370*2)*3,300 " stěny</t>
  </si>
  <si>
    <t>"Odpočet otvoru /plochou nad 4m2/</t>
  </si>
  <si>
    <t>2,230*2,570-4,000</t>
  </si>
  <si>
    <t>2,200*2,200-4,000</t>
  </si>
  <si>
    <t>3,600*3,000-4,000</t>
  </si>
  <si>
    <t>59</t>
  </si>
  <si>
    <t>784111005</t>
  </si>
  <si>
    <t>Oprášení (ometení) podkladu v místnostech výšky přes 5,00 m</t>
  </si>
  <si>
    <t>1526563221</t>
  </si>
  <si>
    <t>https://podminky.urs.cz/item/CS_URS_2022_01/784111005</t>
  </si>
  <si>
    <t>14,600*9,570 " strop</t>
  </si>
  <si>
    <t>(14,600*2+9,570*2)*6,100 " stěny</t>
  </si>
  <si>
    <t>(3,030*2,950*3)-4,000*3</t>
  </si>
  <si>
    <t>(3,600*3,000*2)-4,000*2</t>
  </si>
  <si>
    <t>60</t>
  </si>
  <si>
    <t>784121001</t>
  </si>
  <si>
    <t>Oškrabání malby v místnostech výšky do 3,80 m</t>
  </si>
  <si>
    <t>-571711639</t>
  </si>
  <si>
    <t>https://podminky.urs.cz/item/CS_URS_2022_01/784121001</t>
  </si>
  <si>
    <t>293,358 " VV viz. 784111001</t>
  </si>
  <si>
    <t>61</t>
  </si>
  <si>
    <t>784121005</t>
  </si>
  <si>
    <t>Oškrabání malby v místnostech výšky přes 5,00 m</t>
  </si>
  <si>
    <t>188328518</t>
  </si>
  <si>
    <t>https://podminky.urs.cz/item/CS_URS_2022_01/784121005</t>
  </si>
  <si>
    <t>463,012 " VV viz. 784111005</t>
  </si>
  <si>
    <t>62</t>
  </si>
  <si>
    <t>784121011</t>
  </si>
  <si>
    <t>Rozmývání podkladu po oškrabání malby v místnostech výšky do 3,80 m</t>
  </si>
  <si>
    <t>1963263286</t>
  </si>
  <si>
    <t>https://podminky.urs.cz/item/CS_URS_2022_01/784121011</t>
  </si>
  <si>
    <t>63</t>
  </si>
  <si>
    <t>784121015</t>
  </si>
  <si>
    <t>Rozmývání podkladu po oškrabání malby v místnostech výšky přes 5,00 m</t>
  </si>
  <si>
    <t>-2031867743</t>
  </si>
  <si>
    <t>https://podminky.urs.cz/item/CS_URS_2022_01/784121015</t>
  </si>
  <si>
    <t>64</t>
  </si>
  <si>
    <t>784171101</t>
  </si>
  <si>
    <t>Zakrytí nemalovaných ploch (materiál ve specifikaci) včetně pozdějšího odkrytí podlah</t>
  </si>
  <si>
    <t>166700349</t>
  </si>
  <si>
    <t>https://podminky.urs.cz/item/CS_URS_2022_01/784171101</t>
  </si>
  <si>
    <t>3,800*1,800+2,760*0,470 " balkon na úrovni +8,100</t>
  </si>
  <si>
    <t>65</t>
  </si>
  <si>
    <t>28323156</t>
  </si>
  <si>
    <t>fólie pro malířské potřeby zakrývací tl 41µ 4x5m</t>
  </si>
  <si>
    <t>1536077320</t>
  </si>
  <si>
    <t>249,818*1,05 'Přepočtené koeficientem množství</t>
  </si>
  <si>
    <t>66</t>
  </si>
  <si>
    <t>784171111</t>
  </si>
  <si>
    <t>Zakrytí nemalovaných ploch (materiál ve specifikaci) včetně pozdějšího odkrytí svislých ploch např. stěn, oken, dveří v místnostech výšky do 3,80</t>
  </si>
  <si>
    <t>-1448043399</t>
  </si>
  <si>
    <t>https://podminky.urs.cz/item/CS_URS_2022_01/784171111</t>
  </si>
  <si>
    <t>2,700*2,600*1</t>
  </si>
  <si>
    <t>" m.č. 207</t>
  </si>
  <si>
    <t>2,230*2,570*1</t>
  </si>
  <si>
    <t>2,200*2,200*1</t>
  </si>
  <si>
    <t>67</t>
  </si>
  <si>
    <t>58124842</t>
  </si>
  <si>
    <t>fólie pro malířské potřeby zakrývací tl 7µ 4x5m</t>
  </si>
  <si>
    <t>949998054</t>
  </si>
  <si>
    <t>20,011*1,05 'Přepočtené koeficientem množství</t>
  </si>
  <si>
    <t>68</t>
  </si>
  <si>
    <t>784171115</t>
  </si>
  <si>
    <t>Zakrytí nemalovaných ploch (materiál ve specifikaci) včetně pozdějšího odkrytí svislých ploch např. stěn, oken, dveří v místnostech výšky přes 5,00</t>
  </si>
  <si>
    <t>-1746844876</t>
  </si>
  <si>
    <t>https://podminky.urs.cz/item/CS_URS_2022_01/784171115</t>
  </si>
  <si>
    <t>2,200*2,950*3</t>
  </si>
  <si>
    <t>0,650*1,800*10</t>
  </si>
  <si>
    <t>69</t>
  </si>
  <si>
    <t>2034118572</t>
  </si>
  <si>
    <t>31,17*1,05 'Přepočtené koeficientem množství</t>
  </si>
  <si>
    <t>70</t>
  </si>
  <si>
    <t>784171121</t>
  </si>
  <si>
    <t>Zakrytí nemalovaných ploch (materiál ve specifikaci) včetně pozdějšího odkrytí konstrukcí nebo samostatných prvků např. schodišť, nábytku, radiátorů, zábradlí v místnostech výšky do 3,80</t>
  </si>
  <si>
    <t>1797186974</t>
  </si>
  <si>
    <t>https://podminky.urs.cz/item/CS_URS_2022_01/784171121</t>
  </si>
  <si>
    <t>48,901*2 " VV viz. 7664118.R1 /dřevěné obložení/</t>
  </si>
  <si>
    <t>16,064*2 " VV viz. 7668996.R1 /kryt radiátoru/</t>
  </si>
  <si>
    <t>1,350*2,450*2*2 " dveře 2kř. ozn. 18/L (1350x2450 mm)</t>
  </si>
  <si>
    <t>0,800*2,200*1*2 " dveře 1kř. ozn. 27/P (800x2200 mm)</t>
  </si>
  <si>
    <t>0,760*2,250*2*2 " dveře 1kř. arkýře ozn. 28/L,P (760x2250 mm)</t>
  </si>
  <si>
    <t>1,400*2,450*2*2 " dveře 2kř. ozn. 24/L (1400x2450 mm)</t>
  </si>
  <si>
    <t>0,800*2,150*1*2 " dveře 1kř. ozn. 25/L (800x2150 mm)</t>
  </si>
  <si>
    <t>1,800*3,000*4*2 " dveře 2kř. posuvné do pouzdra ozn. 23/L,P (3600x3000 mm)</t>
  </si>
  <si>
    <t>(97,802+32,128+13,230+3,520+6,840+13,720+3,440+43,200)*25/100 " přípočet 25% na lišty apod.</t>
  </si>
  <si>
    <t>Mezisoučet</t>
  </si>
  <si>
    <t>267,350*2 " přípočet 100% na dvounásobné obalení</t>
  </si>
  <si>
    <t>71</t>
  </si>
  <si>
    <t>581248.1</t>
  </si>
  <si>
    <t>fólie obalovací stretchová š. 50 cm / 250 m</t>
  </si>
  <si>
    <t>bal</t>
  </si>
  <si>
    <t>-1057466036</t>
  </si>
  <si>
    <t>72</t>
  </si>
  <si>
    <t>784171125</t>
  </si>
  <si>
    <t>Zakrytí nemalovaných ploch (materiál ve specifikaci) včetně pozdějšího odkrytí konstrukcí nebo samostatných prvků např. schodišť, nábytku, radiátorů, zábradlí v místnostech výšky přes 5,00</t>
  </si>
  <si>
    <t>-446436721</t>
  </si>
  <si>
    <t>https://podminky.urs.cz/item/CS_URS_2022_01/784171125</t>
  </si>
  <si>
    <t>"dřevěné prvky /sloupy apod./</t>
  </si>
  <si>
    <t>(0,210*4)*6,100*4</t>
  </si>
  <si>
    <t>(0,100*2+0,210)*6,100*10</t>
  </si>
  <si>
    <t>(0,210*2+0,260*2)*14,600*2</t>
  </si>
  <si>
    <t>(0,210*2+0,260*2)*1,410*10</t>
  </si>
  <si>
    <t>(0,210*2+0,260*2)*9,570*4</t>
  </si>
  <si>
    <t>122,191*2 " přípočet 100% na dvojnásobné obalení</t>
  </si>
  <si>
    <t>73</t>
  </si>
  <si>
    <t>-443911645</t>
  </si>
  <si>
    <t>366,573*1,05 'Přepočtené koeficientem množství</t>
  </si>
  <si>
    <t>74</t>
  </si>
  <si>
    <t>784181101</t>
  </si>
  <si>
    <t>Penetrace podkladu jednonásobná základní akrylátová bezbarvá v místnostech výšky do 3,80 m</t>
  </si>
  <si>
    <t>-1257654323</t>
  </si>
  <si>
    <t>https://podminky.urs.cz/item/CS_URS_2022_01/784181101</t>
  </si>
  <si>
    <t>75</t>
  </si>
  <si>
    <t>784181105</t>
  </si>
  <si>
    <t>Penetrace podkladu jednonásobná základní akrylátová bezbarvá v místnostech výšky přes 5,00 m</t>
  </si>
  <si>
    <t>-63089582</t>
  </si>
  <si>
    <t>https://podminky.urs.cz/item/CS_URS_2022_01/784181105</t>
  </si>
  <si>
    <t>76</t>
  </si>
  <si>
    <t>784191001</t>
  </si>
  <si>
    <t>Čištění vnitřních ploch hrubý úklid po provedení malířských prací omytím oken nebo balkonových dveří jednoduchých</t>
  </si>
  <si>
    <t>2085189681</t>
  </si>
  <si>
    <t>https://podminky.urs.cz/item/CS_URS_2022_01/784191001</t>
  </si>
  <si>
    <t>20,011 " VV viz. 784171111</t>
  </si>
  <si>
    <t>31,170 " VV viz. 784171115</t>
  </si>
  <si>
    <t>77</t>
  </si>
  <si>
    <t>784191005</t>
  </si>
  <si>
    <t>Čištění vnitřních ploch hrubý úklid po provedení malířských prací omytím dveří, vrat a ostatních prvků</t>
  </si>
  <si>
    <t>2071131029</t>
  </si>
  <si>
    <t>https://podminky.urs.cz/item/CS_URS_2022_01/784191005</t>
  </si>
  <si>
    <t>78</t>
  </si>
  <si>
    <t>784191007</t>
  </si>
  <si>
    <t>Čištění vnitřních ploch hrubý úklid po provedení malířských prací omytím podlah</t>
  </si>
  <si>
    <t>1573853933</t>
  </si>
  <si>
    <t>https://podminky.urs.cz/item/CS_URS_2022_01/784191007</t>
  </si>
  <si>
    <t>249,818 " VV viz. 784171101</t>
  </si>
  <si>
    <t>79</t>
  </si>
  <si>
    <t>784221101</t>
  </si>
  <si>
    <t>Malby z malířských směsí otěruvzdorných za sucha dvojnásobné, bílé za sucha otěruvzdorné dobře v místnostech výšky do 3,80 m</t>
  </si>
  <si>
    <t>905260502</t>
  </si>
  <si>
    <t>https://podminky.urs.cz/item/CS_URS_2022_01/784221101</t>
  </si>
  <si>
    <t>80</t>
  </si>
  <si>
    <t>784221105</t>
  </si>
  <si>
    <t>Malby z malířských směsí otěruvzdorných za sucha dvojnásobné, bílé za sucha otěruvzdorné dobře v místnostech výšky přes 5,00 m</t>
  </si>
  <si>
    <t>533336286</t>
  </si>
  <si>
    <t>https://podminky.urs.cz/item/CS_URS_2022_01/784221105</t>
  </si>
  <si>
    <t>81</t>
  </si>
  <si>
    <t>784221151</t>
  </si>
  <si>
    <t>Malby z malířských směsí otěruvzdorných za sucha Příplatek k cenám dvojnásobných maleb na tónovacích automatech, v odstínu světlém</t>
  </si>
  <si>
    <t>295972499</t>
  </si>
  <si>
    <t>https://podminky.urs.cz/item/CS_URS_2022_01/784221151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</si>
  <si>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</si>
  <si>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</si>
  <si>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</si>
  <si>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</si>
  <si>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</si>
  <si>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</si>
  <si>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</si>
  <si>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</si>
  <si>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</si>
  <si>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</si>
  <si>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013274000</t>
  </si>
  <si>
    <t>Pasportizace objektu před započetím prací - fotodokumentace původního stavu, očíslování a označení demontovaných prvků pro zpětnou montáž apod.</t>
  </si>
  <si>
    <t>Kč</t>
  </si>
  <si>
    <t>1024</t>
  </si>
  <si>
    <t>2131577437</t>
  </si>
  <si>
    <t>https://podminky.urs.cz/item/CS_URS_2022_01/013274000</t>
  </si>
  <si>
    <t>013294000</t>
  </si>
  <si>
    <t>Fotodokumentace v průběhu provádění prací - 1x v elektronické podobě na CD/DVD apod.</t>
  </si>
  <si>
    <t>1184211239</t>
  </si>
  <si>
    <t>https://podminky.urs.cz/item/CS_URS_2022_01/013294000</t>
  </si>
  <si>
    <t>VRN3</t>
  </si>
  <si>
    <t>Zařízení staveniště</t>
  </si>
  <si>
    <t>032803000</t>
  </si>
  <si>
    <t>Ostatní vybavení staveniště - pronájem a udržování mobilní chemické toalety po celou dobu provádění prací</t>
  </si>
  <si>
    <t>647089029</t>
  </si>
  <si>
    <t>https://podminky.urs.cz/item/CS_URS_2022_01/032803000</t>
  </si>
  <si>
    <t>VRN4</t>
  </si>
  <si>
    <t>Inženýrská činnost</t>
  </si>
  <si>
    <t>042703000</t>
  </si>
  <si>
    <t>Technické požadavky na výrobky - vzorkování použitých materiálů /ker. dlažby, dřevěné skládané podlahy, lišt apod./ ve formátu min. 1x2 m</t>
  </si>
  <si>
    <t>-971299689</t>
  </si>
  <si>
    <t>https://podminky.urs.cz/item/CS_URS_2022_01/042703000</t>
  </si>
  <si>
    <t>VRN7</t>
  </si>
  <si>
    <t>Provozní vlivy</t>
  </si>
  <si>
    <t>071103000</t>
  </si>
  <si>
    <t xml:space="preserve">Provoz investora - zvýšené náklady vyvolané souběžným provozem v objektu </t>
  </si>
  <si>
    <t>-1548223737</t>
  </si>
  <si>
    <t>https://podminky.urs.cz/item/CS_URS_2022_01/071103000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</si>
  <si>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</si>
  <si>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</si>
  <si>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</si>
  <si>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</si>
  <si>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</si>
  <si>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</si>
  <si>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</si>
  <si>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</si>
  <si>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</si>
  <si>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</si>
  <si>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</si>
  <si>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</si>
  <si>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</si>
  <si>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</si>
  <si>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</si>
  <si>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</si>
  <si>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</si>
  <si>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</si>
  <si>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</si>
  <si>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</si>
  <si>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</si>
  <si>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</si>
  <si>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</si>
  <si>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</si>
  <si>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</si>
  <si>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</si>
  <si>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</si>
  <si>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</si>
  <si>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</si>
  <si>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</si>
  <si>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</si>
  <si>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</si>
  <si>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</si>
  <si>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</si>
  <si>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</si>
  <si>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</si>
  <si>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</si>
  <si>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</si>
  <si>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</si>
  <si>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</si>
  <si>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</si>
  <si>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</si>
  <si>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</si>
  <si>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</si>
  <si>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</si>
  <si>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</si>
  <si>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</si>
  <si>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</si>
  <si>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</si>
  <si>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</si>
  <si>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</si>
  <si>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</si>
  <si>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</si>
  <si>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</si>
  <si>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</si>
  <si>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</si>
  <si>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</si>
  <si>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</si>
  <si>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</si>
  <si>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</si>
  <si>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</si>
  <si>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</si>
  <si>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</si>
  <si>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</si>
  <si>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</si>
  <si>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</si>
  <si>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</si>
  <si>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</si>
  <si>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</si>
  <si>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</si>
  <si>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</si>
  <si>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</si>
  <si>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</si>
  <si>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</si>
  <si>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</si>
  <si>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</si>
  <si>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</si>
  <si>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</si>
  <si>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</si>
  <si>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</si>
  <si>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</si>
  <si>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</si>
  <si>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</si>
  <si>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</si>
  <si>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</si>
  <si>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</si>
  <si>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</si>
  <si>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</si>
  <si>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</si>
  <si>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</si>
  <si>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</si>
  <si>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</si>
  <si>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</si>
  <si>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</si>
  <si>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</si>
  <si>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</si>
  <si>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</si>
  <si>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</si>
  <si>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</si>
  <si>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</si>
  <si>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</si>
  <si>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</si>
  <si>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</si>
  <si>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</si>
  <si>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</si>
  <si>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</si>
  <si>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</si>
  <si>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</si>
  <si>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</si>
  <si>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</si>
  <si>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</si>
  <si>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</si>
  <si>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</si>
  <si>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</si>
  <si>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</si>
  <si>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</si>
  <si>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</si>
  <si>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</si>
  <si>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</si>
  <si>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</si>
  <si>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</si>
  <si>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</si>
  <si>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</si>
  <si>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</si>
  <si>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</si>
  <si>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</si>
  <si>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</si>
  <si>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</si>
  <si>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</si>
  <si>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</si>
  <si>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</si>
  <si>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</si>
  <si>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</si>
  <si>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</si>
  <si>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</si>
  <si>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</si>
  <si>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</si>
  <si>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</si>
  <si>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</si>
  <si>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</si>
  <si>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</si>
  <si>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</si>
  <si>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</si>
  <si>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</si>
  <si>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</si>
  <si>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</si>
  <si>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</si>
  <si>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</si>
  <si>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</si>
  <si>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</si>
  <si>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</si>
  <si>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</si>
  <si>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</si>
  <si>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</si>
  <si>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</si>
  <si>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</si>
  <si>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</si>
  <si>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</si>
  <si>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</si>
  <si>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</si>
  <si>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</si>
  <si>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</si>
  <si>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</si>
  <si>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</si>
  <si>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</si>
  <si>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</si>
  <si>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</si>
  <si>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</si>
  <si>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</si>
  <si>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</si>
  <si>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</si>
  <si>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</si>
  <si>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</si>
  <si>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</si>
  <si>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</si>
  <si>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</si>
  <si>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</si>
  <si>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</si>
  <si>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</si>
  <si>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</si>
  <si>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</si>
  <si>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</si>
  <si>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</si>
  <si>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</si>
  <si>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240,061 " VV viz. 775111116</t>
  </si>
  <si>
    <t>240,061*1,08 'Přepočtené koeficientem množství</t>
  </si>
  <si>
    <t>240,061 " VV viz. 775511499</t>
  </si>
  <si>
    <t xml:space="preserve">parkety masivní kazetové tl 20mm - DUB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</si>
</sst>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2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16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4" borderId="9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5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5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166" fontId="27" fillId="0" borderId="21" xfId="0" applyNumberFormat="1" applyFont="1" applyBorder="1" applyAlignment="1">
      <alignment vertical="center"/>
    </xf>
    <xf numFmtId="4" fontId="27" fillId="0" borderId="22" xfId="0" applyNumberFormat="1" applyFont="1" applyBorder="1" applyAlignment="1">
      <alignment vertical="center"/>
    </xf>
    <xf numFmtId="0" fontId="0" fillId="0" borderId="0" xfId="0" applyProtection="1"/>
    <xf numFmtId="0" fontId="28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30" fillId="0" borderId="13" xfId="0" applyNumberFormat="1" applyFont="1" applyBorder="1" applyAlignment="1"/>
    <xf numFmtId="166" fontId="30" fillId="0" borderId="14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5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6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4" xfId="0" applyFont="1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167" fontId="20" fillId="0" borderId="23" xfId="0" applyNumberFormat="1" applyFont="1" applyBorder="1" applyAlignment="1" applyProtection="1">
      <alignment vertical="center"/>
      <protection locked="0"/>
    </xf>
    <xf numFmtId="4" fontId="20" fillId="0" borderId="23" xfId="0" applyNumberFormat="1" applyFont="1" applyBorder="1" applyAlignment="1" applyProtection="1">
      <alignment vertical="center"/>
      <protection locked="0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6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1" applyFont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4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35" fillId="0" borderId="23" xfId="0" applyFont="1" applyBorder="1" applyAlignment="1" applyProtection="1">
      <alignment horizontal="center" vertical="center"/>
      <protection locked="0"/>
    </xf>
    <xf numFmtId="49" fontId="35" fillId="0" borderId="23" xfId="0" applyNumberFormat="1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167" fontId="35" fillId="0" borderId="23" xfId="0" applyNumberFormat="1" applyFont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5" fillId="0" borderId="15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Alignment="1">
      <alignment vertical="top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7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vertical="center"/>
    </xf>
    <xf numFmtId="49" fontId="40" fillId="0" borderId="1" xfId="0" applyNumberFormat="1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37" fillId="0" borderId="1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center" vertical="center"/>
    </xf>
    <xf numFmtId="0" fontId="37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9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40" fillId="0" borderId="1" xfId="0" applyFont="1" applyBorder="1" applyAlignment="1">
      <alignment vertical="top"/>
    </xf>
    <xf numFmtId="49" fontId="40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3" fillId="0" borderId="29" xfId="0" applyFont="1" applyBorder="1" applyAlignment="1"/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1" xfId="0" applyFont="1" applyBorder="1" applyAlignment="1">
      <alignment vertical="top"/>
    </xf>
    <xf numFmtId="14" fontId="2" fillId="0" borderId="0" xfId="0" applyNumberFormat="1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left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vertical="center"/>
    </xf>
    <xf numFmtId="4" fontId="4" fillId="3" borderId="8" xfId="0" applyNumberFormat="1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6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 wrapText="1"/>
    </xf>
    <xf numFmtId="0" fontId="38" fillId="0" borderId="1" xfId="0" applyFont="1" applyBorder="1" applyAlignment="1">
      <alignment horizontal="center" vertical="center"/>
    </xf>
    <xf numFmtId="49" fontId="40" fillId="0" borderId="1" xfId="0" applyNumberFormat="1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left" vertical="center"/>
    </xf>
    <xf numFmtId="0" fontId="39" fillId="0" borderId="29" xfId="0" applyFont="1" applyBorder="1" applyAlignment="1">
      <alignment horizontal="left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2_01/997013501" TargetMode="External"/><Relationship Id="rId18" Type="http://schemas.openxmlformats.org/officeDocument/2006/relationships/hyperlink" Target="https://podminky.urs.cz/item/CS_URS_2022_01/766691914" TargetMode="External"/><Relationship Id="rId26" Type="http://schemas.openxmlformats.org/officeDocument/2006/relationships/hyperlink" Target="https://podminky.urs.cz/item/CS_URS_2022_01/775111311" TargetMode="External"/><Relationship Id="rId39" Type="http://schemas.openxmlformats.org/officeDocument/2006/relationships/hyperlink" Target="https://podminky.urs.cz/item/CS_URS_2022_01/784121001" TargetMode="External"/><Relationship Id="rId21" Type="http://schemas.openxmlformats.org/officeDocument/2006/relationships/hyperlink" Target="https://podminky.urs.cz/item/CS_URS_2022_01/HZS2122" TargetMode="External"/><Relationship Id="rId34" Type="http://schemas.openxmlformats.org/officeDocument/2006/relationships/hyperlink" Target="https://podminky.urs.cz/item/CS_URS_2022_01/775599110" TargetMode="External"/><Relationship Id="rId42" Type="http://schemas.openxmlformats.org/officeDocument/2006/relationships/hyperlink" Target="https://podminky.urs.cz/item/CS_URS_2022_01/784121015" TargetMode="External"/><Relationship Id="rId47" Type="http://schemas.openxmlformats.org/officeDocument/2006/relationships/hyperlink" Target="https://podminky.urs.cz/item/CS_URS_2022_01/784171125" TargetMode="External"/><Relationship Id="rId50" Type="http://schemas.openxmlformats.org/officeDocument/2006/relationships/hyperlink" Target="https://podminky.urs.cz/item/CS_URS_2022_01/784191001" TargetMode="External"/><Relationship Id="rId55" Type="http://schemas.openxmlformats.org/officeDocument/2006/relationships/hyperlink" Target="https://podminky.urs.cz/item/CS_URS_2022_01/784221151" TargetMode="External"/><Relationship Id="rId7" Type="http://schemas.openxmlformats.org/officeDocument/2006/relationships/hyperlink" Target="https://podminky.urs.cz/item/CS_URS_2022_01/946111814" TargetMode="External"/><Relationship Id="rId12" Type="http://schemas.openxmlformats.org/officeDocument/2006/relationships/hyperlink" Target="https://podminky.urs.cz/item/CS_URS_2022_01/997013211" TargetMode="External"/><Relationship Id="rId17" Type="http://schemas.openxmlformats.org/officeDocument/2006/relationships/hyperlink" Target="https://podminky.urs.cz/item/CS_URS_2022_01/998018001" TargetMode="External"/><Relationship Id="rId25" Type="http://schemas.openxmlformats.org/officeDocument/2006/relationships/hyperlink" Target="https://podminky.urs.cz/item/CS_URS_2022_01/775111116" TargetMode="External"/><Relationship Id="rId33" Type="http://schemas.openxmlformats.org/officeDocument/2006/relationships/hyperlink" Target="https://podminky.urs.cz/item/CS_URS_2022_01/775591316" TargetMode="External"/><Relationship Id="rId38" Type="http://schemas.openxmlformats.org/officeDocument/2006/relationships/hyperlink" Target="https://podminky.urs.cz/item/CS_URS_2022_01/784111005" TargetMode="External"/><Relationship Id="rId46" Type="http://schemas.openxmlformats.org/officeDocument/2006/relationships/hyperlink" Target="https://podminky.urs.cz/item/CS_URS_2022_01/784171121" TargetMode="External"/><Relationship Id="rId2" Type="http://schemas.openxmlformats.org/officeDocument/2006/relationships/hyperlink" Target="https://podminky.urs.cz/item/CS_URS_2022_01/619995001" TargetMode="External"/><Relationship Id="rId16" Type="http://schemas.openxmlformats.org/officeDocument/2006/relationships/hyperlink" Target="https://podminky.urs.cz/item/CS_URS_2022_01/997013867" TargetMode="External"/><Relationship Id="rId20" Type="http://schemas.openxmlformats.org/officeDocument/2006/relationships/hyperlink" Target="https://podminky.urs.cz/item/CS_URS_2022_01/766699612" TargetMode="External"/><Relationship Id="rId29" Type="http://schemas.openxmlformats.org/officeDocument/2006/relationships/hyperlink" Target="https://podminky.urs.cz/item/CS_URS_2022_01/775521800" TargetMode="External"/><Relationship Id="rId41" Type="http://schemas.openxmlformats.org/officeDocument/2006/relationships/hyperlink" Target="https://podminky.urs.cz/item/CS_URS_2022_01/784121011" TargetMode="External"/><Relationship Id="rId54" Type="http://schemas.openxmlformats.org/officeDocument/2006/relationships/hyperlink" Target="https://podminky.urs.cz/item/CS_URS_2022_01/784221105" TargetMode="External"/><Relationship Id="rId1" Type="http://schemas.openxmlformats.org/officeDocument/2006/relationships/hyperlink" Target="https://podminky.urs.cz/item/CS_URS_2022_01/619991011" TargetMode="External"/><Relationship Id="rId6" Type="http://schemas.openxmlformats.org/officeDocument/2006/relationships/hyperlink" Target="https://podminky.urs.cz/item/CS_URS_2022_01/946111214" TargetMode="External"/><Relationship Id="rId11" Type="http://schemas.openxmlformats.org/officeDocument/2006/relationships/hyperlink" Target="https://podminky.urs.cz/item/CS_URS_2022_01/952901114" TargetMode="External"/><Relationship Id="rId24" Type="http://schemas.openxmlformats.org/officeDocument/2006/relationships/hyperlink" Target="https://podminky.urs.cz/item/CS_URS_2022_01/998771181" TargetMode="External"/><Relationship Id="rId32" Type="http://schemas.openxmlformats.org/officeDocument/2006/relationships/hyperlink" Target="https://podminky.urs.cz/item/CS_URS_2022_01/775591314" TargetMode="External"/><Relationship Id="rId37" Type="http://schemas.openxmlformats.org/officeDocument/2006/relationships/hyperlink" Target="https://podminky.urs.cz/item/CS_URS_2022_01/784111001" TargetMode="External"/><Relationship Id="rId40" Type="http://schemas.openxmlformats.org/officeDocument/2006/relationships/hyperlink" Target="https://podminky.urs.cz/item/CS_URS_2022_01/784121005" TargetMode="External"/><Relationship Id="rId45" Type="http://schemas.openxmlformats.org/officeDocument/2006/relationships/hyperlink" Target="https://podminky.urs.cz/item/CS_URS_2022_01/784171115" TargetMode="External"/><Relationship Id="rId53" Type="http://schemas.openxmlformats.org/officeDocument/2006/relationships/hyperlink" Target="https://podminky.urs.cz/item/CS_URS_2022_01/784221101" TargetMode="External"/><Relationship Id="rId5" Type="http://schemas.openxmlformats.org/officeDocument/2006/relationships/hyperlink" Target="https://podminky.urs.cz/item/CS_URS_2022_01/946111114" TargetMode="External"/><Relationship Id="rId15" Type="http://schemas.openxmlformats.org/officeDocument/2006/relationships/hyperlink" Target="https://podminky.urs.cz/item/CS_URS_2022_01/997013811" TargetMode="External"/><Relationship Id="rId23" Type="http://schemas.openxmlformats.org/officeDocument/2006/relationships/hyperlink" Target="https://podminky.urs.cz/item/CS_URS_2022_01/998766181" TargetMode="External"/><Relationship Id="rId28" Type="http://schemas.openxmlformats.org/officeDocument/2006/relationships/hyperlink" Target="https://podminky.urs.cz/item/CS_URS_2022_01/775141122" TargetMode="External"/><Relationship Id="rId36" Type="http://schemas.openxmlformats.org/officeDocument/2006/relationships/hyperlink" Target="https://podminky.urs.cz/item/CS_URS_2022_01/998775181" TargetMode="External"/><Relationship Id="rId49" Type="http://schemas.openxmlformats.org/officeDocument/2006/relationships/hyperlink" Target="https://podminky.urs.cz/item/CS_URS_2022_01/784181105" TargetMode="External"/><Relationship Id="rId57" Type="http://schemas.openxmlformats.org/officeDocument/2006/relationships/drawing" Target="../drawings/drawing2.xml"/><Relationship Id="rId10" Type="http://schemas.openxmlformats.org/officeDocument/2006/relationships/hyperlink" Target="https://podminky.urs.cz/item/CS_URS_2022_01/949121812" TargetMode="External"/><Relationship Id="rId19" Type="http://schemas.openxmlformats.org/officeDocument/2006/relationships/hyperlink" Target="https://podminky.urs.cz/item/CS_URS_2022_01/766691931" TargetMode="External"/><Relationship Id="rId31" Type="http://schemas.openxmlformats.org/officeDocument/2006/relationships/hyperlink" Target="https://podminky.urs.cz/item/CS_URS_2022_01/775591311" TargetMode="External"/><Relationship Id="rId44" Type="http://schemas.openxmlformats.org/officeDocument/2006/relationships/hyperlink" Target="https://podminky.urs.cz/item/CS_URS_2022_01/784171111" TargetMode="External"/><Relationship Id="rId52" Type="http://schemas.openxmlformats.org/officeDocument/2006/relationships/hyperlink" Target="https://podminky.urs.cz/item/CS_URS_2022_01/784191007" TargetMode="External"/><Relationship Id="rId4" Type="http://schemas.openxmlformats.org/officeDocument/2006/relationships/hyperlink" Target="https://podminky.urs.cz/item/CS_URS_2022_01/619996145" TargetMode="External"/><Relationship Id="rId9" Type="http://schemas.openxmlformats.org/officeDocument/2006/relationships/hyperlink" Target="https://podminky.urs.cz/item/CS_URS_2022_01/949121212" TargetMode="External"/><Relationship Id="rId14" Type="http://schemas.openxmlformats.org/officeDocument/2006/relationships/hyperlink" Target="https://podminky.urs.cz/item/CS_URS_2022_01/997013509" TargetMode="External"/><Relationship Id="rId22" Type="http://schemas.openxmlformats.org/officeDocument/2006/relationships/hyperlink" Target="https://podminky.urs.cz/item/CS_URS_2022_01/998766101" TargetMode="External"/><Relationship Id="rId27" Type="http://schemas.openxmlformats.org/officeDocument/2006/relationships/hyperlink" Target="https://podminky.urs.cz/item/CS_URS_2022_01/775121111" TargetMode="External"/><Relationship Id="rId30" Type="http://schemas.openxmlformats.org/officeDocument/2006/relationships/hyperlink" Target="https://podminky.urs.cz/item/CS_URS_2022_01/775526240" TargetMode="External"/><Relationship Id="rId35" Type="http://schemas.openxmlformats.org/officeDocument/2006/relationships/hyperlink" Target="https://podminky.urs.cz/item/CS_URS_2022_01/998775101" TargetMode="External"/><Relationship Id="rId43" Type="http://schemas.openxmlformats.org/officeDocument/2006/relationships/hyperlink" Target="https://podminky.urs.cz/item/CS_URS_2022_01/784171101" TargetMode="External"/><Relationship Id="rId48" Type="http://schemas.openxmlformats.org/officeDocument/2006/relationships/hyperlink" Target="https://podminky.urs.cz/item/CS_URS_2022_01/784181101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podminky.urs.cz/item/CS_URS_2022_01/949121112" TargetMode="External"/><Relationship Id="rId51" Type="http://schemas.openxmlformats.org/officeDocument/2006/relationships/hyperlink" Target="https://podminky.urs.cz/item/CS_URS_2022_01/784191005" TargetMode="External"/><Relationship Id="rId3" Type="http://schemas.openxmlformats.org/officeDocument/2006/relationships/hyperlink" Target="https://podminky.urs.cz/item/CS_URS_2022_01/61999612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podminky.urs.cz/item/CS_URS_2022_01/032803000" TargetMode="External"/><Relationship Id="rId2" Type="http://schemas.openxmlformats.org/officeDocument/2006/relationships/hyperlink" Target="https://podminky.urs.cz/item/CS_URS_2022_01/013294000" TargetMode="External"/><Relationship Id="rId1" Type="http://schemas.openxmlformats.org/officeDocument/2006/relationships/hyperlink" Target="https://podminky.urs.cz/item/CS_URS_2022_01/013274000" TargetMode="External"/><Relationship Id="rId6" Type="http://schemas.openxmlformats.org/officeDocument/2006/relationships/drawing" Target="../drawings/drawing3.xml"/><Relationship Id="rId5" Type="http://schemas.openxmlformats.org/officeDocument/2006/relationships/hyperlink" Target="https://podminky.urs.cz/item/CS_URS_2022_01/071103000" TargetMode="External"/><Relationship Id="rId4" Type="http://schemas.openxmlformats.org/officeDocument/2006/relationships/hyperlink" Target="https://podminky.urs.cz/item/CS_URS_2022_01/04270300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opLeftCell="A64" workbookViewId="0">
      <selection activeCell="AN14" sqref="AN1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1:74" s="1" customFormat="1" ht="36.950000000000003" customHeight="1">
      <c r="AR2" s="280" t="s">
        <v>6</v>
      </c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S2" s="19" t="s">
        <v>7</v>
      </c>
      <c r="BT2" s="19" t="s">
        <v>8</v>
      </c>
    </row>
    <row r="3" spans="1:74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1:74" s="1" customFormat="1" ht="24.95" customHeight="1">
      <c r="B4" s="22"/>
      <c r="D4" s="23" t="s">
        <v>10</v>
      </c>
      <c r="AR4" s="22"/>
      <c r="AS4" s="24" t="s">
        <v>11</v>
      </c>
      <c r="BS4" s="19" t="s">
        <v>12</v>
      </c>
    </row>
    <row r="5" spans="1:74" s="1" customFormat="1" ht="12" customHeight="1">
      <c r="B5" s="22"/>
      <c r="D5" s="25" t="s">
        <v>13</v>
      </c>
      <c r="K5" s="307" t="s">
        <v>14</v>
      </c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R5" s="22"/>
      <c r="BS5" s="19" t="s">
        <v>7</v>
      </c>
    </row>
    <row r="6" spans="1:74" s="1" customFormat="1" ht="36.950000000000003" customHeight="1">
      <c r="B6" s="22"/>
      <c r="D6" s="27" t="s">
        <v>15</v>
      </c>
      <c r="K6" s="308" t="s">
        <v>16</v>
      </c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R6" s="22"/>
      <c r="BS6" s="19" t="s">
        <v>7</v>
      </c>
    </row>
    <row r="7" spans="1:74" s="1" customFormat="1" ht="12" customHeight="1">
      <c r="B7" s="22"/>
      <c r="D7" s="28" t="s">
        <v>17</v>
      </c>
      <c r="K7" s="26" t="s">
        <v>18</v>
      </c>
      <c r="AK7" s="28" t="s">
        <v>19</v>
      </c>
      <c r="AN7" s="26" t="s">
        <v>20</v>
      </c>
      <c r="AR7" s="22"/>
      <c r="BS7" s="19" t="s">
        <v>7</v>
      </c>
    </row>
    <row r="8" spans="1:74" s="1" customFormat="1" ht="12" customHeight="1">
      <c r="B8" s="22"/>
      <c r="D8" s="28" t="s">
        <v>21</v>
      </c>
      <c r="K8" s="26" t="s">
        <v>22</v>
      </c>
      <c r="AK8" s="28" t="s">
        <v>23</v>
      </c>
      <c r="AN8" s="279">
        <v>44679</v>
      </c>
      <c r="AR8" s="22"/>
      <c r="BS8" s="19" t="s">
        <v>7</v>
      </c>
    </row>
    <row r="9" spans="1:74" s="1" customFormat="1" ht="29.25" customHeight="1">
      <c r="B9" s="22"/>
      <c r="D9" s="25" t="s">
        <v>24</v>
      </c>
      <c r="K9" s="29" t="s">
        <v>25</v>
      </c>
      <c r="AK9" s="25" t="s">
        <v>26</v>
      </c>
      <c r="AN9" s="29" t="s">
        <v>27</v>
      </c>
      <c r="AR9" s="22"/>
      <c r="BS9" s="19" t="s">
        <v>7</v>
      </c>
    </row>
    <row r="10" spans="1:74" s="1" customFormat="1" ht="12" customHeight="1">
      <c r="B10" s="22"/>
      <c r="D10" s="28" t="s">
        <v>28</v>
      </c>
      <c r="AK10" s="28" t="s">
        <v>29</v>
      </c>
      <c r="AN10" s="26" t="s">
        <v>3</v>
      </c>
      <c r="AR10" s="22"/>
      <c r="BS10" s="19" t="s">
        <v>7</v>
      </c>
    </row>
    <row r="11" spans="1:74" s="1" customFormat="1" ht="18.399999999999999" customHeight="1">
      <c r="B11" s="22"/>
      <c r="E11" s="26" t="s">
        <v>30</v>
      </c>
      <c r="AK11" s="28" t="s">
        <v>31</v>
      </c>
      <c r="AN11" s="26" t="s">
        <v>3</v>
      </c>
      <c r="AR11" s="22"/>
      <c r="BS11" s="19" t="s">
        <v>7</v>
      </c>
    </row>
    <row r="12" spans="1:74" s="1" customFormat="1" ht="6.95" customHeight="1">
      <c r="B12" s="22"/>
      <c r="AR12" s="22"/>
      <c r="BS12" s="19" t="s">
        <v>7</v>
      </c>
    </row>
    <row r="13" spans="1:74" s="1" customFormat="1" ht="12" customHeight="1">
      <c r="B13" s="22"/>
      <c r="D13" s="28" t="s">
        <v>32</v>
      </c>
      <c r="AK13" s="28" t="s">
        <v>29</v>
      </c>
      <c r="AN13" s="26" t="s">
        <v>3</v>
      </c>
      <c r="AR13" s="22"/>
      <c r="BS13" s="19" t="s">
        <v>7</v>
      </c>
    </row>
    <row r="14" spans="1:74" ht="12.75">
      <c r="B14" s="22"/>
      <c r="E14" s="26" t="s">
        <v>33</v>
      </c>
      <c r="AK14" s="28" t="s">
        <v>31</v>
      </c>
      <c r="AN14" s="26" t="s">
        <v>3</v>
      </c>
      <c r="AR14" s="22"/>
      <c r="BS14" s="19" t="s">
        <v>7</v>
      </c>
    </row>
    <row r="15" spans="1:74" s="1" customFormat="1" ht="6.95" customHeight="1">
      <c r="B15" s="22"/>
      <c r="AR15" s="22"/>
      <c r="BS15" s="19" t="s">
        <v>4</v>
      </c>
    </row>
    <row r="16" spans="1:74" s="1" customFormat="1" ht="12" customHeight="1">
      <c r="B16" s="22"/>
      <c r="D16" s="28" t="s">
        <v>34</v>
      </c>
      <c r="AK16" s="28" t="s">
        <v>29</v>
      </c>
      <c r="AN16" s="26" t="s">
        <v>3</v>
      </c>
      <c r="AR16" s="22"/>
      <c r="BS16" s="19" t="s">
        <v>4</v>
      </c>
    </row>
    <row r="17" spans="1:71" s="1" customFormat="1" ht="18.399999999999999" customHeight="1">
      <c r="B17" s="22"/>
      <c r="E17" s="26" t="s">
        <v>35</v>
      </c>
      <c r="AK17" s="28" t="s">
        <v>31</v>
      </c>
      <c r="AN17" s="26" t="s">
        <v>3</v>
      </c>
      <c r="AR17" s="22"/>
      <c r="BS17" s="19" t="s">
        <v>36</v>
      </c>
    </row>
    <row r="18" spans="1:71" s="1" customFormat="1" ht="6.95" customHeight="1">
      <c r="B18" s="22"/>
      <c r="AR18" s="22"/>
      <c r="BS18" s="19" t="s">
        <v>7</v>
      </c>
    </row>
    <row r="19" spans="1:71" s="1" customFormat="1" ht="12" customHeight="1">
      <c r="B19" s="22"/>
      <c r="D19" s="28" t="s">
        <v>37</v>
      </c>
      <c r="AK19" s="28" t="s">
        <v>29</v>
      </c>
      <c r="AN19" s="26" t="s">
        <v>3</v>
      </c>
      <c r="AR19" s="22"/>
      <c r="BS19" s="19" t="s">
        <v>7</v>
      </c>
    </row>
    <row r="20" spans="1:71" s="1" customFormat="1" ht="18.399999999999999" customHeight="1">
      <c r="B20" s="22"/>
      <c r="E20" s="26" t="s">
        <v>33</v>
      </c>
      <c r="AK20" s="28" t="s">
        <v>31</v>
      </c>
      <c r="AN20" s="26" t="s">
        <v>3</v>
      </c>
      <c r="AR20" s="22"/>
      <c r="BS20" s="19" t="s">
        <v>4</v>
      </c>
    </row>
    <row r="21" spans="1:71" s="1" customFormat="1" ht="6.95" customHeight="1">
      <c r="B21" s="22"/>
      <c r="AR21" s="22"/>
    </row>
    <row r="22" spans="1:71" s="1" customFormat="1" ht="12" customHeight="1">
      <c r="B22" s="22"/>
      <c r="D22" s="28" t="s">
        <v>38</v>
      </c>
      <c r="AR22" s="22"/>
    </row>
    <row r="23" spans="1:71" s="1" customFormat="1" ht="47.25" customHeight="1">
      <c r="B23" s="22"/>
      <c r="E23" s="309" t="s">
        <v>39</v>
      </c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09"/>
      <c r="AR23" s="22"/>
    </row>
    <row r="24" spans="1:71" s="1" customFormat="1" ht="6.95" customHeight="1">
      <c r="B24" s="22"/>
      <c r="AR24" s="22"/>
    </row>
    <row r="25" spans="1:71" s="1" customFormat="1" ht="6.95" customHeight="1">
      <c r="B25" s="22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2"/>
    </row>
    <row r="26" spans="1:71" s="2" customFormat="1" ht="25.9" customHeight="1">
      <c r="A26" s="32"/>
      <c r="B26" s="33"/>
      <c r="C26" s="32"/>
      <c r="D26" s="34" t="s">
        <v>40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10">
        <f>ROUND(AG54,2)</f>
        <v>0</v>
      </c>
      <c r="AL26" s="311"/>
      <c r="AM26" s="311"/>
      <c r="AN26" s="311"/>
      <c r="AO26" s="311"/>
      <c r="AP26" s="32"/>
      <c r="AQ26" s="32"/>
      <c r="AR26" s="33"/>
      <c r="BE26" s="32"/>
    </row>
    <row r="27" spans="1:7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32"/>
    </row>
    <row r="28" spans="1:71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312" t="s">
        <v>41</v>
      </c>
      <c r="M28" s="312"/>
      <c r="N28" s="312"/>
      <c r="O28" s="312"/>
      <c r="P28" s="312"/>
      <c r="Q28" s="32"/>
      <c r="R28" s="32"/>
      <c r="S28" s="32"/>
      <c r="T28" s="32"/>
      <c r="U28" s="32"/>
      <c r="V28" s="32"/>
      <c r="W28" s="312" t="s">
        <v>42</v>
      </c>
      <c r="X28" s="312"/>
      <c r="Y28" s="312"/>
      <c r="Z28" s="312"/>
      <c r="AA28" s="312"/>
      <c r="AB28" s="312"/>
      <c r="AC28" s="312"/>
      <c r="AD28" s="312"/>
      <c r="AE28" s="312"/>
      <c r="AF28" s="32"/>
      <c r="AG28" s="32"/>
      <c r="AH28" s="32"/>
      <c r="AI28" s="32"/>
      <c r="AJ28" s="32"/>
      <c r="AK28" s="312" t="s">
        <v>43</v>
      </c>
      <c r="AL28" s="312"/>
      <c r="AM28" s="312"/>
      <c r="AN28" s="312"/>
      <c r="AO28" s="312"/>
      <c r="AP28" s="32"/>
      <c r="AQ28" s="32"/>
      <c r="AR28" s="33"/>
      <c r="BE28" s="32"/>
    </row>
    <row r="29" spans="1:71" s="3" customFormat="1" ht="14.45" customHeight="1">
      <c r="B29" s="37"/>
      <c r="D29" s="28" t="s">
        <v>44</v>
      </c>
      <c r="F29" s="28" t="s">
        <v>45</v>
      </c>
      <c r="L29" s="302">
        <v>0.21</v>
      </c>
      <c r="M29" s="301"/>
      <c r="N29" s="301"/>
      <c r="O29" s="301"/>
      <c r="P29" s="301"/>
      <c r="W29" s="300">
        <f>ROUND(AZ54, 2)</f>
        <v>0</v>
      </c>
      <c r="X29" s="301"/>
      <c r="Y29" s="301"/>
      <c r="Z29" s="301"/>
      <c r="AA29" s="301"/>
      <c r="AB29" s="301"/>
      <c r="AC29" s="301"/>
      <c r="AD29" s="301"/>
      <c r="AE29" s="301"/>
      <c r="AK29" s="300">
        <f>ROUND(AV54, 2)</f>
        <v>0</v>
      </c>
      <c r="AL29" s="301"/>
      <c r="AM29" s="301"/>
      <c r="AN29" s="301"/>
      <c r="AO29" s="301"/>
      <c r="AR29" s="37"/>
    </row>
    <row r="30" spans="1:71" s="3" customFormat="1" ht="14.45" customHeight="1">
      <c r="B30" s="37"/>
      <c r="F30" s="28" t="s">
        <v>46</v>
      </c>
      <c r="L30" s="302">
        <v>0.15</v>
      </c>
      <c r="M30" s="301"/>
      <c r="N30" s="301"/>
      <c r="O30" s="301"/>
      <c r="P30" s="301"/>
      <c r="W30" s="300">
        <f>ROUND(BA54, 2)</f>
        <v>0</v>
      </c>
      <c r="X30" s="301"/>
      <c r="Y30" s="301"/>
      <c r="Z30" s="301"/>
      <c r="AA30" s="301"/>
      <c r="AB30" s="301"/>
      <c r="AC30" s="301"/>
      <c r="AD30" s="301"/>
      <c r="AE30" s="301"/>
      <c r="AK30" s="300">
        <f>ROUND(AW54, 2)</f>
        <v>0</v>
      </c>
      <c r="AL30" s="301"/>
      <c r="AM30" s="301"/>
      <c r="AN30" s="301"/>
      <c r="AO30" s="301"/>
      <c r="AR30" s="37"/>
    </row>
    <row r="31" spans="1:71" s="3" customFormat="1" ht="14.45" hidden="1" customHeight="1">
      <c r="B31" s="37"/>
      <c r="F31" s="28" t="s">
        <v>47</v>
      </c>
      <c r="L31" s="302">
        <v>0.21</v>
      </c>
      <c r="M31" s="301"/>
      <c r="N31" s="301"/>
      <c r="O31" s="301"/>
      <c r="P31" s="301"/>
      <c r="W31" s="300">
        <f>ROUND(BB54, 2)</f>
        <v>0</v>
      </c>
      <c r="X31" s="301"/>
      <c r="Y31" s="301"/>
      <c r="Z31" s="301"/>
      <c r="AA31" s="301"/>
      <c r="AB31" s="301"/>
      <c r="AC31" s="301"/>
      <c r="AD31" s="301"/>
      <c r="AE31" s="301"/>
      <c r="AK31" s="300">
        <v>0</v>
      </c>
      <c r="AL31" s="301"/>
      <c r="AM31" s="301"/>
      <c r="AN31" s="301"/>
      <c r="AO31" s="301"/>
      <c r="AR31" s="37"/>
    </row>
    <row r="32" spans="1:71" s="3" customFormat="1" ht="14.45" hidden="1" customHeight="1">
      <c r="B32" s="37"/>
      <c r="F32" s="28" t="s">
        <v>48</v>
      </c>
      <c r="L32" s="302">
        <v>0.15</v>
      </c>
      <c r="M32" s="301"/>
      <c r="N32" s="301"/>
      <c r="O32" s="301"/>
      <c r="P32" s="301"/>
      <c r="W32" s="300">
        <f>ROUND(BC54, 2)</f>
        <v>0</v>
      </c>
      <c r="X32" s="301"/>
      <c r="Y32" s="301"/>
      <c r="Z32" s="301"/>
      <c r="AA32" s="301"/>
      <c r="AB32" s="301"/>
      <c r="AC32" s="301"/>
      <c r="AD32" s="301"/>
      <c r="AE32" s="301"/>
      <c r="AK32" s="300">
        <v>0</v>
      </c>
      <c r="AL32" s="301"/>
      <c r="AM32" s="301"/>
      <c r="AN32" s="301"/>
      <c r="AO32" s="301"/>
      <c r="AR32" s="37"/>
    </row>
    <row r="33" spans="1:57" s="3" customFormat="1" ht="14.45" hidden="1" customHeight="1">
      <c r="B33" s="37"/>
      <c r="F33" s="28" t="s">
        <v>49</v>
      </c>
      <c r="L33" s="302">
        <v>0</v>
      </c>
      <c r="M33" s="301"/>
      <c r="N33" s="301"/>
      <c r="O33" s="301"/>
      <c r="P33" s="301"/>
      <c r="W33" s="300">
        <f>ROUND(BD54, 2)</f>
        <v>0</v>
      </c>
      <c r="X33" s="301"/>
      <c r="Y33" s="301"/>
      <c r="Z33" s="301"/>
      <c r="AA33" s="301"/>
      <c r="AB33" s="301"/>
      <c r="AC33" s="301"/>
      <c r="AD33" s="301"/>
      <c r="AE33" s="301"/>
      <c r="AK33" s="300">
        <v>0</v>
      </c>
      <c r="AL33" s="301"/>
      <c r="AM33" s="301"/>
      <c r="AN33" s="301"/>
      <c r="AO33" s="301"/>
      <c r="AR33" s="37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32"/>
    </row>
    <row r="35" spans="1:57" s="2" customFormat="1" ht="25.9" customHeight="1">
      <c r="A35" s="32"/>
      <c r="B35" s="33"/>
      <c r="C35" s="38"/>
      <c r="D35" s="39" t="s">
        <v>50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51</v>
      </c>
      <c r="U35" s="40"/>
      <c r="V35" s="40"/>
      <c r="W35" s="40"/>
      <c r="X35" s="303" t="s">
        <v>52</v>
      </c>
      <c r="Y35" s="304"/>
      <c r="Z35" s="304"/>
      <c r="AA35" s="304"/>
      <c r="AB35" s="304"/>
      <c r="AC35" s="40"/>
      <c r="AD35" s="40"/>
      <c r="AE35" s="40"/>
      <c r="AF35" s="40"/>
      <c r="AG35" s="40"/>
      <c r="AH35" s="40"/>
      <c r="AI35" s="40"/>
      <c r="AJ35" s="40"/>
      <c r="AK35" s="305">
        <f>SUM(AK26:AK33)</f>
        <v>0</v>
      </c>
      <c r="AL35" s="304"/>
      <c r="AM35" s="304"/>
      <c r="AN35" s="304"/>
      <c r="AO35" s="306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6.95" customHeight="1">
      <c r="A37" s="32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  <c r="BE37" s="32"/>
    </row>
    <row r="41" spans="1:57" s="2" customFormat="1" ht="6.95" customHeight="1">
      <c r="A41" s="32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  <c r="BE41" s="32"/>
    </row>
    <row r="42" spans="1:57" s="2" customFormat="1" ht="24.95" customHeight="1">
      <c r="A42" s="32"/>
      <c r="B42" s="33"/>
      <c r="C42" s="23" t="s">
        <v>53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3"/>
      <c r="BE42" s="32"/>
    </row>
    <row r="43" spans="1:57" s="2" customFormat="1" ht="6.95" customHeight="1">
      <c r="A43" s="32"/>
      <c r="B43" s="33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3"/>
      <c r="BE43" s="32"/>
    </row>
    <row r="44" spans="1:57" s="4" customFormat="1" ht="12" customHeight="1">
      <c r="B44" s="46"/>
      <c r="C44" s="28" t="s">
        <v>13</v>
      </c>
      <c r="L44" s="4" t="str">
        <f>K5</f>
        <v>R22-002_I</v>
      </c>
      <c r="AR44" s="46"/>
    </row>
    <row r="45" spans="1:57" s="5" customFormat="1" ht="36.950000000000003" customHeight="1">
      <c r="B45" s="47"/>
      <c r="C45" s="48" t="s">
        <v>15</v>
      </c>
      <c r="L45" s="291" t="str">
        <f>K6</f>
        <v>Hotel Větruše - Oprava podlah tanečního sálu + svatebního a promočního salónku</v>
      </c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R45" s="47"/>
    </row>
    <row r="46" spans="1:57" s="2" customFormat="1" ht="6.95" customHeight="1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3"/>
      <c r="BE46" s="32"/>
    </row>
    <row r="47" spans="1:57" s="2" customFormat="1" ht="12" customHeight="1">
      <c r="A47" s="32"/>
      <c r="B47" s="33"/>
      <c r="C47" s="28" t="s">
        <v>21</v>
      </c>
      <c r="D47" s="32"/>
      <c r="E47" s="32"/>
      <c r="F47" s="32"/>
      <c r="G47" s="32"/>
      <c r="H47" s="32"/>
      <c r="I47" s="32"/>
      <c r="J47" s="32"/>
      <c r="K47" s="32"/>
      <c r="L47" s="49" t="str">
        <f>IF(K8="","",K8)</f>
        <v>Ústí n.L.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8" t="s">
        <v>23</v>
      </c>
      <c r="AJ47" s="32"/>
      <c r="AK47" s="32"/>
      <c r="AL47" s="32"/>
      <c r="AM47" s="293">
        <f>IF(AN8= "","",AN8)</f>
        <v>44679</v>
      </c>
      <c r="AN47" s="293"/>
      <c r="AO47" s="32"/>
      <c r="AP47" s="32"/>
      <c r="AQ47" s="32"/>
      <c r="AR47" s="33"/>
      <c r="BE47" s="32"/>
    </row>
    <row r="48" spans="1:57" s="2" customFormat="1" ht="6.95" customHeight="1">
      <c r="A48" s="32"/>
      <c r="B48" s="33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3"/>
      <c r="BE48" s="32"/>
    </row>
    <row r="49" spans="1:91" s="2" customFormat="1" ht="15.2" customHeight="1">
      <c r="A49" s="32"/>
      <c r="B49" s="33"/>
      <c r="C49" s="28" t="s">
        <v>28</v>
      </c>
      <c r="D49" s="32"/>
      <c r="E49" s="32"/>
      <c r="F49" s="32"/>
      <c r="G49" s="32"/>
      <c r="H49" s="32"/>
      <c r="I49" s="32"/>
      <c r="J49" s="32"/>
      <c r="K49" s="32"/>
      <c r="L49" s="4" t="str">
        <f>IF(E11= "","",E11)</f>
        <v>Magistrát města Ústí nad Labem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28" t="s">
        <v>34</v>
      </c>
      <c r="AJ49" s="32"/>
      <c r="AK49" s="32"/>
      <c r="AL49" s="32"/>
      <c r="AM49" s="294" t="str">
        <f>IF(E17="","",E17)</f>
        <v>Milštejn s.r.o.</v>
      </c>
      <c r="AN49" s="295"/>
      <c r="AO49" s="295"/>
      <c r="AP49" s="295"/>
      <c r="AQ49" s="32"/>
      <c r="AR49" s="33"/>
      <c r="AS49" s="296" t="s">
        <v>54</v>
      </c>
      <c r="AT49" s="297"/>
      <c r="AU49" s="51"/>
      <c r="AV49" s="51"/>
      <c r="AW49" s="51"/>
      <c r="AX49" s="51"/>
      <c r="AY49" s="51"/>
      <c r="AZ49" s="51"/>
      <c r="BA49" s="51"/>
      <c r="BB49" s="51"/>
      <c r="BC49" s="51"/>
      <c r="BD49" s="52"/>
      <c r="BE49" s="32"/>
    </row>
    <row r="50" spans="1:91" s="2" customFormat="1" ht="15.2" customHeight="1">
      <c r="A50" s="32"/>
      <c r="B50" s="33"/>
      <c r="C50" s="28" t="s">
        <v>32</v>
      </c>
      <c r="D50" s="32"/>
      <c r="E50" s="32"/>
      <c r="F50" s="32"/>
      <c r="G50" s="32"/>
      <c r="H50" s="32"/>
      <c r="I50" s="32"/>
      <c r="J50" s="32"/>
      <c r="K50" s="32"/>
      <c r="L50" s="4" t="str">
        <f>IF(E14="","",E14)</f>
        <v xml:space="preserve"> </v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28" t="s">
        <v>37</v>
      </c>
      <c r="AJ50" s="32"/>
      <c r="AK50" s="32"/>
      <c r="AL50" s="32"/>
      <c r="AM50" s="294" t="str">
        <f>IF(E20="","",E20)</f>
        <v xml:space="preserve"> </v>
      </c>
      <c r="AN50" s="295"/>
      <c r="AO50" s="295"/>
      <c r="AP50" s="295"/>
      <c r="AQ50" s="32"/>
      <c r="AR50" s="33"/>
      <c r="AS50" s="298"/>
      <c r="AT50" s="299"/>
      <c r="AU50" s="53"/>
      <c r="AV50" s="53"/>
      <c r="AW50" s="53"/>
      <c r="AX50" s="53"/>
      <c r="AY50" s="53"/>
      <c r="AZ50" s="53"/>
      <c r="BA50" s="53"/>
      <c r="BB50" s="53"/>
      <c r="BC50" s="53"/>
      <c r="BD50" s="54"/>
      <c r="BE50" s="32"/>
    </row>
    <row r="51" spans="1:91" s="2" customFormat="1" ht="10.9" customHeight="1">
      <c r="A51" s="32"/>
      <c r="B51" s="33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3"/>
      <c r="AS51" s="298"/>
      <c r="AT51" s="299"/>
      <c r="AU51" s="53"/>
      <c r="AV51" s="53"/>
      <c r="AW51" s="53"/>
      <c r="AX51" s="53"/>
      <c r="AY51" s="53"/>
      <c r="AZ51" s="53"/>
      <c r="BA51" s="53"/>
      <c r="BB51" s="53"/>
      <c r="BC51" s="53"/>
      <c r="BD51" s="54"/>
      <c r="BE51" s="32"/>
    </row>
    <row r="52" spans="1:91" s="2" customFormat="1" ht="29.25" customHeight="1">
      <c r="A52" s="32"/>
      <c r="B52" s="33"/>
      <c r="C52" s="287" t="s">
        <v>55</v>
      </c>
      <c r="D52" s="288"/>
      <c r="E52" s="288"/>
      <c r="F52" s="288"/>
      <c r="G52" s="288"/>
      <c r="H52" s="55"/>
      <c r="I52" s="289" t="s">
        <v>56</v>
      </c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90" t="s">
        <v>57</v>
      </c>
      <c r="AH52" s="288"/>
      <c r="AI52" s="288"/>
      <c r="AJ52" s="288"/>
      <c r="AK52" s="288"/>
      <c r="AL52" s="288"/>
      <c r="AM52" s="288"/>
      <c r="AN52" s="289" t="s">
        <v>58</v>
      </c>
      <c r="AO52" s="288"/>
      <c r="AP52" s="288"/>
      <c r="AQ52" s="56" t="s">
        <v>59</v>
      </c>
      <c r="AR52" s="33"/>
      <c r="AS52" s="57" t="s">
        <v>60</v>
      </c>
      <c r="AT52" s="58" t="s">
        <v>61</v>
      </c>
      <c r="AU52" s="58" t="s">
        <v>62</v>
      </c>
      <c r="AV52" s="58" t="s">
        <v>63</v>
      </c>
      <c r="AW52" s="58" t="s">
        <v>64</v>
      </c>
      <c r="AX52" s="58" t="s">
        <v>65</v>
      </c>
      <c r="AY52" s="58" t="s">
        <v>66</v>
      </c>
      <c r="AZ52" s="58" t="s">
        <v>67</v>
      </c>
      <c r="BA52" s="58" t="s">
        <v>68</v>
      </c>
      <c r="BB52" s="58" t="s">
        <v>69</v>
      </c>
      <c r="BC52" s="58" t="s">
        <v>70</v>
      </c>
      <c r="BD52" s="59" t="s">
        <v>71</v>
      </c>
      <c r="BE52" s="32"/>
    </row>
    <row r="53" spans="1:91" s="2" customFormat="1" ht="10.9" customHeight="1">
      <c r="A53" s="32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3"/>
      <c r="AS53" s="60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2"/>
      <c r="BE53" s="32"/>
    </row>
    <row r="54" spans="1:91" s="6" customFormat="1" ht="32.450000000000003" customHeight="1">
      <c r="B54" s="63"/>
      <c r="C54" s="64" t="s">
        <v>72</v>
      </c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285">
        <f>ROUND(SUM(AG55:AG56),2)</f>
        <v>0</v>
      </c>
      <c r="AH54" s="285"/>
      <c r="AI54" s="285"/>
      <c r="AJ54" s="285"/>
      <c r="AK54" s="285"/>
      <c r="AL54" s="285"/>
      <c r="AM54" s="285"/>
      <c r="AN54" s="286">
        <f>SUM(AG54,AT54)</f>
        <v>0</v>
      </c>
      <c r="AO54" s="286"/>
      <c r="AP54" s="286"/>
      <c r="AQ54" s="67" t="s">
        <v>3</v>
      </c>
      <c r="AR54" s="63"/>
      <c r="AS54" s="68">
        <f>ROUND(SUM(AS55:AS56),2)</f>
        <v>0</v>
      </c>
      <c r="AT54" s="69">
        <f>ROUND(SUM(AV54:AW54),2)</f>
        <v>0</v>
      </c>
      <c r="AU54" s="70" t="e">
        <f>ROUND(SUM(AU55:AU56),5)</f>
        <v>#REF!</v>
      </c>
      <c r="AV54" s="69">
        <f>ROUND(AZ54*L29,2)</f>
        <v>0</v>
      </c>
      <c r="AW54" s="69">
        <f>ROUND(BA54*L30,2)</f>
        <v>0</v>
      </c>
      <c r="AX54" s="69">
        <f>ROUND(BB54*L29,2)</f>
        <v>0</v>
      </c>
      <c r="AY54" s="69">
        <f>ROUND(BC54*L30,2)</f>
        <v>0</v>
      </c>
      <c r="AZ54" s="69">
        <f>ROUND(SUM(AZ55:AZ56),2)</f>
        <v>0</v>
      </c>
      <c r="BA54" s="69">
        <f>ROUND(SUM(BA55:BA56),2)</f>
        <v>0</v>
      </c>
      <c r="BB54" s="69">
        <f>ROUND(SUM(BB55:BB56),2)</f>
        <v>0</v>
      </c>
      <c r="BC54" s="69">
        <f>ROUND(SUM(BC55:BC56),2)</f>
        <v>0</v>
      </c>
      <c r="BD54" s="71">
        <f>ROUND(SUM(BD55:BD56),2)</f>
        <v>0</v>
      </c>
      <c r="BS54" s="72" t="s">
        <v>73</v>
      </c>
      <c r="BT54" s="72" t="s">
        <v>74</v>
      </c>
      <c r="BU54" s="73" t="s">
        <v>75</v>
      </c>
      <c r="BV54" s="72" t="s">
        <v>76</v>
      </c>
      <c r="BW54" s="72" t="s">
        <v>5</v>
      </c>
      <c r="BX54" s="72" t="s">
        <v>77</v>
      </c>
      <c r="CL54" s="72" t="s">
        <v>18</v>
      </c>
    </row>
    <row r="55" spans="1:91" s="7" customFormat="1" ht="24.75" customHeight="1">
      <c r="A55" s="74" t="s">
        <v>78</v>
      </c>
      <c r="B55" s="75"/>
      <c r="C55" s="76"/>
      <c r="D55" s="284" t="s">
        <v>79</v>
      </c>
      <c r="E55" s="284"/>
      <c r="F55" s="284"/>
      <c r="G55" s="284"/>
      <c r="H55" s="284"/>
      <c r="I55" s="77"/>
      <c r="J55" s="284" t="s">
        <v>80</v>
      </c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2">
        <f>'SO 01 - Podlahy v části 2...'!J30</f>
        <v>0</v>
      </c>
      <c r="AH55" s="283"/>
      <c r="AI55" s="283"/>
      <c r="AJ55" s="283"/>
      <c r="AK55" s="283"/>
      <c r="AL55" s="283"/>
      <c r="AM55" s="283"/>
      <c r="AN55" s="282">
        <f>SUM(AG55,AT55)</f>
        <v>0</v>
      </c>
      <c r="AO55" s="283"/>
      <c r="AP55" s="283"/>
      <c r="AQ55" s="78" t="s">
        <v>81</v>
      </c>
      <c r="AR55" s="75"/>
      <c r="AS55" s="79">
        <v>0</v>
      </c>
      <c r="AT55" s="80">
        <f>ROUND(SUM(AV55:AW55),2)</f>
        <v>0</v>
      </c>
      <c r="AU55" s="81" t="e">
        <f>'SO 01 - Podlahy v části 2...'!P89</f>
        <v>#REF!</v>
      </c>
      <c r="AV55" s="80">
        <f>'SO 01 - Podlahy v části 2...'!J33</f>
        <v>0</v>
      </c>
      <c r="AW55" s="80">
        <f>'SO 01 - Podlahy v části 2...'!J34</f>
        <v>0</v>
      </c>
      <c r="AX55" s="80">
        <f>'SO 01 - Podlahy v části 2...'!J35</f>
        <v>0</v>
      </c>
      <c r="AY55" s="80">
        <f>'SO 01 - Podlahy v části 2...'!J36</f>
        <v>0</v>
      </c>
      <c r="AZ55" s="80">
        <f>'SO 01 - Podlahy v části 2...'!F33</f>
        <v>0</v>
      </c>
      <c r="BA55" s="80">
        <f>'SO 01 - Podlahy v části 2...'!F34</f>
        <v>0</v>
      </c>
      <c r="BB55" s="80">
        <f>'SO 01 - Podlahy v části 2...'!F35</f>
        <v>0</v>
      </c>
      <c r="BC55" s="80">
        <f>'SO 01 - Podlahy v části 2...'!F36</f>
        <v>0</v>
      </c>
      <c r="BD55" s="82">
        <f>'SO 01 - Podlahy v části 2...'!F37</f>
        <v>0</v>
      </c>
      <c r="BT55" s="83" t="s">
        <v>82</v>
      </c>
      <c r="BV55" s="83" t="s">
        <v>76</v>
      </c>
      <c r="BW55" s="83" t="s">
        <v>83</v>
      </c>
      <c r="BX55" s="83" t="s">
        <v>5</v>
      </c>
      <c r="CL55" s="83" t="s">
        <v>3</v>
      </c>
      <c r="CM55" s="83" t="s">
        <v>84</v>
      </c>
    </row>
    <row r="56" spans="1:91" s="7" customFormat="1" ht="16.5" customHeight="1">
      <c r="A56" s="74" t="s">
        <v>78</v>
      </c>
      <c r="B56" s="75"/>
      <c r="C56" s="76"/>
      <c r="D56" s="284" t="s">
        <v>85</v>
      </c>
      <c r="E56" s="284"/>
      <c r="F56" s="284"/>
      <c r="G56" s="284"/>
      <c r="H56" s="284"/>
      <c r="I56" s="77"/>
      <c r="J56" s="284" t="s">
        <v>86</v>
      </c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2">
        <f>'VON - Vedlejší a ostatní ...'!J30</f>
        <v>0</v>
      </c>
      <c r="AH56" s="283"/>
      <c r="AI56" s="283"/>
      <c r="AJ56" s="283"/>
      <c r="AK56" s="283"/>
      <c r="AL56" s="283"/>
      <c r="AM56" s="283"/>
      <c r="AN56" s="282">
        <f>SUM(AG56,AT56)</f>
        <v>0</v>
      </c>
      <c r="AO56" s="283"/>
      <c r="AP56" s="283"/>
      <c r="AQ56" s="78" t="s">
        <v>85</v>
      </c>
      <c r="AR56" s="75"/>
      <c r="AS56" s="84">
        <v>0</v>
      </c>
      <c r="AT56" s="85">
        <f>ROUND(SUM(AV56:AW56),2)</f>
        <v>0</v>
      </c>
      <c r="AU56" s="86">
        <f>'VON - Vedlejší a ostatní ...'!P84</f>
        <v>0</v>
      </c>
      <c r="AV56" s="85">
        <f>'VON - Vedlejší a ostatní ...'!J33</f>
        <v>0</v>
      </c>
      <c r="AW56" s="85">
        <f>'VON - Vedlejší a ostatní ...'!J34</f>
        <v>0</v>
      </c>
      <c r="AX56" s="85">
        <f>'VON - Vedlejší a ostatní ...'!J35</f>
        <v>0</v>
      </c>
      <c r="AY56" s="85">
        <f>'VON - Vedlejší a ostatní ...'!J36</f>
        <v>0</v>
      </c>
      <c r="AZ56" s="85">
        <f>'VON - Vedlejší a ostatní ...'!F33</f>
        <v>0</v>
      </c>
      <c r="BA56" s="85">
        <f>'VON - Vedlejší a ostatní ...'!F34</f>
        <v>0</v>
      </c>
      <c r="BB56" s="85">
        <f>'VON - Vedlejší a ostatní ...'!F35</f>
        <v>0</v>
      </c>
      <c r="BC56" s="85">
        <f>'VON - Vedlejší a ostatní ...'!F36</f>
        <v>0</v>
      </c>
      <c r="BD56" s="87">
        <f>'VON - Vedlejší a ostatní ...'!F37</f>
        <v>0</v>
      </c>
      <c r="BT56" s="83" t="s">
        <v>82</v>
      </c>
      <c r="BV56" s="83" t="s">
        <v>76</v>
      </c>
      <c r="BW56" s="83" t="s">
        <v>87</v>
      </c>
      <c r="BX56" s="83" t="s">
        <v>5</v>
      </c>
      <c r="CL56" s="83" t="s">
        <v>3</v>
      </c>
      <c r="CM56" s="83" t="s">
        <v>84</v>
      </c>
    </row>
    <row r="57" spans="1:91" s="2" customFormat="1" ht="30" customHeight="1">
      <c r="A57" s="32"/>
      <c r="B57" s="33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3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</row>
    <row r="58" spans="1:91" s="2" customFormat="1" ht="6.95" customHeight="1">
      <c r="A58" s="32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33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</row>
  </sheetData>
  <mergeCells count="44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AM47:AN47"/>
    <mergeCell ref="AM49:AP49"/>
    <mergeCell ref="AS49:AT51"/>
    <mergeCell ref="AM50:AP50"/>
    <mergeCell ref="W33:AE33"/>
    <mergeCell ref="AK33:AO33"/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</mergeCells>
  <hyperlinks>
    <hyperlink ref="A55" location="'SO 01 - Podlahy v části 2...'!C2" display="/"/>
    <hyperlink ref="A56" location="'VON - Vedlejší a ostatní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69"/>
  <sheetViews>
    <sheetView showGridLines="0" tabSelected="1" topLeftCell="A287" workbookViewId="0">
      <selection activeCell="F309" sqref="F30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8"/>
    </row>
    <row r="2" spans="1:46" s="1" customFormat="1" ht="36.950000000000003" customHeight="1">
      <c r="L2" s="280" t="s">
        <v>6</v>
      </c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9" t="s">
        <v>83</v>
      </c>
    </row>
    <row r="3" spans="1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84</v>
      </c>
    </row>
    <row r="4" spans="1:46" s="1" customFormat="1" ht="24.95" customHeight="1">
      <c r="B4" s="22"/>
      <c r="D4" s="23" t="s">
        <v>88</v>
      </c>
      <c r="L4" s="22"/>
      <c r="M4" s="89" t="s">
        <v>11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28" t="s">
        <v>15</v>
      </c>
      <c r="L6" s="22"/>
    </row>
    <row r="7" spans="1:46" s="1" customFormat="1" ht="26.25" customHeight="1">
      <c r="B7" s="22"/>
      <c r="E7" s="314" t="str">
        <f>'Rekapitulace stavby'!K6</f>
        <v>Hotel Větruše - Oprava podlah tanečního sálu + svatebního a promočního salónku</v>
      </c>
      <c r="F7" s="315"/>
      <c r="G7" s="315"/>
      <c r="H7" s="315"/>
      <c r="L7" s="22"/>
    </row>
    <row r="8" spans="1:46" s="2" customFormat="1" ht="12" customHeight="1">
      <c r="A8" s="32"/>
      <c r="B8" s="33"/>
      <c r="C8" s="32"/>
      <c r="D8" s="28" t="s">
        <v>89</v>
      </c>
      <c r="E8" s="32"/>
      <c r="F8" s="32"/>
      <c r="G8" s="32"/>
      <c r="H8" s="32"/>
      <c r="I8" s="32"/>
      <c r="J8" s="32"/>
      <c r="K8" s="32"/>
      <c r="L8" s="90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91" t="s">
        <v>90</v>
      </c>
      <c r="F9" s="313"/>
      <c r="G9" s="313"/>
      <c r="H9" s="313"/>
      <c r="I9" s="32"/>
      <c r="J9" s="32"/>
      <c r="K9" s="32"/>
      <c r="L9" s="90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90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8" t="s">
        <v>17</v>
      </c>
      <c r="E11" s="32"/>
      <c r="F11" s="26" t="s">
        <v>3</v>
      </c>
      <c r="G11" s="32"/>
      <c r="H11" s="32"/>
      <c r="I11" s="28" t="s">
        <v>19</v>
      </c>
      <c r="J11" s="26" t="s">
        <v>3</v>
      </c>
      <c r="K11" s="32"/>
      <c r="L11" s="90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8" t="s">
        <v>21</v>
      </c>
      <c r="E12" s="32"/>
      <c r="F12" s="26" t="s">
        <v>22</v>
      </c>
      <c r="G12" s="32"/>
      <c r="H12" s="32"/>
      <c r="I12" s="28" t="s">
        <v>23</v>
      </c>
      <c r="J12" s="50">
        <f>'Rekapitulace stavby'!AN8</f>
        <v>44679</v>
      </c>
      <c r="K12" s="32"/>
      <c r="L12" s="90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90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8" t="s">
        <v>28</v>
      </c>
      <c r="E14" s="32"/>
      <c r="F14" s="32"/>
      <c r="G14" s="32"/>
      <c r="H14" s="32"/>
      <c r="I14" s="28" t="s">
        <v>29</v>
      </c>
      <c r="J14" s="26" t="s">
        <v>3</v>
      </c>
      <c r="K14" s="32"/>
      <c r="L14" s="90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6" t="s">
        <v>30</v>
      </c>
      <c r="F15" s="32"/>
      <c r="G15" s="32"/>
      <c r="H15" s="32"/>
      <c r="I15" s="28" t="s">
        <v>31</v>
      </c>
      <c r="J15" s="26" t="s">
        <v>3</v>
      </c>
      <c r="K15" s="32"/>
      <c r="L15" s="90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90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8" t="s">
        <v>32</v>
      </c>
      <c r="E17" s="32"/>
      <c r="F17" s="32"/>
      <c r="G17" s="32"/>
      <c r="H17" s="32"/>
      <c r="I17" s="28" t="s">
        <v>29</v>
      </c>
      <c r="J17" s="26" t="str">
        <f>'Rekapitulace stavby'!AN13</f>
        <v/>
      </c>
      <c r="K17" s="32"/>
      <c r="L17" s="90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307" t="str">
        <f>'Rekapitulace stavby'!E14</f>
        <v xml:space="preserve"> </v>
      </c>
      <c r="F18" s="307"/>
      <c r="G18" s="307"/>
      <c r="H18" s="307"/>
      <c r="I18" s="28" t="s">
        <v>31</v>
      </c>
      <c r="J18" s="26" t="str">
        <f>'Rekapitulace stavby'!AN14</f>
        <v/>
      </c>
      <c r="K18" s="32"/>
      <c r="L18" s="90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90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8" t="s">
        <v>34</v>
      </c>
      <c r="E20" s="32"/>
      <c r="F20" s="32"/>
      <c r="G20" s="32"/>
      <c r="H20" s="32"/>
      <c r="I20" s="28" t="s">
        <v>29</v>
      </c>
      <c r="J20" s="26" t="s">
        <v>3</v>
      </c>
      <c r="K20" s="32"/>
      <c r="L20" s="90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6" t="s">
        <v>35</v>
      </c>
      <c r="F21" s="32"/>
      <c r="G21" s="32"/>
      <c r="H21" s="32"/>
      <c r="I21" s="28" t="s">
        <v>31</v>
      </c>
      <c r="J21" s="26" t="s">
        <v>3</v>
      </c>
      <c r="K21" s="32"/>
      <c r="L21" s="90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90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8" t="s">
        <v>37</v>
      </c>
      <c r="E23" s="32"/>
      <c r="F23" s="32"/>
      <c r="G23" s="32"/>
      <c r="H23" s="32"/>
      <c r="I23" s="28" t="s">
        <v>29</v>
      </c>
      <c r="J23" s="26" t="str">
        <f>IF('Rekapitulace stavby'!AN19="","",'Rekapitulace stavby'!AN19)</f>
        <v/>
      </c>
      <c r="K23" s="32"/>
      <c r="L23" s="90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6" t="str">
        <f>IF('Rekapitulace stavby'!E20="","",'Rekapitulace stavby'!E20)</f>
        <v xml:space="preserve"> </v>
      </c>
      <c r="F24" s="32"/>
      <c r="G24" s="32"/>
      <c r="H24" s="32"/>
      <c r="I24" s="28" t="s">
        <v>31</v>
      </c>
      <c r="J24" s="26" t="str">
        <f>IF('Rekapitulace stavby'!AN20="","",'Rekapitulace stavby'!AN20)</f>
        <v/>
      </c>
      <c r="K24" s="32"/>
      <c r="L24" s="90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90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8" t="s">
        <v>38</v>
      </c>
      <c r="E26" s="32"/>
      <c r="F26" s="32"/>
      <c r="G26" s="32"/>
      <c r="H26" s="32"/>
      <c r="I26" s="32"/>
      <c r="J26" s="32"/>
      <c r="K26" s="32"/>
      <c r="L26" s="90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71.25" customHeight="1">
      <c r="A27" s="91"/>
      <c r="B27" s="92"/>
      <c r="C27" s="91"/>
      <c r="D27" s="91"/>
      <c r="E27" s="309" t="s">
        <v>39</v>
      </c>
      <c r="F27" s="309"/>
      <c r="G27" s="309"/>
      <c r="H27" s="30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90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1"/>
      <c r="E29" s="61"/>
      <c r="F29" s="61"/>
      <c r="G29" s="61"/>
      <c r="H29" s="61"/>
      <c r="I29" s="61"/>
      <c r="J29" s="61"/>
      <c r="K29" s="61"/>
      <c r="L29" s="90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4" t="s">
        <v>40</v>
      </c>
      <c r="E30" s="32"/>
      <c r="F30" s="32"/>
      <c r="G30" s="32"/>
      <c r="H30" s="32"/>
      <c r="I30" s="32"/>
      <c r="J30" s="66">
        <f>ROUND(J89, 2)</f>
        <v>0</v>
      </c>
      <c r="K30" s="32"/>
      <c r="L30" s="90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1"/>
      <c r="E31" s="61"/>
      <c r="F31" s="61"/>
      <c r="G31" s="61"/>
      <c r="H31" s="61"/>
      <c r="I31" s="61"/>
      <c r="J31" s="61"/>
      <c r="K31" s="61"/>
      <c r="L31" s="90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42</v>
      </c>
      <c r="G32" s="32"/>
      <c r="H32" s="32"/>
      <c r="I32" s="36" t="s">
        <v>41</v>
      </c>
      <c r="J32" s="36" t="s">
        <v>43</v>
      </c>
      <c r="K32" s="32"/>
      <c r="L32" s="90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5" t="s">
        <v>44</v>
      </c>
      <c r="E33" s="28" t="s">
        <v>45</v>
      </c>
      <c r="F33" s="96">
        <f>ROUND((SUM(BE89:BE468)),  2)</f>
        <v>0</v>
      </c>
      <c r="G33" s="32"/>
      <c r="H33" s="32"/>
      <c r="I33" s="97">
        <v>0.21</v>
      </c>
      <c r="J33" s="96">
        <f>ROUND(((SUM(BE89:BE468))*I33),  2)</f>
        <v>0</v>
      </c>
      <c r="K33" s="32"/>
      <c r="L33" s="90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8" t="s">
        <v>46</v>
      </c>
      <c r="F34" s="96">
        <f>ROUND((SUM(BF89:BF468)),  2)</f>
        <v>0</v>
      </c>
      <c r="G34" s="32"/>
      <c r="H34" s="32"/>
      <c r="I34" s="97">
        <v>0.15</v>
      </c>
      <c r="J34" s="96">
        <f>ROUND(((SUM(BF89:BF468))*I34),  2)</f>
        <v>0</v>
      </c>
      <c r="K34" s="32"/>
      <c r="L34" s="90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8" t="s">
        <v>47</v>
      </c>
      <c r="F35" s="96">
        <f>ROUND((SUM(BG89:BG468)),  2)</f>
        <v>0</v>
      </c>
      <c r="G35" s="32"/>
      <c r="H35" s="32"/>
      <c r="I35" s="97">
        <v>0.21</v>
      </c>
      <c r="J35" s="96">
        <f>0</f>
        <v>0</v>
      </c>
      <c r="K35" s="32"/>
      <c r="L35" s="90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8" t="s">
        <v>48</v>
      </c>
      <c r="F36" s="96">
        <f>ROUND((SUM(BH89:BH468)),  2)</f>
        <v>0</v>
      </c>
      <c r="G36" s="32"/>
      <c r="H36" s="32"/>
      <c r="I36" s="97">
        <v>0.15</v>
      </c>
      <c r="J36" s="96">
        <f>0</f>
        <v>0</v>
      </c>
      <c r="K36" s="32"/>
      <c r="L36" s="90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8" t="s">
        <v>49</v>
      </c>
      <c r="F37" s="96">
        <f>ROUND((SUM(BI89:BI468)),  2)</f>
        <v>0</v>
      </c>
      <c r="G37" s="32"/>
      <c r="H37" s="32"/>
      <c r="I37" s="97">
        <v>0</v>
      </c>
      <c r="J37" s="96">
        <f>0</f>
        <v>0</v>
      </c>
      <c r="K37" s="32"/>
      <c r="L37" s="90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90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98"/>
      <c r="D39" s="99" t="s">
        <v>50</v>
      </c>
      <c r="E39" s="55"/>
      <c r="F39" s="55"/>
      <c r="G39" s="100" t="s">
        <v>51</v>
      </c>
      <c r="H39" s="101" t="s">
        <v>52</v>
      </c>
      <c r="I39" s="55"/>
      <c r="J39" s="102">
        <f>SUM(J30:J37)</f>
        <v>0</v>
      </c>
      <c r="K39" s="103"/>
      <c r="L39" s="90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90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4" spans="1:31" s="2" customFormat="1" ht="6.95" customHeight="1">
      <c r="A44" s="32"/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90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4.95" customHeight="1">
      <c r="A45" s="32"/>
      <c r="B45" s="33"/>
      <c r="C45" s="23" t="s">
        <v>91</v>
      </c>
      <c r="D45" s="32"/>
      <c r="E45" s="32"/>
      <c r="F45" s="32"/>
      <c r="G45" s="32"/>
      <c r="H45" s="32"/>
      <c r="I45" s="32"/>
      <c r="J45" s="32"/>
      <c r="K45" s="32"/>
      <c r="L45" s="90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6.95" customHeight="1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90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customHeight="1">
      <c r="A47" s="32"/>
      <c r="B47" s="33"/>
      <c r="C47" s="28" t="s">
        <v>15</v>
      </c>
      <c r="D47" s="32"/>
      <c r="E47" s="32"/>
      <c r="F47" s="32"/>
      <c r="G47" s="32"/>
      <c r="H47" s="32"/>
      <c r="I47" s="32"/>
      <c r="J47" s="32"/>
      <c r="K47" s="32"/>
      <c r="L47" s="90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26.25" customHeight="1">
      <c r="A48" s="32"/>
      <c r="B48" s="33"/>
      <c r="C48" s="32"/>
      <c r="D48" s="32"/>
      <c r="E48" s="314" t="str">
        <f>E7</f>
        <v>Hotel Větruše - Oprava podlah tanečního sálu + svatebního a promočního salónku</v>
      </c>
      <c r="F48" s="315"/>
      <c r="G48" s="315"/>
      <c r="H48" s="315"/>
      <c r="I48" s="32"/>
      <c r="J48" s="32"/>
      <c r="K48" s="32"/>
      <c r="L48" s="90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47" s="2" customFormat="1" ht="12" customHeight="1">
      <c r="A49" s="32"/>
      <c r="B49" s="33"/>
      <c r="C49" s="28" t="s">
        <v>89</v>
      </c>
      <c r="D49" s="32"/>
      <c r="E49" s="32"/>
      <c r="F49" s="32"/>
      <c r="G49" s="32"/>
      <c r="H49" s="32"/>
      <c r="I49" s="32"/>
      <c r="J49" s="32"/>
      <c r="K49" s="32"/>
      <c r="L49" s="90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47" s="2" customFormat="1" ht="16.5" customHeight="1">
      <c r="A50" s="32"/>
      <c r="B50" s="33"/>
      <c r="C50" s="32"/>
      <c r="D50" s="32"/>
      <c r="E50" s="291" t="str">
        <f>E9</f>
        <v>SO 01 - Podlahy v části 2.NP (m.č. 205, 206 a 207)</v>
      </c>
      <c r="F50" s="313"/>
      <c r="G50" s="313"/>
      <c r="H50" s="313"/>
      <c r="I50" s="32"/>
      <c r="J50" s="32"/>
      <c r="K50" s="32"/>
      <c r="L50" s="90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47" s="2" customFormat="1" ht="6.95" customHeight="1">
      <c r="A51" s="32"/>
      <c r="B51" s="33"/>
      <c r="C51" s="32"/>
      <c r="D51" s="32"/>
      <c r="E51" s="32"/>
      <c r="F51" s="32"/>
      <c r="G51" s="32"/>
      <c r="H51" s="32"/>
      <c r="I51" s="32"/>
      <c r="J51" s="32"/>
      <c r="K51" s="32"/>
      <c r="L51" s="90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47" s="2" customFormat="1" ht="12" customHeight="1">
      <c r="A52" s="32"/>
      <c r="B52" s="33"/>
      <c r="C52" s="28" t="s">
        <v>21</v>
      </c>
      <c r="D52" s="32"/>
      <c r="E52" s="32"/>
      <c r="F52" s="26" t="str">
        <f>F12</f>
        <v>Ústí n.L.</v>
      </c>
      <c r="G52" s="32"/>
      <c r="H52" s="32"/>
      <c r="I52" s="28" t="s">
        <v>23</v>
      </c>
      <c r="J52" s="50">
        <f>IF(J12="","",J12)</f>
        <v>44679</v>
      </c>
      <c r="K52" s="32"/>
      <c r="L52" s="90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47" s="2" customFormat="1" ht="6.95" customHeight="1">
      <c r="A53" s="32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90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47" s="2" customFormat="1" ht="15.2" customHeight="1">
      <c r="A54" s="32"/>
      <c r="B54" s="33"/>
      <c r="C54" s="28" t="s">
        <v>28</v>
      </c>
      <c r="D54" s="32"/>
      <c r="E54" s="32"/>
      <c r="F54" s="26" t="str">
        <f>E15</f>
        <v>Magistrát města Ústí nad Labem</v>
      </c>
      <c r="G54" s="32"/>
      <c r="H54" s="32"/>
      <c r="I54" s="28" t="s">
        <v>34</v>
      </c>
      <c r="J54" s="30" t="str">
        <f>E21</f>
        <v>Milštejn s.r.o.</v>
      </c>
      <c r="K54" s="32"/>
      <c r="L54" s="90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47" s="2" customFormat="1" ht="15.2" customHeight="1">
      <c r="A55" s="32"/>
      <c r="B55" s="33"/>
      <c r="C55" s="28" t="s">
        <v>32</v>
      </c>
      <c r="D55" s="32"/>
      <c r="E55" s="32"/>
      <c r="F55" s="26" t="str">
        <f>IF(E18="","",E18)</f>
        <v xml:space="preserve"> </v>
      </c>
      <c r="G55" s="32"/>
      <c r="H55" s="32"/>
      <c r="I55" s="28" t="s">
        <v>37</v>
      </c>
      <c r="J55" s="30" t="str">
        <f>E24</f>
        <v xml:space="preserve"> </v>
      </c>
      <c r="K55" s="32"/>
      <c r="L55" s="90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47" s="2" customFormat="1" ht="10.35" customHeight="1">
      <c r="A56" s="32"/>
      <c r="B56" s="33"/>
      <c r="C56" s="32"/>
      <c r="D56" s="32"/>
      <c r="E56" s="32"/>
      <c r="F56" s="32"/>
      <c r="G56" s="32"/>
      <c r="H56" s="32"/>
      <c r="I56" s="32"/>
      <c r="J56" s="32"/>
      <c r="K56" s="32"/>
      <c r="L56" s="90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47" s="2" customFormat="1" ht="29.25" customHeight="1">
      <c r="A57" s="32"/>
      <c r="B57" s="33"/>
      <c r="C57" s="104" t="s">
        <v>92</v>
      </c>
      <c r="D57" s="98"/>
      <c r="E57" s="98"/>
      <c r="F57" s="98"/>
      <c r="G57" s="98"/>
      <c r="H57" s="98"/>
      <c r="I57" s="98"/>
      <c r="J57" s="105" t="s">
        <v>93</v>
      </c>
      <c r="K57" s="98"/>
      <c r="L57" s="90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47" s="2" customFormat="1" ht="10.35" customHeight="1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90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9" customHeight="1">
      <c r="A59" s="32"/>
      <c r="B59" s="33"/>
      <c r="C59" s="106" t="s">
        <v>72</v>
      </c>
      <c r="D59" s="32"/>
      <c r="E59" s="32"/>
      <c r="F59" s="32"/>
      <c r="G59" s="32"/>
      <c r="H59" s="32"/>
      <c r="I59" s="32"/>
      <c r="J59" s="66">
        <f>J89</f>
        <v>0</v>
      </c>
      <c r="K59" s="32"/>
      <c r="L59" s="90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9" t="s">
        <v>94</v>
      </c>
    </row>
    <row r="60" spans="1:47" s="9" customFormat="1" ht="24.95" customHeight="1">
      <c r="B60" s="107"/>
      <c r="D60" s="108" t="s">
        <v>95</v>
      </c>
      <c r="E60" s="109"/>
      <c r="F60" s="109"/>
      <c r="G60" s="109"/>
      <c r="H60" s="109"/>
      <c r="I60" s="109"/>
      <c r="J60" s="110">
        <f>J90</f>
        <v>0</v>
      </c>
      <c r="L60" s="107"/>
    </row>
    <row r="61" spans="1:47" s="10" customFormat="1" ht="19.899999999999999" customHeight="1">
      <c r="B61" s="111"/>
      <c r="D61" s="112" t="s">
        <v>96</v>
      </c>
      <c r="E61" s="113"/>
      <c r="F61" s="113"/>
      <c r="G61" s="113"/>
      <c r="H61" s="113"/>
      <c r="I61" s="113"/>
      <c r="J61" s="114">
        <f>J91</f>
        <v>0</v>
      </c>
      <c r="L61" s="111"/>
    </row>
    <row r="62" spans="1:47" s="10" customFormat="1" ht="19.899999999999999" customHeight="1">
      <c r="B62" s="111"/>
      <c r="D62" s="112" t="s">
        <v>97</v>
      </c>
      <c r="E62" s="113"/>
      <c r="F62" s="113"/>
      <c r="G62" s="113"/>
      <c r="H62" s="113"/>
      <c r="I62" s="113"/>
      <c r="J62" s="114">
        <f>J124</f>
        <v>0</v>
      </c>
      <c r="L62" s="111"/>
    </row>
    <row r="63" spans="1:47" s="10" customFormat="1" ht="19.899999999999999" customHeight="1">
      <c r="B63" s="111"/>
      <c r="D63" s="112" t="s">
        <v>98</v>
      </c>
      <c r="E63" s="113"/>
      <c r="F63" s="113"/>
      <c r="G63" s="113"/>
      <c r="H63" s="113"/>
      <c r="I63" s="113"/>
      <c r="J63" s="114">
        <f>J164</f>
        <v>0</v>
      </c>
      <c r="L63" s="111"/>
    </row>
    <row r="64" spans="1:47" s="10" customFormat="1" ht="19.899999999999999" customHeight="1">
      <c r="B64" s="111"/>
      <c r="D64" s="112" t="s">
        <v>99</v>
      </c>
      <c r="E64" s="113"/>
      <c r="F64" s="113"/>
      <c r="G64" s="113"/>
      <c r="H64" s="113"/>
      <c r="I64" s="113"/>
      <c r="J64" s="114">
        <f>J178</f>
        <v>0</v>
      </c>
      <c r="L64" s="111"/>
    </row>
    <row r="65" spans="1:31" s="9" customFormat="1" ht="24.95" customHeight="1">
      <c r="B65" s="107"/>
      <c r="D65" s="108" t="s">
        <v>100</v>
      </c>
      <c r="E65" s="109"/>
      <c r="F65" s="109"/>
      <c r="G65" s="109"/>
      <c r="H65" s="109"/>
      <c r="I65" s="109"/>
      <c r="J65" s="110">
        <f>J181</f>
        <v>0</v>
      </c>
      <c r="L65" s="107"/>
    </row>
    <row r="66" spans="1:31" s="10" customFormat="1" ht="19.899999999999999" customHeight="1">
      <c r="B66" s="111"/>
      <c r="D66" s="112" t="s">
        <v>101</v>
      </c>
      <c r="E66" s="113"/>
      <c r="F66" s="113"/>
      <c r="G66" s="113"/>
      <c r="H66" s="113"/>
      <c r="I66" s="113"/>
      <c r="J66" s="114">
        <f>J182</f>
        <v>0</v>
      </c>
      <c r="L66" s="111"/>
    </row>
    <row r="67" spans="1:31" s="10" customFormat="1" ht="19.899999999999999" customHeight="1">
      <c r="B67" s="111"/>
      <c r="D67" s="112" t="s">
        <v>102</v>
      </c>
      <c r="E67" s="113"/>
      <c r="F67" s="113"/>
      <c r="G67" s="113"/>
      <c r="H67" s="113"/>
      <c r="I67" s="113"/>
      <c r="J67" s="114">
        <v>0</v>
      </c>
      <c r="L67" s="111"/>
    </row>
    <row r="68" spans="1:31" s="10" customFormat="1" ht="19.899999999999999" customHeight="1">
      <c r="B68" s="111"/>
      <c r="D68" s="112" t="s">
        <v>103</v>
      </c>
      <c r="E68" s="113"/>
      <c r="F68" s="113"/>
      <c r="G68" s="113"/>
      <c r="H68" s="113"/>
      <c r="I68" s="113"/>
      <c r="J68" s="114">
        <f>J262</f>
        <v>0</v>
      </c>
      <c r="L68" s="111"/>
    </row>
    <row r="69" spans="1:31" s="10" customFormat="1" ht="19.899999999999999" customHeight="1">
      <c r="B69" s="111"/>
      <c r="D69" s="112" t="s">
        <v>104</v>
      </c>
      <c r="E69" s="113"/>
      <c r="F69" s="113"/>
      <c r="G69" s="113"/>
      <c r="H69" s="113"/>
      <c r="I69" s="113"/>
      <c r="J69" s="114">
        <f>J322</f>
        <v>0</v>
      </c>
      <c r="L69" s="111"/>
    </row>
    <row r="70" spans="1:31" s="2" customFormat="1" ht="21.75" customHeight="1">
      <c r="A70" s="32"/>
      <c r="B70" s="33"/>
      <c r="C70" s="32"/>
      <c r="D70" s="32"/>
      <c r="E70" s="32"/>
      <c r="F70" s="32"/>
      <c r="G70" s="32"/>
      <c r="H70" s="32"/>
      <c r="I70" s="32"/>
      <c r="J70" s="32"/>
      <c r="K70" s="32"/>
      <c r="L70" s="90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2" customFormat="1" ht="6.95" customHeight="1">
      <c r="A71" s="32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90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5" spans="1:31" s="2" customFormat="1" ht="6.95" customHeight="1">
      <c r="A75" s="32"/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90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24.95" customHeight="1">
      <c r="A76" s="32"/>
      <c r="B76" s="33"/>
      <c r="C76" s="23" t="s">
        <v>105</v>
      </c>
      <c r="D76" s="32"/>
      <c r="E76" s="32"/>
      <c r="F76" s="32"/>
      <c r="G76" s="32"/>
      <c r="H76" s="32"/>
      <c r="I76" s="32"/>
      <c r="J76" s="32"/>
      <c r="K76" s="32"/>
      <c r="L76" s="90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6.95" customHeight="1">
      <c r="A77" s="32"/>
      <c r="B77" s="33"/>
      <c r="C77" s="32"/>
      <c r="D77" s="32"/>
      <c r="E77" s="32"/>
      <c r="F77" s="32"/>
      <c r="G77" s="32"/>
      <c r="H77" s="32"/>
      <c r="I77" s="32"/>
      <c r="J77" s="32"/>
      <c r="K77" s="32"/>
      <c r="L77" s="90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12" customHeight="1">
      <c r="A78" s="32"/>
      <c r="B78" s="33"/>
      <c r="C78" s="28" t="s">
        <v>15</v>
      </c>
      <c r="D78" s="32"/>
      <c r="E78" s="32"/>
      <c r="F78" s="32"/>
      <c r="G78" s="32"/>
      <c r="H78" s="32"/>
      <c r="I78" s="32"/>
      <c r="J78" s="32"/>
      <c r="K78" s="32"/>
      <c r="L78" s="90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26.25" customHeight="1">
      <c r="A79" s="32"/>
      <c r="B79" s="33"/>
      <c r="C79" s="32"/>
      <c r="D79" s="32"/>
      <c r="E79" s="314" t="str">
        <f>E7</f>
        <v>Hotel Větruše - Oprava podlah tanečního sálu + svatebního a promočního salónku</v>
      </c>
      <c r="F79" s="315"/>
      <c r="G79" s="315"/>
      <c r="H79" s="315"/>
      <c r="I79" s="32"/>
      <c r="J79" s="32"/>
      <c r="K79" s="32"/>
      <c r="L79" s="90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2" customFormat="1" ht="12" customHeight="1">
      <c r="A80" s="32"/>
      <c r="B80" s="33"/>
      <c r="C80" s="28" t="s">
        <v>89</v>
      </c>
      <c r="D80" s="32"/>
      <c r="E80" s="32"/>
      <c r="F80" s="32"/>
      <c r="G80" s="32"/>
      <c r="H80" s="32"/>
      <c r="I80" s="32"/>
      <c r="J80" s="32"/>
      <c r="K80" s="32"/>
      <c r="L80" s="90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65" s="2" customFormat="1" ht="16.5" customHeight="1">
      <c r="A81" s="32"/>
      <c r="B81" s="33"/>
      <c r="C81" s="32"/>
      <c r="D81" s="32"/>
      <c r="E81" s="291" t="str">
        <f>E9</f>
        <v>SO 01 - Podlahy v části 2.NP (m.č. 205, 206 a 207)</v>
      </c>
      <c r="F81" s="313"/>
      <c r="G81" s="313"/>
      <c r="H81" s="313"/>
      <c r="I81" s="32"/>
      <c r="J81" s="32"/>
      <c r="K81" s="32"/>
      <c r="L81" s="90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65" s="2" customFormat="1" ht="6.95" customHeight="1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90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65" s="2" customFormat="1" ht="12" customHeight="1">
      <c r="A83" s="32"/>
      <c r="B83" s="33"/>
      <c r="C83" s="28" t="s">
        <v>21</v>
      </c>
      <c r="D83" s="32"/>
      <c r="E83" s="32"/>
      <c r="F83" s="26" t="str">
        <f>F12</f>
        <v>Ústí n.L.</v>
      </c>
      <c r="G83" s="32"/>
      <c r="H83" s="32"/>
      <c r="I83" s="28" t="s">
        <v>23</v>
      </c>
      <c r="J83" s="50">
        <f>IF(J12="","",J12)</f>
        <v>44679</v>
      </c>
      <c r="K83" s="32"/>
      <c r="L83" s="90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65" s="2" customFormat="1" ht="6.95" customHeight="1">
      <c r="A84" s="32"/>
      <c r="B84" s="33"/>
      <c r="C84" s="32"/>
      <c r="D84" s="32"/>
      <c r="E84" s="32"/>
      <c r="F84" s="32"/>
      <c r="G84" s="32"/>
      <c r="H84" s="32"/>
      <c r="I84" s="32"/>
      <c r="J84" s="32"/>
      <c r="K84" s="32"/>
      <c r="L84" s="90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65" s="2" customFormat="1" ht="15.2" customHeight="1">
      <c r="A85" s="32"/>
      <c r="B85" s="33"/>
      <c r="C85" s="28" t="s">
        <v>28</v>
      </c>
      <c r="D85" s="32"/>
      <c r="E85" s="32"/>
      <c r="F85" s="26" t="str">
        <f>E15</f>
        <v>Magistrát města Ústí nad Labem</v>
      </c>
      <c r="G85" s="32"/>
      <c r="H85" s="32"/>
      <c r="I85" s="28" t="s">
        <v>34</v>
      </c>
      <c r="J85" s="30" t="str">
        <f>E21</f>
        <v>Milštejn s.r.o.</v>
      </c>
      <c r="K85" s="32"/>
      <c r="L85" s="90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65" s="2" customFormat="1" ht="15.2" customHeight="1">
      <c r="A86" s="32"/>
      <c r="B86" s="33"/>
      <c r="C86" s="28" t="s">
        <v>32</v>
      </c>
      <c r="D86" s="32"/>
      <c r="E86" s="32"/>
      <c r="F86" s="26" t="str">
        <f>IF(E18="","",E18)</f>
        <v xml:space="preserve"> </v>
      </c>
      <c r="G86" s="32"/>
      <c r="H86" s="32"/>
      <c r="I86" s="28" t="s">
        <v>37</v>
      </c>
      <c r="J86" s="30" t="str">
        <f>E24</f>
        <v xml:space="preserve"> </v>
      </c>
      <c r="K86" s="32"/>
      <c r="L86" s="90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65" s="2" customFormat="1" ht="10.35" customHeight="1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90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65" s="11" customFormat="1" ht="29.25" customHeight="1">
      <c r="A88" s="115"/>
      <c r="B88" s="116"/>
      <c r="C88" s="117" t="s">
        <v>106</v>
      </c>
      <c r="D88" s="118" t="s">
        <v>59</v>
      </c>
      <c r="E88" s="118" t="s">
        <v>55</v>
      </c>
      <c r="F88" s="118" t="s">
        <v>56</v>
      </c>
      <c r="G88" s="118" t="s">
        <v>107</v>
      </c>
      <c r="H88" s="118" t="s">
        <v>108</v>
      </c>
      <c r="I88" s="118" t="s">
        <v>109</v>
      </c>
      <c r="J88" s="118" t="s">
        <v>93</v>
      </c>
      <c r="K88" s="119" t="s">
        <v>110</v>
      </c>
      <c r="L88" s="120"/>
      <c r="M88" s="57" t="s">
        <v>3</v>
      </c>
      <c r="N88" s="58" t="s">
        <v>44</v>
      </c>
      <c r="O88" s="58" t="s">
        <v>111</v>
      </c>
      <c r="P88" s="58" t="s">
        <v>112</v>
      </c>
      <c r="Q88" s="58" t="s">
        <v>113</v>
      </c>
      <c r="R88" s="58" t="s">
        <v>114</v>
      </c>
      <c r="S88" s="58" t="s">
        <v>115</v>
      </c>
      <c r="T88" s="59" t="s">
        <v>116</v>
      </c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</row>
    <row r="89" spans="1:65" s="2" customFormat="1" ht="22.9" customHeight="1">
      <c r="A89" s="32"/>
      <c r="B89" s="33"/>
      <c r="C89" s="64" t="s">
        <v>117</v>
      </c>
      <c r="D89" s="32"/>
      <c r="E89" s="32"/>
      <c r="F89" s="32"/>
      <c r="G89" s="32"/>
      <c r="H89" s="32"/>
      <c r="I89" s="32"/>
      <c r="J89" s="121">
        <f>J90+J181</f>
        <v>0</v>
      </c>
      <c r="K89" s="32"/>
      <c r="L89" s="33"/>
      <c r="M89" s="60"/>
      <c r="N89" s="51"/>
      <c r="O89" s="61"/>
      <c r="P89" s="122" t="e">
        <f>P90+P181</f>
        <v>#REF!</v>
      </c>
      <c r="Q89" s="61"/>
      <c r="R89" s="122" t="e">
        <f>R90+R181</f>
        <v>#REF!</v>
      </c>
      <c r="S89" s="61"/>
      <c r="T89" s="123" t="e">
        <f>T90+T181</f>
        <v>#REF!</v>
      </c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T89" s="19" t="s">
        <v>73</v>
      </c>
      <c r="AU89" s="19" t="s">
        <v>94</v>
      </c>
      <c r="BK89" s="124" t="e">
        <f>BK90+BK181</f>
        <v>#REF!</v>
      </c>
    </row>
    <row r="90" spans="1:65" s="12" customFormat="1" ht="25.9" customHeight="1">
      <c r="B90" s="125"/>
      <c r="D90" s="126" t="s">
        <v>73</v>
      </c>
      <c r="E90" s="127" t="s">
        <v>118</v>
      </c>
      <c r="F90" s="127" t="s">
        <v>119</v>
      </c>
      <c r="J90" s="128">
        <f>BK90</f>
        <v>0</v>
      </c>
      <c r="L90" s="125"/>
      <c r="M90" s="129"/>
      <c r="N90" s="130"/>
      <c r="O90" s="130"/>
      <c r="P90" s="131">
        <f>P91+P124+P164+P178</f>
        <v>148.567554</v>
      </c>
      <c r="Q90" s="130"/>
      <c r="R90" s="131">
        <f>R91+R124+R164+R178</f>
        <v>0.46487699999999998</v>
      </c>
      <c r="S90" s="130"/>
      <c r="T90" s="132">
        <f>T91+T124+T164+T178</f>
        <v>0.47520000000000007</v>
      </c>
      <c r="AR90" s="126" t="s">
        <v>82</v>
      </c>
      <c r="AT90" s="133" t="s">
        <v>73</v>
      </c>
      <c r="AU90" s="133" t="s">
        <v>74</v>
      </c>
      <c r="AY90" s="126" t="s">
        <v>120</v>
      </c>
      <c r="BK90" s="134">
        <f>BK91+BK124+BK164+BK178</f>
        <v>0</v>
      </c>
    </row>
    <row r="91" spans="1:65" s="12" customFormat="1" ht="22.9" customHeight="1">
      <c r="B91" s="125"/>
      <c r="D91" s="126" t="s">
        <v>73</v>
      </c>
      <c r="E91" s="135" t="s">
        <v>121</v>
      </c>
      <c r="F91" s="135" t="s">
        <v>122</v>
      </c>
      <c r="J91" s="136">
        <f>BK91</f>
        <v>0</v>
      </c>
      <c r="L91" s="125"/>
      <c r="M91" s="129"/>
      <c r="N91" s="130"/>
      <c r="O91" s="130"/>
      <c r="P91" s="131">
        <f>SUM(P92:P123)</f>
        <v>23.859500000000001</v>
      </c>
      <c r="Q91" s="130"/>
      <c r="R91" s="131">
        <f>SUM(R92:R123)</f>
        <v>0.455457</v>
      </c>
      <c r="S91" s="130"/>
      <c r="T91" s="132">
        <f>SUM(T92:T123)</f>
        <v>0.47520000000000007</v>
      </c>
      <c r="AR91" s="126" t="s">
        <v>82</v>
      </c>
      <c r="AT91" s="133" t="s">
        <v>73</v>
      </c>
      <c r="AU91" s="133" t="s">
        <v>82</v>
      </c>
      <c r="AY91" s="126" t="s">
        <v>120</v>
      </c>
      <c r="BK91" s="134">
        <f>SUM(BK92:BK123)</f>
        <v>0</v>
      </c>
    </row>
    <row r="92" spans="1:65" s="2" customFormat="1" ht="37.9" customHeight="1">
      <c r="A92" s="32"/>
      <c r="B92" s="137"/>
      <c r="C92" s="138" t="s">
        <v>82</v>
      </c>
      <c r="D92" s="138" t="s">
        <v>123</v>
      </c>
      <c r="E92" s="139" t="s">
        <v>124</v>
      </c>
      <c r="F92" s="140" t="s">
        <v>125</v>
      </c>
      <c r="G92" s="141" t="s">
        <v>126</v>
      </c>
      <c r="H92" s="142">
        <v>53.73</v>
      </c>
      <c r="I92" s="143">
        <v>0</v>
      </c>
      <c r="J92" s="143">
        <f>ROUND(I92*H92,2)</f>
        <v>0</v>
      </c>
      <c r="K92" s="140" t="s">
        <v>127</v>
      </c>
      <c r="L92" s="33"/>
      <c r="M92" s="144" t="s">
        <v>3</v>
      </c>
      <c r="N92" s="145" t="s">
        <v>45</v>
      </c>
      <c r="O92" s="146">
        <v>0.08</v>
      </c>
      <c r="P92" s="146">
        <f>O92*H92</f>
        <v>4.2984</v>
      </c>
      <c r="Q92" s="146">
        <v>0</v>
      </c>
      <c r="R92" s="146">
        <f>Q92*H92</f>
        <v>0</v>
      </c>
      <c r="S92" s="146">
        <v>0</v>
      </c>
      <c r="T92" s="147">
        <f>S92*H92</f>
        <v>0</v>
      </c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R92" s="148" t="s">
        <v>128</v>
      </c>
      <c r="AT92" s="148" t="s">
        <v>123</v>
      </c>
      <c r="AU92" s="148" t="s">
        <v>84</v>
      </c>
      <c r="AY92" s="19" t="s">
        <v>120</v>
      </c>
      <c r="BE92" s="149">
        <f>IF(N92="základní",J92,0)</f>
        <v>0</v>
      </c>
      <c r="BF92" s="149">
        <f>IF(N92="snížená",J92,0)</f>
        <v>0</v>
      </c>
      <c r="BG92" s="149">
        <f>IF(N92="zákl. přenesená",J92,0)</f>
        <v>0</v>
      </c>
      <c r="BH92" s="149">
        <f>IF(N92="sníž. přenesená",J92,0)</f>
        <v>0</v>
      </c>
      <c r="BI92" s="149">
        <f>IF(N92="nulová",J92,0)</f>
        <v>0</v>
      </c>
      <c r="BJ92" s="19" t="s">
        <v>82</v>
      </c>
      <c r="BK92" s="149">
        <f>ROUND(I92*H92,2)</f>
        <v>0</v>
      </c>
      <c r="BL92" s="19" t="s">
        <v>128</v>
      </c>
      <c r="BM92" s="148" t="s">
        <v>129</v>
      </c>
    </row>
    <row r="93" spans="1:65" s="2" customFormat="1">
      <c r="A93" s="32"/>
      <c r="B93" s="33"/>
      <c r="C93" s="32"/>
      <c r="D93" s="150" t="s">
        <v>130</v>
      </c>
      <c r="E93" s="32"/>
      <c r="F93" s="151" t="s">
        <v>131</v>
      </c>
      <c r="G93" s="32"/>
      <c r="H93" s="32"/>
      <c r="I93" s="32"/>
      <c r="J93" s="32"/>
      <c r="K93" s="32"/>
      <c r="L93" s="33"/>
      <c r="M93" s="152"/>
      <c r="N93" s="153"/>
      <c r="O93" s="53"/>
      <c r="P93" s="53"/>
      <c r="Q93" s="53"/>
      <c r="R93" s="53"/>
      <c r="S93" s="53"/>
      <c r="T93" s="54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T93" s="19" t="s">
        <v>130</v>
      </c>
      <c r="AU93" s="19" t="s">
        <v>84</v>
      </c>
    </row>
    <row r="94" spans="1:65" s="13" customFormat="1">
      <c r="B94" s="154"/>
      <c r="D94" s="155" t="s">
        <v>132</v>
      </c>
      <c r="E94" s="156" t="s">
        <v>3</v>
      </c>
      <c r="F94" s="157" t="s">
        <v>133</v>
      </c>
      <c r="H94" s="156" t="s">
        <v>3</v>
      </c>
      <c r="L94" s="154"/>
      <c r="M94" s="158"/>
      <c r="N94" s="159"/>
      <c r="O94" s="159"/>
      <c r="P94" s="159"/>
      <c r="Q94" s="159"/>
      <c r="R94" s="159"/>
      <c r="S94" s="159"/>
      <c r="T94" s="160"/>
      <c r="AT94" s="156" t="s">
        <v>132</v>
      </c>
      <c r="AU94" s="156" t="s">
        <v>84</v>
      </c>
      <c r="AV94" s="13" t="s">
        <v>82</v>
      </c>
      <c r="AW94" s="13" t="s">
        <v>36</v>
      </c>
      <c r="AX94" s="13" t="s">
        <v>74</v>
      </c>
      <c r="AY94" s="156" t="s">
        <v>120</v>
      </c>
    </row>
    <row r="95" spans="1:65" s="13" customFormat="1">
      <c r="B95" s="154"/>
      <c r="D95" s="155" t="s">
        <v>132</v>
      </c>
      <c r="E95" s="156" t="s">
        <v>3</v>
      </c>
      <c r="F95" s="157" t="s">
        <v>134</v>
      </c>
      <c r="H95" s="156" t="s">
        <v>3</v>
      </c>
      <c r="L95" s="154"/>
      <c r="M95" s="158"/>
      <c r="N95" s="159"/>
      <c r="O95" s="159"/>
      <c r="P95" s="159"/>
      <c r="Q95" s="159"/>
      <c r="R95" s="159"/>
      <c r="S95" s="159"/>
      <c r="T95" s="160"/>
      <c r="AT95" s="156" t="s">
        <v>132</v>
      </c>
      <c r="AU95" s="156" t="s">
        <v>84</v>
      </c>
      <c r="AV95" s="13" t="s">
        <v>82</v>
      </c>
      <c r="AW95" s="13" t="s">
        <v>36</v>
      </c>
      <c r="AX95" s="13" t="s">
        <v>74</v>
      </c>
      <c r="AY95" s="156" t="s">
        <v>120</v>
      </c>
    </row>
    <row r="96" spans="1:65" s="14" customFormat="1">
      <c r="B96" s="161"/>
      <c r="D96" s="155" t="s">
        <v>132</v>
      </c>
      <c r="E96" s="162" t="s">
        <v>3</v>
      </c>
      <c r="F96" s="163" t="s">
        <v>135</v>
      </c>
      <c r="H96" s="164">
        <v>2.42</v>
      </c>
      <c r="L96" s="161"/>
      <c r="M96" s="165"/>
      <c r="N96" s="166"/>
      <c r="O96" s="166"/>
      <c r="P96" s="166"/>
      <c r="Q96" s="166"/>
      <c r="R96" s="166"/>
      <c r="S96" s="166"/>
      <c r="T96" s="167"/>
      <c r="AT96" s="162" t="s">
        <v>132</v>
      </c>
      <c r="AU96" s="162" t="s">
        <v>84</v>
      </c>
      <c r="AV96" s="14" t="s">
        <v>84</v>
      </c>
      <c r="AW96" s="14" t="s">
        <v>36</v>
      </c>
      <c r="AX96" s="14" t="s">
        <v>74</v>
      </c>
      <c r="AY96" s="162" t="s">
        <v>120</v>
      </c>
    </row>
    <row r="97" spans="1:65" s="14" customFormat="1">
      <c r="B97" s="161"/>
      <c r="D97" s="155" t="s">
        <v>132</v>
      </c>
      <c r="E97" s="162" t="s">
        <v>3</v>
      </c>
      <c r="F97" s="163" t="s">
        <v>136</v>
      </c>
      <c r="H97" s="164">
        <v>3.64</v>
      </c>
      <c r="L97" s="161"/>
      <c r="M97" s="165"/>
      <c r="N97" s="166"/>
      <c r="O97" s="166"/>
      <c r="P97" s="166"/>
      <c r="Q97" s="166"/>
      <c r="R97" s="166"/>
      <c r="S97" s="166"/>
      <c r="T97" s="167"/>
      <c r="AT97" s="162" t="s">
        <v>132</v>
      </c>
      <c r="AU97" s="162" t="s">
        <v>84</v>
      </c>
      <c r="AV97" s="14" t="s">
        <v>84</v>
      </c>
      <c r="AW97" s="14" t="s">
        <v>36</v>
      </c>
      <c r="AX97" s="14" t="s">
        <v>74</v>
      </c>
      <c r="AY97" s="162" t="s">
        <v>120</v>
      </c>
    </row>
    <row r="98" spans="1:65" s="14" customFormat="1">
      <c r="B98" s="161"/>
      <c r="D98" s="155" t="s">
        <v>132</v>
      </c>
      <c r="E98" s="162" t="s">
        <v>3</v>
      </c>
      <c r="F98" s="163" t="s">
        <v>137</v>
      </c>
      <c r="H98" s="164">
        <v>2.73</v>
      </c>
      <c r="L98" s="161"/>
      <c r="M98" s="165"/>
      <c r="N98" s="166"/>
      <c r="O98" s="166"/>
      <c r="P98" s="166"/>
      <c r="Q98" s="166"/>
      <c r="R98" s="166"/>
      <c r="S98" s="166"/>
      <c r="T98" s="167"/>
      <c r="AT98" s="162" t="s">
        <v>132</v>
      </c>
      <c r="AU98" s="162" t="s">
        <v>84</v>
      </c>
      <c r="AV98" s="14" t="s">
        <v>84</v>
      </c>
      <c r="AW98" s="14" t="s">
        <v>36</v>
      </c>
      <c r="AX98" s="14" t="s">
        <v>74</v>
      </c>
      <c r="AY98" s="162" t="s">
        <v>120</v>
      </c>
    </row>
    <row r="99" spans="1:65" s="13" customFormat="1">
      <c r="B99" s="154"/>
      <c r="D99" s="155" t="s">
        <v>132</v>
      </c>
      <c r="E99" s="156" t="s">
        <v>3</v>
      </c>
      <c r="F99" s="157" t="s">
        <v>138</v>
      </c>
      <c r="H99" s="156" t="s">
        <v>3</v>
      </c>
      <c r="L99" s="154"/>
      <c r="M99" s="158"/>
      <c r="N99" s="159"/>
      <c r="O99" s="159"/>
      <c r="P99" s="159"/>
      <c r="Q99" s="159"/>
      <c r="R99" s="159"/>
      <c r="S99" s="159"/>
      <c r="T99" s="160"/>
      <c r="AT99" s="156" t="s">
        <v>132</v>
      </c>
      <c r="AU99" s="156" t="s">
        <v>84</v>
      </c>
      <c r="AV99" s="13" t="s">
        <v>82</v>
      </c>
      <c r="AW99" s="13" t="s">
        <v>36</v>
      </c>
      <c r="AX99" s="13" t="s">
        <v>74</v>
      </c>
      <c r="AY99" s="156" t="s">
        <v>120</v>
      </c>
    </row>
    <row r="100" spans="1:65" s="14" customFormat="1">
      <c r="B100" s="161"/>
      <c r="D100" s="155" t="s">
        <v>132</v>
      </c>
      <c r="E100" s="162" t="s">
        <v>3</v>
      </c>
      <c r="F100" s="163" t="s">
        <v>139</v>
      </c>
      <c r="H100" s="164">
        <v>11.88</v>
      </c>
      <c r="L100" s="161"/>
      <c r="M100" s="165"/>
      <c r="N100" s="166"/>
      <c r="O100" s="166"/>
      <c r="P100" s="166"/>
      <c r="Q100" s="166"/>
      <c r="R100" s="166"/>
      <c r="S100" s="166"/>
      <c r="T100" s="167"/>
      <c r="AT100" s="162" t="s">
        <v>132</v>
      </c>
      <c r="AU100" s="162" t="s">
        <v>84</v>
      </c>
      <c r="AV100" s="14" t="s">
        <v>84</v>
      </c>
      <c r="AW100" s="14" t="s">
        <v>36</v>
      </c>
      <c r="AX100" s="14" t="s">
        <v>74</v>
      </c>
      <c r="AY100" s="162" t="s">
        <v>120</v>
      </c>
    </row>
    <row r="101" spans="1:65" s="14" customFormat="1">
      <c r="B101" s="161"/>
      <c r="D101" s="155" t="s">
        <v>132</v>
      </c>
      <c r="E101" s="162" t="s">
        <v>3</v>
      </c>
      <c r="F101" s="163" t="s">
        <v>140</v>
      </c>
      <c r="H101" s="164">
        <v>5.76</v>
      </c>
      <c r="L101" s="161"/>
      <c r="M101" s="165"/>
      <c r="N101" s="166"/>
      <c r="O101" s="166"/>
      <c r="P101" s="166"/>
      <c r="Q101" s="166"/>
      <c r="R101" s="166"/>
      <c r="S101" s="166"/>
      <c r="T101" s="167"/>
      <c r="AT101" s="162" t="s">
        <v>132</v>
      </c>
      <c r="AU101" s="162" t="s">
        <v>84</v>
      </c>
      <c r="AV101" s="14" t="s">
        <v>84</v>
      </c>
      <c r="AW101" s="14" t="s">
        <v>36</v>
      </c>
      <c r="AX101" s="14" t="s">
        <v>74</v>
      </c>
      <c r="AY101" s="162" t="s">
        <v>120</v>
      </c>
    </row>
    <row r="102" spans="1:65" s="14" customFormat="1">
      <c r="B102" s="161"/>
      <c r="D102" s="155" t="s">
        <v>132</v>
      </c>
      <c r="E102" s="162" t="s">
        <v>3</v>
      </c>
      <c r="F102" s="163" t="s">
        <v>141</v>
      </c>
      <c r="H102" s="164">
        <v>17.7</v>
      </c>
      <c r="L102" s="161"/>
      <c r="M102" s="165"/>
      <c r="N102" s="166"/>
      <c r="O102" s="166"/>
      <c r="P102" s="166"/>
      <c r="Q102" s="166"/>
      <c r="R102" s="166"/>
      <c r="S102" s="166"/>
      <c r="T102" s="167"/>
      <c r="AT102" s="162" t="s">
        <v>132</v>
      </c>
      <c r="AU102" s="162" t="s">
        <v>84</v>
      </c>
      <c r="AV102" s="14" t="s">
        <v>84</v>
      </c>
      <c r="AW102" s="14" t="s">
        <v>36</v>
      </c>
      <c r="AX102" s="14" t="s">
        <v>74</v>
      </c>
      <c r="AY102" s="162" t="s">
        <v>120</v>
      </c>
    </row>
    <row r="103" spans="1:65" s="13" customFormat="1">
      <c r="B103" s="154"/>
      <c r="D103" s="155" t="s">
        <v>132</v>
      </c>
      <c r="E103" s="156" t="s">
        <v>3</v>
      </c>
      <c r="F103" s="157" t="s">
        <v>142</v>
      </c>
      <c r="H103" s="156" t="s">
        <v>3</v>
      </c>
      <c r="L103" s="154"/>
      <c r="M103" s="158"/>
      <c r="N103" s="159"/>
      <c r="O103" s="159"/>
      <c r="P103" s="159"/>
      <c r="Q103" s="159"/>
      <c r="R103" s="159"/>
      <c r="S103" s="159"/>
      <c r="T103" s="160"/>
      <c r="AT103" s="156" t="s">
        <v>132</v>
      </c>
      <c r="AU103" s="156" t="s">
        <v>84</v>
      </c>
      <c r="AV103" s="13" t="s">
        <v>82</v>
      </c>
      <c r="AW103" s="13" t="s">
        <v>36</v>
      </c>
      <c r="AX103" s="13" t="s">
        <v>74</v>
      </c>
      <c r="AY103" s="156" t="s">
        <v>120</v>
      </c>
    </row>
    <row r="104" spans="1:65" s="14" customFormat="1">
      <c r="B104" s="161"/>
      <c r="D104" s="155" t="s">
        <v>132</v>
      </c>
      <c r="E104" s="162" t="s">
        <v>3</v>
      </c>
      <c r="F104" s="163" t="s">
        <v>143</v>
      </c>
      <c r="H104" s="164">
        <v>9.6</v>
      </c>
      <c r="L104" s="161"/>
      <c r="M104" s="165"/>
      <c r="N104" s="166"/>
      <c r="O104" s="166"/>
      <c r="P104" s="166"/>
      <c r="Q104" s="166"/>
      <c r="R104" s="166"/>
      <c r="S104" s="166"/>
      <c r="T104" s="167"/>
      <c r="AT104" s="162" t="s">
        <v>132</v>
      </c>
      <c r="AU104" s="162" t="s">
        <v>84</v>
      </c>
      <c r="AV104" s="14" t="s">
        <v>84</v>
      </c>
      <c r="AW104" s="14" t="s">
        <v>36</v>
      </c>
      <c r="AX104" s="14" t="s">
        <v>74</v>
      </c>
      <c r="AY104" s="162" t="s">
        <v>120</v>
      </c>
    </row>
    <row r="105" spans="1:65" s="15" customFormat="1">
      <c r="B105" s="168"/>
      <c r="D105" s="155" t="s">
        <v>132</v>
      </c>
      <c r="E105" s="169" t="s">
        <v>3</v>
      </c>
      <c r="F105" s="170" t="s">
        <v>144</v>
      </c>
      <c r="H105" s="171">
        <v>53.73</v>
      </c>
      <c r="L105" s="168"/>
      <c r="M105" s="172"/>
      <c r="N105" s="173"/>
      <c r="O105" s="173"/>
      <c r="P105" s="173"/>
      <c r="Q105" s="173"/>
      <c r="R105" s="173"/>
      <c r="S105" s="173"/>
      <c r="T105" s="174"/>
      <c r="AT105" s="169" t="s">
        <v>132</v>
      </c>
      <c r="AU105" s="169" t="s">
        <v>84</v>
      </c>
      <c r="AV105" s="15" t="s">
        <v>128</v>
      </c>
      <c r="AW105" s="15" t="s">
        <v>36</v>
      </c>
      <c r="AX105" s="15" t="s">
        <v>82</v>
      </c>
      <c r="AY105" s="169" t="s">
        <v>120</v>
      </c>
    </row>
    <row r="106" spans="1:65" s="2" customFormat="1" ht="24.2" customHeight="1">
      <c r="A106" s="32"/>
      <c r="B106" s="137"/>
      <c r="C106" s="138" t="s">
        <v>84</v>
      </c>
      <c r="D106" s="138" t="s">
        <v>123</v>
      </c>
      <c r="E106" s="139" t="s">
        <v>145</v>
      </c>
      <c r="F106" s="140" t="s">
        <v>146</v>
      </c>
      <c r="G106" s="141" t="s">
        <v>147</v>
      </c>
      <c r="H106" s="142">
        <v>23.27</v>
      </c>
      <c r="I106" s="143">
        <v>0</v>
      </c>
      <c r="J106" s="143">
        <f>ROUND(I106*H106,2)</f>
        <v>0</v>
      </c>
      <c r="K106" s="140" t="s">
        <v>127</v>
      </c>
      <c r="L106" s="33"/>
      <c r="M106" s="144" t="s">
        <v>3</v>
      </c>
      <c r="N106" s="145" t="s">
        <v>45</v>
      </c>
      <c r="O106" s="146">
        <v>0.37</v>
      </c>
      <c r="P106" s="146">
        <f>O106*H106</f>
        <v>8.6098999999999997</v>
      </c>
      <c r="Q106" s="146">
        <v>1.5E-3</v>
      </c>
      <c r="R106" s="146">
        <f>Q106*H106</f>
        <v>3.4904999999999999E-2</v>
      </c>
      <c r="S106" s="146">
        <v>0</v>
      </c>
      <c r="T106" s="147">
        <f>S106*H106</f>
        <v>0</v>
      </c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R106" s="148" t="s">
        <v>128</v>
      </c>
      <c r="AT106" s="148" t="s">
        <v>123</v>
      </c>
      <c r="AU106" s="148" t="s">
        <v>84</v>
      </c>
      <c r="AY106" s="19" t="s">
        <v>120</v>
      </c>
      <c r="BE106" s="149">
        <f>IF(N106="základní",J106,0)</f>
        <v>0</v>
      </c>
      <c r="BF106" s="149">
        <f>IF(N106="snížená",J106,0)</f>
        <v>0</v>
      </c>
      <c r="BG106" s="149">
        <f>IF(N106="zákl. přenesená",J106,0)</f>
        <v>0</v>
      </c>
      <c r="BH106" s="149">
        <f>IF(N106="sníž. přenesená",J106,0)</f>
        <v>0</v>
      </c>
      <c r="BI106" s="149">
        <f>IF(N106="nulová",J106,0)</f>
        <v>0</v>
      </c>
      <c r="BJ106" s="19" t="s">
        <v>82</v>
      </c>
      <c r="BK106" s="149">
        <f>ROUND(I106*H106,2)</f>
        <v>0</v>
      </c>
      <c r="BL106" s="19" t="s">
        <v>128</v>
      </c>
      <c r="BM106" s="148" t="s">
        <v>148</v>
      </c>
    </row>
    <row r="107" spans="1:65" s="2" customFormat="1">
      <c r="A107" s="32"/>
      <c r="B107" s="33"/>
      <c r="C107" s="32"/>
      <c r="D107" s="150" t="s">
        <v>130</v>
      </c>
      <c r="E107" s="32"/>
      <c r="F107" s="151" t="s">
        <v>149</v>
      </c>
      <c r="G107" s="32"/>
      <c r="H107" s="32"/>
      <c r="I107" s="32"/>
      <c r="J107" s="32"/>
      <c r="K107" s="32"/>
      <c r="L107" s="33"/>
      <c r="M107" s="152"/>
      <c r="N107" s="153"/>
      <c r="O107" s="53"/>
      <c r="P107" s="53"/>
      <c r="Q107" s="53"/>
      <c r="R107" s="53"/>
      <c r="S107" s="53"/>
      <c r="T107" s="54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T107" s="19" t="s">
        <v>130</v>
      </c>
      <c r="AU107" s="19" t="s">
        <v>84</v>
      </c>
    </row>
    <row r="108" spans="1:65" s="13" customFormat="1">
      <c r="B108" s="154"/>
      <c r="D108" s="155" t="s">
        <v>132</v>
      </c>
      <c r="E108" s="156" t="s">
        <v>3</v>
      </c>
      <c r="F108" s="157" t="s">
        <v>133</v>
      </c>
      <c r="H108" s="156" t="s">
        <v>3</v>
      </c>
      <c r="L108" s="154"/>
      <c r="M108" s="158"/>
      <c r="N108" s="159"/>
      <c r="O108" s="159"/>
      <c r="P108" s="159"/>
      <c r="Q108" s="159"/>
      <c r="R108" s="159"/>
      <c r="S108" s="159"/>
      <c r="T108" s="160"/>
      <c r="AT108" s="156" t="s">
        <v>132</v>
      </c>
      <c r="AU108" s="156" t="s">
        <v>84</v>
      </c>
      <c r="AV108" s="13" t="s">
        <v>82</v>
      </c>
      <c r="AW108" s="13" t="s">
        <v>36</v>
      </c>
      <c r="AX108" s="13" t="s">
        <v>74</v>
      </c>
      <c r="AY108" s="156" t="s">
        <v>120</v>
      </c>
    </row>
    <row r="109" spans="1:65" s="13" customFormat="1">
      <c r="B109" s="154"/>
      <c r="D109" s="155" t="s">
        <v>132</v>
      </c>
      <c r="E109" s="156" t="s">
        <v>3</v>
      </c>
      <c r="F109" s="157" t="s">
        <v>134</v>
      </c>
      <c r="H109" s="156" t="s">
        <v>3</v>
      </c>
      <c r="L109" s="154"/>
      <c r="M109" s="158"/>
      <c r="N109" s="159"/>
      <c r="O109" s="159"/>
      <c r="P109" s="159"/>
      <c r="Q109" s="159"/>
      <c r="R109" s="159"/>
      <c r="S109" s="159"/>
      <c r="T109" s="160"/>
      <c r="AT109" s="156" t="s">
        <v>132</v>
      </c>
      <c r="AU109" s="156" t="s">
        <v>84</v>
      </c>
      <c r="AV109" s="13" t="s">
        <v>82</v>
      </c>
      <c r="AW109" s="13" t="s">
        <v>36</v>
      </c>
      <c r="AX109" s="13" t="s">
        <v>74</v>
      </c>
      <c r="AY109" s="156" t="s">
        <v>120</v>
      </c>
    </row>
    <row r="110" spans="1:65" s="14" customFormat="1">
      <c r="B110" s="161"/>
      <c r="D110" s="155" t="s">
        <v>132</v>
      </c>
      <c r="E110" s="162" t="s">
        <v>3</v>
      </c>
      <c r="F110" s="163" t="s">
        <v>150</v>
      </c>
      <c r="H110" s="164">
        <v>23.27</v>
      </c>
      <c r="L110" s="161"/>
      <c r="M110" s="165"/>
      <c r="N110" s="166"/>
      <c r="O110" s="166"/>
      <c r="P110" s="166"/>
      <c r="Q110" s="166"/>
      <c r="R110" s="166"/>
      <c r="S110" s="166"/>
      <c r="T110" s="167"/>
      <c r="AT110" s="162" t="s">
        <v>132</v>
      </c>
      <c r="AU110" s="162" t="s">
        <v>84</v>
      </c>
      <c r="AV110" s="14" t="s">
        <v>84</v>
      </c>
      <c r="AW110" s="14" t="s">
        <v>36</v>
      </c>
      <c r="AX110" s="14" t="s">
        <v>74</v>
      </c>
      <c r="AY110" s="162" t="s">
        <v>120</v>
      </c>
    </row>
    <row r="111" spans="1:65" s="15" customFormat="1">
      <c r="B111" s="168"/>
      <c r="D111" s="155" t="s">
        <v>132</v>
      </c>
      <c r="E111" s="169" t="s">
        <v>3</v>
      </c>
      <c r="F111" s="170" t="s">
        <v>144</v>
      </c>
      <c r="H111" s="171">
        <v>23.27</v>
      </c>
      <c r="L111" s="168"/>
      <c r="M111" s="172"/>
      <c r="N111" s="173"/>
      <c r="O111" s="173"/>
      <c r="P111" s="173"/>
      <c r="Q111" s="173"/>
      <c r="R111" s="173"/>
      <c r="S111" s="173"/>
      <c r="T111" s="174"/>
      <c r="AT111" s="169" t="s">
        <v>132</v>
      </c>
      <c r="AU111" s="169" t="s">
        <v>84</v>
      </c>
      <c r="AV111" s="15" t="s">
        <v>128</v>
      </c>
      <c r="AW111" s="15" t="s">
        <v>36</v>
      </c>
      <c r="AX111" s="15" t="s">
        <v>82</v>
      </c>
      <c r="AY111" s="169" t="s">
        <v>120</v>
      </c>
    </row>
    <row r="112" spans="1:65" s="2" customFormat="1" ht="37.9" customHeight="1">
      <c r="A112" s="32"/>
      <c r="B112" s="137"/>
      <c r="C112" s="138" t="s">
        <v>151</v>
      </c>
      <c r="D112" s="138" t="s">
        <v>123</v>
      </c>
      <c r="E112" s="139" t="s">
        <v>152</v>
      </c>
      <c r="F112" s="140" t="s">
        <v>153</v>
      </c>
      <c r="G112" s="141" t="s">
        <v>126</v>
      </c>
      <c r="H112" s="142">
        <v>21.6</v>
      </c>
      <c r="I112" s="143">
        <v>0</v>
      </c>
      <c r="J112" s="143">
        <f>ROUND(I112*H112,2)</f>
        <v>0</v>
      </c>
      <c r="K112" s="140" t="s">
        <v>127</v>
      </c>
      <c r="L112" s="33"/>
      <c r="M112" s="144" t="s">
        <v>3</v>
      </c>
      <c r="N112" s="145" t="s">
        <v>45</v>
      </c>
      <c r="O112" s="146">
        <v>0.41599999999999998</v>
      </c>
      <c r="P112" s="146">
        <f>O112*H112</f>
        <v>8.9855999999999998</v>
      </c>
      <c r="Q112" s="146">
        <v>1.925E-2</v>
      </c>
      <c r="R112" s="146">
        <f>Q112*H112</f>
        <v>0.4158</v>
      </c>
      <c r="S112" s="146">
        <v>0.02</v>
      </c>
      <c r="T112" s="147">
        <f>S112*H112</f>
        <v>0.43200000000000005</v>
      </c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R112" s="148" t="s">
        <v>128</v>
      </c>
      <c r="AT112" s="148" t="s">
        <v>123</v>
      </c>
      <c r="AU112" s="148" t="s">
        <v>84</v>
      </c>
      <c r="AY112" s="19" t="s">
        <v>120</v>
      </c>
      <c r="BE112" s="149">
        <f>IF(N112="základní",J112,0)</f>
        <v>0</v>
      </c>
      <c r="BF112" s="149">
        <f>IF(N112="snížená",J112,0)</f>
        <v>0</v>
      </c>
      <c r="BG112" s="149">
        <f>IF(N112="zákl. přenesená",J112,0)</f>
        <v>0</v>
      </c>
      <c r="BH112" s="149">
        <f>IF(N112="sníž. přenesená",J112,0)</f>
        <v>0</v>
      </c>
      <c r="BI112" s="149">
        <f>IF(N112="nulová",J112,0)</f>
        <v>0</v>
      </c>
      <c r="BJ112" s="19" t="s">
        <v>82</v>
      </c>
      <c r="BK112" s="149">
        <f>ROUND(I112*H112,2)</f>
        <v>0</v>
      </c>
      <c r="BL112" s="19" t="s">
        <v>128</v>
      </c>
      <c r="BM112" s="148" t="s">
        <v>154</v>
      </c>
    </row>
    <row r="113" spans="1:65" s="2" customFormat="1">
      <c r="A113" s="32"/>
      <c r="B113" s="33"/>
      <c r="C113" s="32"/>
      <c r="D113" s="150" t="s">
        <v>130</v>
      </c>
      <c r="E113" s="32"/>
      <c r="F113" s="151" t="s">
        <v>155</v>
      </c>
      <c r="G113" s="32"/>
      <c r="H113" s="32"/>
      <c r="I113" s="32"/>
      <c r="J113" s="32"/>
      <c r="K113" s="32"/>
      <c r="L113" s="33"/>
      <c r="M113" s="152"/>
      <c r="N113" s="153"/>
      <c r="O113" s="53"/>
      <c r="P113" s="53"/>
      <c r="Q113" s="53"/>
      <c r="R113" s="53"/>
      <c r="S113" s="53"/>
      <c r="T113" s="54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T113" s="19" t="s">
        <v>130</v>
      </c>
      <c r="AU113" s="19" t="s">
        <v>84</v>
      </c>
    </row>
    <row r="114" spans="1:65" s="13" customFormat="1">
      <c r="B114" s="154"/>
      <c r="D114" s="155" t="s">
        <v>132</v>
      </c>
      <c r="E114" s="156" t="s">
        <v>3</v>
      </c>
      <c r="F114" s="157" t="s">
        <v>133</v>
      </c>
      <c r="H114" s="156" t="s">
        <v>3</v>
      </c>
      <c r="L114" s="154"/>
      <c r="M114" s="158"/>
      <c r="N114" s="159"/>
      <c r="O114" s="159"/>
      <c r="P114" s="159"/>
      <c r="Q114" s="159"/>
      <c r="R114" s="159"/>
      <c r="S114" s="159"/>
      <c r="T114" s="160"/>
      <c r="AT114" s="156" t="s">
        <v>132</v>
      </c>
      <c r="AU114" s="156" t="s">
        <v>84</v>
      </c>
      <c r="AV114" s="13" t="s">
        <v>82</v>
      </c>
      <c r="AW114" s="13" t="s">
        <v>36</v>
      </c>
      <c r="AX114" s="13" t="s">
        <v>74</v>
      </c>
      <c r="AY114" s="156" t="s">
        <v>120</v>
      </c>
    </row>
    <row r="115" spans="1:65" s="13" customFormat="1">
      <c r="B115" s="154"/>
      <c r="D115" s="155" t="s">
        <v>132</v>
      </c>
      <c r="E115" s="156" t="s">
        <v>3</v>
      </c>
      <c r="F115" s="157" t="s">
        <v>156</v>
      </c>
      <c r="H115" s="156" t="s">
        <v>3</v>
      </c>
      <c r="L115" s="154"/>
      <c r="M115" s="158"/>
      <c r="N115" s="159"/>
      <c r="O115" s="159"/>
      <c r="P115" s="159"/>
      <c r="Q115" s="159"/>
      <c r="R115" s="159"/>
      <c r="S115" s="159"/>
      <c r="T115" s="160"/>
      <c r="AT115" s="156" t="s">
        <v>132</v>
      </c>
      <c r="AU115" s="156" t="s">
        <v>84</v>
      </c>
      <c r="AV115" s="13" t="s">
        <v>82</v>
      </c>
      <c r="AW115" s="13" t="s">
        <v>36</v>
      </c>
      <c r="AX115" s="13" t="s">
        <v>74</v>
      </c>
      <c r="AY115" s="156" t="s">
        <v>120</v>
      </c>
    </row>
    <row r="116" spans="1:65" s="13" customFormat="1">
      <c r="B116" s="154"/>
      <c r="D116" s="155" t="s">
        <v>132</v>
      </c>
      <c r="E116" s="156" t="s">
        <v>3</v>
      </c>
      <c r="F116" s="157" t="s">
        <v>157</v>
      </c>
      <c r="H116" s="156" t="s">
        <v>3</v>
      </c>
      <c r="L116" s="154"/>
      <c r="M116" s="158"/>
      <c r="N116" s="159"/>
      <c r="O116" s="159"/>
      <c r="P116" s="159"/>
      <c r="Q116" s="159"/>
      <c r="R116" s="159"/>
      <c r="S116" s="159"/>
      <c r="T116" s="160"/>
      <c r="AT116" s="156" t="s">
        <v>132</v>
      </c>
      <c r="AU116" s="156" t="s">
        <v>84</v>
      </c>
      <c r="AV116" s="13" t="s">
        <v>82</v>
      </c>
      <c r="AW116" s="13" t="s">
        <v>36</v>
      </c>
      <c r="AX116" s="13" t="s">
        <v>74</v>
      </c>
      <c r="AY116" s="156" t="s">
        <v>120</v>
      </c>
    </row>
    <row r="117" spans="1:65" s="14" customFormat="1">
      <c r="B117" s="161"/>
      <c r="D117" s="155" t="s">
        <v>132</v>
      </c>
      <c r="E117" s="162" t="s">
        <v>3</v>
      </c>
      <c r="F117" s="163" t="s">
        <v>158</v>
      </c>
      <c r="H117" s="164">
        <v>10.8</v>
      </c>
      <c r="L117" s="161"/>
      <c r="M117" s="165"/>
      <c r="N117" s="166"/>
      <c r="O117" s="166"/>
      <c r="P117" s="166"/>
      <c r="Q117" s="166"/>
      <c r="R117" s="166"/>
      <c r="S117" s="166"/>
      <c r="T117" s="167"/>
      <c r="AT117" s="162" t="s">
        <v>132</v>
      </c>
      <c r="AU117" s="162" t="s">
        <v>84</v>
      </c>
      <c r="AV117" s="14" t="s">
        <v>84</v>
      </c>
      <c r="AW117" s="14" t="s">
        <v>36</v>
      </c>
      <c r="AX117" s="14" t="s">
        <v>74</v>
      </c>
      <c r="AY117" s="162" t="s">
        <v>120</v>
      </c>
    </row>
    <row r="118" spans="1:65" s="13" customFormat="1">
      <c r="B118" s="154"/>
      <c r="D118" s="155" t="s">
        <v>132</v>
      </c>
      <c r="E118" s="156" t="s">
        <v>3</v>
      </c>
      <c r="F118" s="157" t="s">
        <v>159</v>
      </c>
      <c r="H118" s="156" t="s">
        <v>3</v>
      </c>
      <c r="L118" s="154"/>
      <c r="M118" s="158"/>
      <c r="N118" s="159"/>
      <c r="O118" s="159"/>
      <c r="P118" s="159"/>
      <c r="Q118" s="159"/>
      <c r="R118" s="159"/>
      <c r="S118" s="159"/>
      <c r="T118" s="160"/>
      <c r="AT118" s="156" t="s">
        <v>132</v>
      </c>
      <c r="AU118" s="156" t="s">
        <v>84</v>
      </c>
      <c r="AV118" s="13" t="s">
        <v>82</v>
      </c>
      <c r="AW118" s="13" t="s">
        <v>36</v>
      </c>
      <c r="AX118" s="13" t="s">
        <v>74</v>
      </c>
      <c r="AY118" s="156" t="s">
        <v>120</v>
      </c>
    </row>
    <row r="119" spans="1:65" s="14" customFormat="1">
      <c r="B119" s="161"/>
      <c r="D119" s="155" t="s">
        <v>132</v>
      </c>
      <c r="E119" s="162" t="s">
        <v>3</v>
      </c>
      <c r="F119" s="163" t="s">
        <v>158</v>
      </c>
      <c r="H119" s="164">
        <v>10.8</v>
      </c>
      <c r="L119" s="161"/>
      <c r="M119" s="165"/>
      <c r="N119" s="166"/>
      <c r="O119" s="166"/>
      <c r="P119" s="166"/>
      <c r="Q119" s="166"/>
      <c r="R119" s="166"/>
      <c r="S119" s="166"/>
      <c r="T119" s="167"/>
      <c r="AT119" s="162" t="s">
        <v>132</v>
      </c>
      <c r="AU119" s="162" t="s">
        <v>84</v>
      </c>
      <c r="AV119" s="14" t="s">
        <v>84</v>
      </c>
      <c r="AW119" s="14" t="s">
        <v>36</v>
      </c>
      <c r="AX119" s="14" t="s">
        <v>74</v>
      </c>
      <c r="AY119" s="162" t="s">
        <v>120</v>
      </c>
    </row>
    <row r="120" spans="1:65" s="15" customFormat="1">
      <c r="B120" s="168"/>
      <c r="D120" s="155" t="s">
        <v>132</v>
      </c>
      <c r="E120" s="169" t="s">
        <v>3</v>
      </c>
      <c r="F120" s="170" t="s">
        <v>144</v>
      </c>
      <c r="H120" s="171">
        <v>21.6</v>
      </c>
      <c r="L120" s="168"/>
      <c r="M120" s="172"/>
      <c r="N120" s="173"/>
      <c r="O120" s="173"/>
      <c r="P120" s="173"/>
      <c r="Q120" s="173"/>
      <c r="R120" s="173"/>
      <c r="S120" s="173"/>
      <c r="T120" s="174"/>
      <c r="AT120" s="169" t="s">
        <v>132</v>
      </c>
      <c r="AU120" s="169" t="s">
        <v>84</v>
      </c>
      <c r="AV120" s="15" t="s">
        <v>128</v>
      </c>
      <c r="AW120" s="15" t="s">
        <v>36</v>
      </c>
      <c r="AX120" s="15" t="s">
        <v>82</v>
      </c>
      <c r="AY120" s="169" t="s">
        <v>120</v>
      </c>
    </row>
    <row r="121" spans="1:65" s="2" customFormat="1" ht="37.9" customHeight="1">
      <c r="A121" s="32"/>
      <c r="B121" s="137"/>
      <c r="C121" s="138" t="s">
        <v>128</v>
      </c>
      <c r="D121" s="138" t="s">
        <v>123</v>
      </c>
      <c r="E121" s="139" t="s">
        <v>160</v>
      </c>
      <c r="F121" s="140" t="s">
        <v>161</v>
      </c>
      <c r="G121" s="141" t="s">
        <v>126</v>
      </c>
      <c r="H121" s="142">
        <v>21.6</v>
      </c>
      <c r="I121" s="143">
        <v>0</v>
      </c>
      <c r="J121" s="143">
        <f>ROUND(I121*H121,2)</f>
        <v>0</v>
      </c>
      <c r="K121" s="140" t="s">
        <v>127</v>
      </c>
      <c r="L121" s="33"/>
      <c r="M121" s="144" t="s">
        <v>3</v>
      </c>
      <c r="N121" s="145" t="s">
        <v>45</v>
      </c>
      <c r="O121" s="146">
        <v>9.0999999999999998E-2</v>
      </c>
      <c r="P121" s="146">
        <f>O121*H121</f>
        <v>1.9656</v>
      </c>
      <c r="Q121" s="146">
        <v>2.2000000000000001E-4</v>
      </c>
      <c r="R121" s="146">
        <f>Q121*H121</f>
        <v>4.7520000000000001E-3</v>
      </c>
      <c r="S121" s="146">
        <v>2E-3</v>
      </c>
      <c r="T121" s="147">
        <f>S121*H121</f>
        <v>4.3200000000000002E-2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48" t="s">
        <v>128</v>
      </c>
      <c r="AT121" s="148" t="s">
        <v>123</v>
      </c>
      <c r="AU121" s="148" t="s">
        <v>84</v>
      </c>
      <c r="AY121" s="19" t="s">
        <v>120</v>
      </c>
      <c r="BE121" s="149">
        <f>IF(N121="základní",J121,0)</f>
        <v>0</v>
      </c>
      <c r="BF121" s="149">
        <f>IF(N121="snížená",J121,0)</f>
        <v>0</v>
      </c>
      <c r="BG121" s="149">
        <f>IF(N121="zákl. přenesená",J121,0)</f>
        <v>0</v>
      </c>
      <c r="BH121" s="149">
        <f>IF(N121="sníž. přenesená",J121,0)</f>
        <v>0</v>
      </c>
      <c r="BI121" s="149">
        <f>IF(N121="nulová",J121,0)</f>
        <v>0</v>
      </c>
      <c r="BJ121" s="19" t="s">
        <v>82</v>
      </c>
      <c r="BK121" s="149">
        <f>ROUND(I121*H121,2)</f>
        <v>0</v>
      </c>
      <c r="BL121" s="19" t="s">
        <v>128</v>
      </c>
      <c r="BM121" s="148" t="s">
        <v>162</v>
      </c>
    </row>
    <row r="122" spans="1:65" s="2" customFormat="1">
      <c r="A122" s="32"/>
      <c r="B122" s="33"/>
      <c r="C122" s="32"/>
      <c r="D122" s="150" t="s">
        <v>130</v>
      </c>
      <c r="E122" s="32"/>
      <c r="F122" s="151" t="s">
        <v>163</v>
      </c>
      <c r="G122" s="32"/>
      <c r="H122" s="32"/>
      <c r="I122" s="32"/>
      <c r="J122" s="32"/>
      <c r="K122" s="32"/>
      <c r="L122" s="33"/>
      <c r="M122" s="152"/>
      <c r="N122" s="153"/>
      <c r="O122" s="53"/>
      <c r="P122" s="53"/>
      <c r="Q122" s="53"/>
      <c r="R122" s="53"/>
      <c r="S122" s="53"/>
      <c r="T122" s="54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9" t="s">
        <v>130</v>
      </c>
      <c r="AU122" s="19" t="s">
        <v>84</v>
      </c>
    </row>
    <row r="123" spans="1:65" s="14" customFormat="1">
      <c r="B123" s="161"/>
      <c r="D123" s="155" t="s">
        <v>132</v>
      </c>
      <c r="E123" s="162" t="s">
        <v>3</v>
      </c>
      <c r="F123" s="163" t="s">
        <v>164</v>
      </c>
      <c r="H123" s="164">
        <v>21.6</v>
      </c>
      <c r="L123" s="161"/>
      <c r="M123" s="165"/>
      <c r="N123" s="166"/>
      <c r="O123" s="166"/>
      <c r="P123" s="166"/>
      <c r="Q123" s="166"/>
      <c r="R123" s="166"/>
      <c r="S123" s="166"/>
      <c r="T123" s="167"/>
      <c r="AT123" s="162" t="s">
        <v>132</v>
      </c>
      <c r="AU123" s="162" t="s">
        <v>84</v>
      </c>
      <c r="AV123" s="14" t="s">
        <v>84</v>
      </c>
      <c r="AW123" s="14" t="s">
        <v>36</v>
      </c>
      <c r="AX123" s="14" t="s">
        <v>82</v>
      </c>
      <c r="AY123" s="162" t="s">
        <v>120</v>
      </c>
    </row>
    <row r="124" spans="1:65" s="12" customFormat="1" ht="22.9" customHeight="1">
      <c r="B124" s="125"/>
      <c r="D124" s="126" t="s">
        <v>73</v>
      </c>
      <c r="E124" s="135" t="s">
        <v>165</v>
      </c>
      <c r="F124" s="135" t="s">
        <v>166</v>
      </c>
      <c r="J124" s="136">
        <f>BK124</f>
        <v>0</v>
      </c>
      <c r="L124" s="125"/>
      <c r="M124" s="129"/>
      <c r="N124" s="130"/>
      <c r="O124" s="130"/>
      <c r="P124" s="131">
        <f>SUM(P125:P163)</f>
        <v>104.25699999999999</v>
      </c>
      <c r="Q124" s="130"/>
      <c r="R124" s="131">
        <f>SUM(R125:R163)</f>
        <v>9.4200000000000013E-3</v>
      </c>
      <c r="S124" s="130"/>
      <c r="T124" s="132">
        <f>SUM(T125:T163)</f>
        <v>0</v>
      </c>
      <c r="AR124" s="126" t="s">
        <v>82</v>
      </c>
      <c r="AT124" s="133" t="s">
        <v>73</v>
      </c>
      <c r="AU124" s="133" t="s">
        <v>82</v>
      </c>
      <c r="AY124" s="126" t="s">
        <v>120</v>
      </c>
      <c r="BK124" s="134">
        <f>SUM(BK125:BK163)</f>
        <v>0</v>
      </c>
    </row>
    <row r="125" spans="1:65" s="2" customFormat="1" ht="44.25" customHeight="1">
      <c r="A125" s="32"/>
      <c r="B125" s="137"/>
      <c r="C125" s="138" t="s">
        <v>167</v>
      </c>
      <c r="D125" s="138" t="s">
        <v>123</v>
      </c>
      <c r="E125" s="139" t="s">
        <v>168</v>
      </c>
      <c r="F125" s="140" t="s">
        <v>169</v>
      </c>
      <c r="G125" s="141" t="s">
        <v>170</v>
      </c>
      <c r="H125" s="142">
        <v>2</v>
      </c>
      <c r="I125" s="143">
        <v>0</v>
      </c>
      <c r="J125" s="143">
        <f>ROUND(I125*H125,2)</f>
        <v>0</v>
      </c>
      <c r="K125" s="140" t="s">
        <v>127</v>
      </c>
      <c r="L125" s="33"/>
      <c r="M125" s="144" t="s">
        <v>3</v>
      </c>
      <c r="N125" s="145" t="s">
        <v>45</v>
      </c>
      <c r="O125" s="146">
        <v>5.6440000000000001</v>
      </c>
      <c r="P125" s="146">
        <f>O125*H125</f>
        <v>11.288</v>
      </c>
      <c r="Q125" s="146">
        <v>0</v>
      </c>
      <c r="R125" s="146">
        <f>Q125*H125</f>
        <v>0</v>
      </c>
      <c r="S125" s="146">
        <v>0</v>
      </c>
      <c r="T125" s="147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48" t="s">
        <v>128</v>
      </c>
      <c r="AT125" s="148" t="s">
        <v>123</v>
      </c>
      <c r="AU125" s="148" t="s">
        <v>84</v>
      </c>
      <c r="AY125" s="19" t="s">
        <v>120</v>
      </c>
      <c r="BE125" s="149">
        <f>IF(N125="základní",J125,0)</f>
        <v>0</v>
      </c>
      <c r="BF125" s="149">
        <f>IF(N125="snížená",J125,0)</f>
        <v>0</v>
      </c>
      <c r="BG125" s="149">
        <f>IF(N125="zákl. přenesená",J125,0)</f>
        <v>0</v>
      </c>
      <c r="BH125" s="149">
        <f>IF(N125="sníž. přenesená",J125,0)</f>
        <v>0</v>
      </c>
      <c r="BI125" s="149">
        <f>IF(N125="nulová",J125,0)</f>
        <v>0</v>
      </c>
      <c r="BJ125" s="19" t="s">
        <v>82</v>
      </c>
      <c r="BK125" s="149">
        <f>ROUND(I125*H125,2)</f>
        <v>0</v>
      </c>
      <c r="BL125" s="19" t="s">
        <v>128</v>
      </c>
      <c r="BM125" s="148" t="s">
        <v>171</v>
      </c>
    </row>
    <row r="126" spans="1:65" s="2" customFormat="1">
      <c r="A126" s="32"/>
      <c r="B126" s="33"/>
      <c r="C126" s="32"/>
      <c r="D126" s="150" t="s">
        <v>130</v>
      </c>
      <c r="E126" s="32"/>
      <c r="F126" s="151" t="s">
        <v>172</v>
      </c>
      <c r="G126" s="32"/>
      <c r="H126" s="32"/>
      <c r="I126" s="32"/>
      <c r="J126" s="32"/>
      <c r="K126" s="32"/>
      <c r="L126" s="33"/>
      <c r="M126" s="152"/>
      <c r="N126" s="153"/>
      <c r="O126" s="53"/>
      <c r="P126" s="53"/>
      <c r="Q126" s="53"/>
      <c r="R126" s="53"/>
      <c r="S126" s="53"/>
      <c r="T126" s="54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9" t="s">
        <v>130</v>
      </c>
      <c r="AU126" s="19" t="s">
        <v>84</v>
      </c>
    </row>
    <row r="127" spans="1:65" s="13" customFormat="1">
      <c r="B127" s="154"/>
      <c r="D127" s="155" t="s">
        <v>132</v>
      </c>
      <c r="E127" s="156" t="s">
        <v>3</v>
      </c>
      <c r="F127" s="157" t="s">
        <v>133</v>
      </c>
      <c r="H127" s="156" t="s">
        <v>3</v>
      </c>
      <c r="L127" s="154"/>
      <c r="M127" s="158"/>
      <c r="N127" s="159"/>
      <c r="O127" s="159"/>
      <c r="P127" s="159"/>
      <c r="Q127" s="159"/>
      <c r="R127" s="159"/>
      <c r="S127" s="159"/>
      <c r="T127" s="160"/>
      <c r="AT127" s="156" t="s">
        <v>132</v>
      </c>
      <c r="AU127" s="156" t="s">
        <v>84</v>
      </c>
      <c r="AV127" s="13" t="s">
        <v>82</v>
      </c>
      <c r="AW127" s="13" t="s">
        <v>36</v>
      </c>
      <c r="AX127" s="13" t="s">
        <v>74</v>
      </c>
      <c r="AY127" s="156" t="s">
        <v>120</v>
      </c>
    </row>
    <row r="128" spans="1:65" s="13" customFormat="1">
      <c r="B128" s="154"/>
      <c r="D128" s="155" t="s">
        <v>132</v>
      </c>
      <c r="E128" s="156" t="s">
        <v>3</v>
      </c>
      <c r="F128" s="157" t="s">
        <v>173</v>
      </c>
      <c r="H128" s="156" t="s">
        <v>3</v>
      </c>
      <c r="L128" s="154"/>
      <c r="M128" s="158"/>
      <c r="N128" s="159"/>
      <c r="O128" s="159"/>
      <c r="P128" s="159"/>
      <c r="Q128" s="159"/>
      <c r="R128" s="159"/>
      <c r="S128" s="159"/>
      <c r="T128" s="160"/>
      <c r="AT128" s="156" t="s">
        <v>132</v>
      </c>
      <c r="AU128" s="156" t="s">
        <v>84</v>
      </c>
      <c r="AV128" s="13" t="s">
        <v>82</v>
      </c>
      <c r="AW128" s="13" t="s">
        <v>36</v>
      </c>
      <c r="AX128" s="13" t="s">
        <v>74</v>
      </c>
      <c r="AY128" s="156" t="s">
        <v>120</v>
      </c>
    </row>
    <row r="129" spans="1:65" s="14" customFormat="1">
      <c r="B129" s="161"/>
      <c r="D129" s="155" t="s">
        <v>132</v>
      </c>
      <c r="E129" s="162" t="s">
        <v>3</v>
      </c>
      <c r="F129" s="163" t="s">
        <v>174</v>
      </c>
      <c r="H129" s="164">
        <v>2</v>
      </c>
      <c r="L129" s="161"/>
      <c r="M129" s="165"/>
      <c r="N129" s="166"/>
      <c r="O129" s="166"/>
      <c r="P129" s="166"/>
      <c r="Q129" s="166"/>
      <c r="R129" s="166"/>
      <c r="S129" s="166"/>
      <c r="T129" s="167"/>
      <c r="AT129" s="162" t="s">
        <v>132</v>
      </c>
      <c r="AU129" s="162" t="s">
        <v>84</v>
      </c>
      <c r="AV129" s="14" t="s">
        <v>84</v>
      </c>
      <c r="AW129" s="14" t="s">
        <v>36</v>
      </c>
      <c r="AX129" s="14" t="s">
        <v>74</v>
      </c>
      <c r="AY129" s="162" t="s">
        <v>120</v>
      </c>
    </row>
    <row r="130" spans="1:65" s="15" customFormat="1">
      <c r="B130" s="168"/>
      <c r="D130" s="155" t="s">
        <v>132</v>
      </c>
      <c r="E130" s="169" t="s">
        <v>3</v>
      </c>
      <c r="F130" s="170" t="s">
        <v>144</v>
      </c>
      <c r="H130" s="171">
        <v>2</v>
      </c>
      <c r="L130" s="168"/>
      <c r="M130" s="172"/>
      <c r="N130" s="173"/>
      <c r="O130" s="173"/>
      <c r="P130" s="173"/>
      <c r="Q130" s="173"/>
      <c r="R130" s="173"/>
      <c r="S130" s="173"/>
      <c r="T130" s="174"/>
      <c r="AT130" s="169" t="s">
        <v>132</v>
      </c>
      <c r="AU130" s="169" t="s">
        <v>84</v>
      </c>
      <c r="AV130" s="15" t="s">
        <v>128</v>
      </c>
      <c r="AW130" s="15" t="s">
        <v>36</v>
      </c>
      <c r="AX130" s="15" t="s">
        <v>82</v>
      </c>
      <c r="AY130" s="169" t="s">
        <v>120</v>
      </c>
    </row>
    <row r="131" spans="1:65" s="2" customFormat="1" ht="49.15" customHeight="1">
      <c r="A131" s="32"/>
      <c r="B131" s="137"/>
      <c r="C131" s="138" t="s">
        <v>121</v>
      </c>
      <c r="D131" s="138" t="s">
        <v>123</v>
      </c>
      <c r="E131" s="139" t="s">
        <v>175</v>
      </c>
      <c r="F131" s="140" t="s">
        <v>176</v>
      </c>
      <c r="G131" s="141" t="s">
        <v>170</v>
      </c>
      <c r="H131" s="142">
        <v>60</v>
      </c>
      <c r="I131" s="143">
        <v>0</v>
      </c>
      <c r="J131" s="143">
        <f>ROUND(I131*H131,2)</f>
        <v>0</v>
      </c>
      <c r="K131" s="140" t="s">
        <v>127</v>
      </c>
      <c r="L131" s="33"/>
      <c r="M131" s="144" t="s">
        <v>3</v>
      </c>
      <c r="N131" s="145" t="s">
        <v>45</v>
      </c>
      <c r="O131" s="146">
        <v>0</v>
      </c>
      <c r="P131" s="146">
        <f>O131*H131</f>
        <v>0</v>
      </c>
      <c r="Q131" s="146">
        <v>0</v>
      </c>
      <c r="R131" s="146">
        <f>Q131*H131</f>
        <v>0</v>
      </c>
      <c r="S131" s="146">
        <v>0</v>
      </c>
      <c r="T131" s="147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48" t="s">
        <v>128</v>
      </c>
      <c r="AT131" s="148" t="s">
        <v>123</v>
      </c>
      <c r="AU131" s="148" t="s">
        <v>84</v>
      </c>
      <c r="AY131" s="19" t="s">
        <v>120</v>
      </c>
      <c r="BE131" s="149">
        <f>IF(N131="základní",J131,0)</f>
        <v>0</v>
      </c>
      <c r="BF131" s="149">
        <f>IF(N131="snížená",J131,0)</f>
        <v>0</v>
      </c>
      <c r="BG131" s="149">
        <f>IF(N131="zákl. přenesená",J131,0)</f>
        <v>0</v>
      </c>
      <c r="BH131" s="149">
        <f>IF(N131="sníž. přenesená",J131,0)</f>
        <v>0</v>
      </c>
      <c r="BI131" s="149">
        <f>IF(N131="nulová",J131,0)</f>
        <v>0</v>
      </c>
      <c r="BJ131" s="19" t="s">
        <v>82</v>
      </c>
      <c r="BK131" s="149">
        <f>ROUND(I131*H131,2)</f>
        <v>0</v>
      </c>
      <c r="BL131" s="19" t="s">
        <v>128</v>
      </c>
      <c r="BM131" s="148" t="s">
        <v>177</v>
      </c>
    </row>
    <row r="132" spans="1:65" s="2" customFormat="1">
      <c r="A132" s="32"/>
      <c r="B132" s="33"/>
      <c r="C132" s="32"/>
      <c r="D132" s="150" t="s">
        <v>130</v>
      </c>
      <c r="E132" s="32"/>
      <c r="F132" s="151" t="s">
        <v>178</v>
      </c>
      <c r="G132" s="32"/>
      <c r="H132" s="32"/>
      <c r="I132" s="32"/>
      <c r="J132" s="32"/>
      <c r="K132" s="32"/>
      <c r="L132" s="33"/>
      <c r="M132" s="152"/>
      <c r="N132" s="153"/>
      <c r="O132" s="53"/>
      <c r="P132" s="53"/>
      <c r="Q132" s="53"/>
      <c r="R132" s="53"/>
      <c r="S132" s="53"/>
      <c r="T132" s="54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9" t="s">
        <v>130</v>
      </c>
      <c r="AU132" s="19" t="s">
        <v>84</v>
      </c>
    </row>
    <row r="133" spans="1:65" s="14" customFormat="1">
      <c r="B133" s="161"/>
      <c r="D133" s="155" t="s">
        <v>132</v>
      </c>
      <c r="E133" s="162" t="s">
        <v>3</v>
      </c>
      <c r="F133" s="163" t="s">
        <v>179</v>
      </c>
      <c r="H133" s="164">
        <v>2</v>
      </c>
      <c r="L133" s="161"/>
      <c r="M133" s="165"/>
      <c r="N133" s="166"/>
      <c r="O133" s="166"/>
      <c r="P133" s="166"/>
      <c r="Q133" s="166"/>
      <c r="R133" s="166"/>
      <c r="S133" s="166"/>
      <c r="T133" s="167"/>
      <c r="AT133" s="162" t="s">
        <v>132</v>
      </c>
      <c r="AU133" s="162" t="s">
        <v>84</v>
      </c>
      <c r="AV133" s="14" t="s">
        <v>84</v>
      </c>
      <c r="AW133" s="14" t="s">
        <v>36</v>
      </c>
      <c r="AX133" s="14" t="s">
        <v>82</v>
      </c>
      <c r="AY133" s="162" t="s">
        <v>120</v>
      </c>
    </row>
    <row r="134" spans="1:65" s="14" customFormat="1">
      <c r="B134" s="161"/>
      <c r="D134" s="155" t="s">
        <v>132</v>
      </c>
      <c r="F134" s="163" t="s">
        <v>180</v>
      </c>
      <c r="H134" s="164">
        <v>60</v>
      </c>
      <c r="L134" s="161"/>
      <c r="M134" s="165"/>
      <c r="N134" s="166"/>
      <c r="O134" s="166"/>
      <c r="P134" s="166"/>
      <c r="Q134" s="166"/>
      <c r="R134" s="166"/>
      <c r="S134" s="166"/>
      <c r="T134" s="167"/>
      <c r="AT134" s="162" t="s">
        <v>132</v>
      </c>
      <c r="AU134" s="162" t="s">
        <v>84</v>
      </c>
      <c r="AV134" s="14" t="s">
        <v>84</v>
      </c>
      <c r="AW134" s="14" t="s">
        <v>4</v>
      </c>
      <c r="AX134" s="14" t="s">
        <v>82</v>
      </c>
      <c r="AY134" s="162" t="s">
        <v>120</v>
      </c>
    </row>
    <row r="135" spans="1:65" s="2" customFormat="1" ht="44.25" customHeight="1">
      <c r="A135" s="32"/>
      <c r="B135" s="137"/>
      <c r="C135" s="138" t="s">
        <v>181</v>
      </c>
      <c r="D135" s="138" t="s">
        <v>123</v>
      </c>
      <c r="E135" s="139" t="s">
        <v>182</v>
      </c>
      <c r="F135" s="140" t="s">
        <v>183</v>
      </c>
      <c r="G135" s="141" t="s">
        <v>170</v>
      </c>
      <c r="H135" s="142">
        <v>2</v>
      </c>
      <c r="I135" s="143">
        <v>0</v>
      </c>
      <c r="J135" s="143">
        <f>ROUND(I135*H135,2)</f>
        <v>0</v>
      </c>
      <c r="K135" s="140" t="s">
        <v>127</v>
      </c>
      <c r="L135" s="33"/>
      <c r="M135" s="144" t="s">
        <v>3</v>
      </c>
      <c r="N135" s="145" t="s">
        <v>45</v>
      </c>
      <c r="O135" s="146">
        <v>3.637</v>
      </c>
      <c r="P135" s="146">
        <f>O135*H135</f>
        <v>7.274</v>
      </c>
      <c r="Q135" s="146">
        <v>0</v>
      </c>
      <c r="R135" s="146">
        <f>Q135*H135</f>
        <v>0</v>
      </c>
      <c r="S135" s="146">
        <v>0</v>
      </c>
      <c r="T135" s="147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48" t="s">
        <v>128</v>
      </c>
      <c r="AT135" s="148" t="s">
        <v>123</v>
      </c>
      <c r="AU135" s="148" t="s">
        <v>84</v>
      </c>
      <c r="AY135" s="19" t="s">
        <v>120</v>
      </c>
      <c r="BE135" s="149">
        <f>IF(N135="základní",J135,0)</f>
        <v>0</v>
      </c>
      <c r="BF135" s="149">
        <f>IF(N135="snížená",J135,0)</f>
        <v>0</v>
      </c>
      <c r="BG135" s="149">
        <f>IF(N135="zákl. přenesená",J135,0)</f>
        <v>0</v>
      </c>
      <c r="BH135" s="149">
        <f>IF(N135="sníž. přenesená",J135,0)</f>
        <v>0</v>
      </c>
      <c r="BI135" s="149">
        <f>IF(N135="nulová",J135,0)</f>
        <v>0</v>
      </c>
      <c r="BJ135" s="19" t="s">
        <v>82</v>
      </c>
      <c r="BK135" s="149">
        <f>ROUND(I135*H135,2)</f>
        <v>0</v>
      </c>
      <c r="BL135" s="19" t="s">
        <v>128</v>
      </c>
      <c r="BM135" s="148" t="s">
        <v>184</v>
      </c>
    </row>
    <row r="136" spans="1:65" s="2" customFormat="1">
      <c r="A136" s="32"/>
      <c r="B136" s="33"/>
      <c r="C136" s="32"/>
      <c r="D136" s="150" t="s">
        <v>130</v>
      </c>
      <c r="E136" s="32"/>
      <c r="F136" s="151" t="s">
        <v>185</v>
      </c>
      <c r="G136" s="32"/>
      <c r="H136" s="32"/>
      <c r="I136" s="32"/>
      <c r="J136" s="32"/>
      <c r="K136" s="32"/>
      <c r="L136" s="33"/>
      <c r="M136" s="152"/>
      <c r="N136" s="153"/>
      <c r="O136" s="53"/>
      <c r="P136" s="53"/>
      <c r="Q136" s="53"/>
      <c r="R136" s="53"/>
      <c r="S136" s="53"/>
      <c r="T136" s="54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9" t="s">
        <v>130</v>
      </c>
      <c r="AU136" s="19" t="s">
        <v>84</v>
      </c>
    </row>
    <row r="137" spans="1:65" s="14" customFormat="1">
      <c r="B137" s="161"/>
      <c r="D137" s="155" t="s">
        <v>132</v>
      </c>
      <c r="E137" s="162" t="s">
        <v>3</v>
      </c>
      <c r="F137" s="163" t="s">
        <v>179</v>
      </c>
      <c r="H137" s="164">
        <v>2</v>
      </c>
      <c r="L137" s="161"/>
      <c r="M137" s="165"/>
      <c r="N137" s="166"/>
      <c r="O137" s="166"/>
      <c r="P137" s="166"/>
      <c r="Q137" s="166"/>
      <c r="R137" s="166"/>
      <c r="S137" s="166"/>
      <c r="T137" s="167"/>
      <c r="AT137" s="162" t="s">
        <v>132</v>
      </c>
      <c r="AU137" s="162" t="s">
        <v>84</v>
      </c>
      <c r="AV137" s="14" t="s">
        <v>84</v>
      </c>
      <c r="AW137" s="14" t="s">
        <v>36</v>
      </c>
      <c r="AX137" s="14" t="s">
        <v>82</v>
      </c>
      <c r="AY137" s="162" t="s">
        <v>120</v>
      </c>
    </row>
    <row r="138" spans="1:65" s="2" customFormat="1" ht="24.2" customHeight="1">
      <c r="A138" s="32"/>
      <c r="B138" s="137"/>
      <c r="C138" s="138" t="s">
        <v>186</v>
      </c>
      <c r="D138" s="138" t="s">
        <v>123</v>
      </c>
      <c r="E138" s="139" t="s">
        <v>187</v>
      </c>
      <c r="F138" s="140" t="s">
        <v>188</v>
      </c>
      <c r="G138" s="141" t="s">
        <v>189</v>
      </c>
      <c r="H138" s="142">
        <v>2</v>
      </c>
      <c r="I138" s="143">
        <v>0</v>
      </c>
      <c r="J138" s="143">
        <f>ROUND(I138*H138,2)</f>
        <v>0</v>
      </c>
      <c r="K138" s="140" t="s">
        <v>127</v>
      </c>
      <c r="L138" s="33"/>
      <c r="M138" s="144" t="s">
        <v>3</v>
      </c>
      <c r="N138" s="145" t="s">
        <v>45</v>
      </c>
      <c r="O138" s="146">
        <v>0.69599999999999995</v>
      </c>
      <c r="P138" s="146">
        <f>O138*H138</f>
        <v>1.3919999999999999</v>
      </c>
      <c r="Q138" s="146">
        <v>0</v>
      </c>
      <c r="R138" s="146">
        <f>Q138*H138</f>
        <v>0</v>
      </c>
      <c r="S138" s="146">
        <v>0</v>
      </c>
      <c r="T138" s="147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48" t="s">
        <v>128</v>
      </c>
      <c r="AT138" s="148" t="s">
        <v>123</v>
      </c>
      <c r="AU138" s="148" t="s">
        <v>84</v>
      </c>
      <c r="AY138" s="19" t="s">
        <v>120</v>
      </c>
      <c r="BE138" s="149">
        <f>IF(N138="základní",J138,0)</f>
        <v>0</v>
      </c>
      <c r="BF138" s="149">
        <f>IF(N138="snížená",J138,0)</f>
        <v>0</v>
      </c>
      <c r="BG138" s="149">
        <f>IF(N138="zákl. přenesená",J138,0)</f>
        <v>0</v>
      </c>
      <c r="BH138" s="149">
        <f>IF(N138="sníž. přenesená",J138,0)</f>
        <v>0</v>
      </c>
      <c r="BI138" s="149">
        <f>IF(N138="nulová",J138,0)</f>
        <v>0</v>
      </c>
      <c r="BJ138" s="19" t="s">
        <v>82</v>
      </c>
      <c r="BK138" s="149">
        <f>ROUND(I138*H138,2)</f>
        <v>0</v>
      </c>
      <c r="BL138" s="19" t="s">
        <v>128</v>
      </c>
      <c r="BM138" s="148" t="s">
        <v>190</v>
      </c>
    </row>
    <row r="139" spans="1:65" s="2" customFormat="1">
      <c r="A139" s="32"/>
      <c r="B139" s="33"/>
      <c r="C139" s="32"/>
      <c r="D139" s="150" t="s">
        <v>130</v>
      </c>
      <c r="E139" s="32"/>
      <c r="F139" s="151" t="s">
        <v>191</v>
      </c>
      <c r="G139" s="32"/>
      <c r="H139" s="32"/>
      <c r="I139" s="32"/>
      <c r="J139" s="32"/>
      <c r="K139" s="32"/>
      <c r="L139" s="33"/>
      <c r="M139" s="152"/>
      <c r="N139" s="153"/>
      <c r="O139" s="53"/>
      <c r="P139" s="53"/>
      <c r="Q139" s="53"/>
      <c r="R139" s="53"/>
      <c r="S139" s="53"/>
      <c r="T139" s="54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9" t="s">
        <v>130</v>
      </c>
      <c r="AU139" s="19" t="s">
        <v>84</v>
      </c>
    </row>
    <row r="140" spans="1:65" s="13" customFormat="1">
      <c r="B140" s="154"/>
      <c r="D140" s="155" t="s">
        <v>132</v>
      </c>
      <c r="E140" s="156" t="s">
        <v>3</v>
      </c>
      <c r="F140" s="157" t="s">
        <v>133</v>
      </c>
      <c r="H140" s="156" t="s">
        <v>3</v>
      </c>
      <c r="L140" s="154"/>
      <c r="M140" s="158"/>
      <c r="N140" s="159"/>
      <c r="O140" s="159"/>
      <c r="P140" s="159"/>
      <c r="Q140" s="159"/>
      <c r="R140" s="159"/>
      <c r="S140" s="159"/>
      <c r="T140" s="160"/>
      <c r="AT140" s="156" t="s">
        <v>132</v>
      </c>
      <c r="AU140" s="156" t="s">
        <v>84</v>
      </c>
      <c r="AV140" s="13" t="s">
        <v>82</v>
      </c>
      <c r="AW140" s="13" t="s">
        <v>36</v>
      </c>
      <c r="AX140" s="13" t="s">
        <v>74</v>
      </c>
      <c r="AY140" s="156" t="s">
        <v>120</v>
      </c>
    </row>
    <row r="141" spans="1:65" s="13" customFormat="1" ht="22.5">
      <c r="B141" s="154"/>
      <c r="D141" s="155" t="s">
        <v>132</v>
      </c>
      <c r="E141" s="156" t="s">
        <v>3</v>
      </c>
      <c r="F141" s="157" t="s">
        <v>192</v>
      </c>
      <c r="H141" s="156" t="s">
        <v>3</v>
      </c>
      <c r="L141" s="154"/>
      <c r="M141" s="158"/>
      <c r="N141" s="159"/>
      <c r="O141" s="159"/>
      <c r="P141" s="159"/>
      <c r="Q141" s="159"/>
      <c r="R141" s="159"/>
      <c r="S141" s="159"/>
      <c r="T141" s="160"/>
      <c r="AT141" s="156" t="s">
        <v>132</v>
      </c>
      <c r="AU141" s="156" t="s">
        <v>84</v>
      </c>
      <c r="AV141" s="13" t="s">
        <v>82</v>
      </c>
      <c r="AW141" s="13" t="s">
        <v>36</v>
      </c>
      <c r="AX141" s="13" t="s">
        <v>74</v>
      </c>
      <c r="AY141" s="156" t="s">
        <v>120</v>
      </c>
    </row>
    <row r="142" spans="1:65" s="13" customFormat="1">
      <c r="B142" s="154"/>
      <c r="D142" s="155" t="s">
        <v>132</v>
      </c>
      <c r="E142" s="156" t="s">
        <v>3</v>
      </c>
      <c r="F142" s="157" t="s">
        <v>157</v>
      </c>
      <c r="H142" s="156" t="s">
        <v>3</v>
      </c>
      <c r="L142" s="154"/>
      <c r="M142" s="158"/>
      <c r="N142" s="159"/>
      <c r="O142" s="159"/>
      <c r="P142" s="159"/>
      <c r="Q142" s="159"/>
      <c r="R142" s="159"/>
      <c r="S142" s="159"/>
      <c r="T142" s="160"/>
      <c r="AT142" s="156" t="s">
        <v>132</v>
      </c>
      <c r="AU142" s="156" t="s">
        <v>84</v>
      </c>
      <c r="AV142" s="13" t="s">
        <v>82</v>
      </c>
      <c r="AW142" s="13" t="s">
        <v>36</v>
      </c>
      <c r="AX142" s="13" t="s">
        <v>74</v>
      </c>
      <c r="AY142" s="156" t="s">
        <v>120</v>
      </c>
    </row>
    <row r="143" spans="1:65" s="14" customFormat="1">
      <c r="B143" s="161"/>
      <c r="D143" s="155" t="s">
        <v>132</v>
      </c>
      <c r="E143" s="162" t="s">
        <v>3</v>
      </c>
      <c r="F143" s="163" t="s">
        <v>193</v>
      </c>
      <c r="H143" s="164">
        <v>1</v>
      </c>
      <c r="L143" s="161"/>
      <c r="M143" s="165"/>
      <c r="N143" s="166"/>
      <c r="O143" s="166"/>
      <c r="P143" s="166"/>
      <c r="Q143" s="166"/>
      <c r="R143" s="166"/>
      <c r="S143" s="166"/>
      <c r="T143" s="167"/>
      <c r="AT143" s="162" t="s">
        <v>132</v>
      </c>
      <c r="AU143" s="162" t="s">
        <v>84</v>
      </c>
      <c r="AV143" s="14" t="s">
        <v>84</v>
      </c>
      <c r="AW143" s="14" t="s">
        <v>36</v>
      </c>
      <c r="AX143" s="14" t="s">
        <v>74</v>
      </c>
      <c r="AY143" s="162" t="s">
        <v>120</v>
      </c>
    </row>
    <row r="144" spans="1:65" s="13" customFormat="1">
      <c r="B144" s="154"/>
      <c r="D144" s="155" t="s">
        <v>132</v>
      </c>
      <c r="E144" s="156" t="s">
        <v>3</v>
      </c>
      <c r="F144" s="157" t="s">
        <v>159</v>
      </c>
      <c r="H144" s="156" t="s">
        <v>3</v>
      </c>
      <c r="L144" s="154"/>
      <c r="M144" s="158"/>
      <c r="N144" s="159"/>
      <c r="O144" s="159"/>
      <c r="P144" s="159"/>
      <c r="Q144" s="159"/>
      <c r="R144" s="159"/>
      <c r="S144" s="159"/>
      <c r="T144" s="160"/>
      <c r="AT144" s="156" t="s">
        <v>132</v>
      </c>
      <c r="AU144" s="156" t="s">
        <v>84</v>
      </c>
      <c r="AV144" s="13" t="s">
        <v>82</v>
      </c>
      <c r="AW144" s="13" t="s">
        <v>36</v>
      </c>
      <c r="AX144" s="13" t="s">
        <v>74</v>
      </c>
      <c r="AY144" s="156" t="s">
        <v>120</v>
      </c>
    </row>
    <row r="145" spans="1:65" s="14" customFormat="1">
      <c r="B145" s="161"/>
      <c r="D145" s="155" t="s">
        <v>132</v>
      </c>
      <c r="E145" s="162" t="s">
        <v>3</v>
      </c>
      <c r="F145" s="163" t="s">
        <v>193</v>
      </c>
      <c r="H145" s="164">
        <v>1</v>
      </c>
      <c r="L145" s="161"/>
      <c r="M145" s="165"/>
      <c r="N145" s="166"/>
      <c r="O145" s="166"/>
      <c r="P145" s="166"/>
      <c r="Q145" s="166"/>
      <c r="R145" s="166"/>
      <c r="S145" s="166"/>
      <c r="T145" s="167"/>
      <c r="AT145" s="162" t="s">
        <v>132</v>
      </c>
      <c r="AU145" s="162" t="s">
        <v>84</v>
      </c>
      <c r="AV145" s="14" t="s">
        <v>84</v>
      </c>
      <c r="AW145" s="14" t="s">
        <v>36</v>
      </c>
      <c r="AX145" s="14" t="s">
        <v>74</v>
      </c>
      <c r="AY145" s="162" t="s">
        <v>120</v>
      </c>
    </row>
    <row r="146" spans="1:65" s="15" customFormat="1">
      <c r="B146" s="168"/>
      <c r="D146" s="155" t="s">
        <v>132</v>
      </c>
      <c r="E146" s="169" t="s">
        <v>3</v>
      </c>
      <c r="F146" s="170" t="s">
        <v>144</v>
      </c>
      <c r="H146" s="171">
        <v>2</v>
      </c>
      <c r="L146" s="168"/>
      <c r="M146" s="172"/>
      <c r="N146" s="173"/>
      <c r="O146" s="173"/>
      <c r="P146" s="173"/>
      <c r="Q146" s="173"/>
      <c r="R146" s="173"/>
      <c r="S146" s="173"/>
      <c r="T146" s="174"/>
      <c r="AT146" s="169" t="s">
        <v>132</v>
      </c>
      <c r="AU146" s="169" t="s">
        <v>84</v>
      </c>
      <c r="AV146" s="15" t="s">
        <v>128</v>
      </c>
      <c r="AW146" s="15" t="s">
        <v>36</v>
      </c>
      <c r="AX146" s="15" t="s">
        <v>82</v>
      </c>
      <c r="AY146" s="169" t="s">
        <v>120</v>
      </c>
    </row>
    <row r="147" spans="1:65" s="2" customFormat="1" ht="33" customHeight="1">
      <c r="A147" s="32"/>
      <c r="B147" s="137"/>
      <c r="C147" s="138" t="s">
        <v>165</v>
      </c>
      <c r="D147" s="138" t="s">
        <v>123</v>
      </c>
      <c r="E147" s="139" t="s">
        <v>194</v>
      </c>
      <c r="F147" s="140" t="s">
        <v>195</v>
      </c>
      <c r="G147" s="141" t="s">
        <v>189</v>
      </c>
      <c r="H147" s="142">
        <v>4</v>
      </c>
      <c r="I147" s="143">
        <v>0</v>
      </c>
      <c r="J147" s="143">
        <f>ROUND(I147*H147,2)</f>
        <v>0</v>
      </c>
      <c r="K147" s="140" t="s">
        <v>127</v>
      </c>
      <c r="L147" s="33"/>
      <c r="M147" s="144" t="s">
        <v>3</v>
      </c>
      <c r="N147" s="145" t="s">
        <v>45</v>
      </c>
      <c r="O147" s="146">
        <v>0</v>
      </c>
      <c r="P147" s="146">
        <f>O147*H147</f>
        <v>0</v>
      </c>
      <c r="Q147" s="146">
        <v>0</v>
      </c>
      <c r="R147" s="146">
        <f>Q147*H147</f>
        <v>0</v>
      </c>
      <c r="S147" s="146">
        <v>0</v>
      </c>
      <c r="T147" s="147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48" t="s">
        <v>128</v>
      </c>
      <c r="AT147" s="148" t="s">
        <v>123</v>
      </c>
      <c r="AU147" s="148" t="s">
        <v>84</v>
      </c>
      <c r="AY147" s="19" t="s">
        <v>120</v>
      </c>
      <c r="BE147" s="149">
        <f>IF(N147="základní",J147,0)</f>
        <v>0</v>
      </c>
      <c r="BF147" s="149">
        <f>IF(N147="snížená",J147,0)</f>
        <v>0</v>
      </c>
      <c r="BG147" s="149">
        <f>IF(N147="zákl. přenesená",J147,0)</f>
        <v>0</v>
      </c>
      <c r="BH147" s="149">
        <f>IF(N147="sníž. přenesená",J147,0)</f>
        <v>0</v>
      </c>
      <c r="BI147" s="149">
        <f>IF(N147="nulová",J147,0)</f>
        <v>0</v>
      </c>
      <c r="BJ147" s="19" t="s">
        <v>82</v>
      </c>
      <c r="BK147" s="149">
        <f>ROUND(I147*H147,2)</f>
        <v>0</v>
      </c>
      <c r="BL147" s="19" t="s">
        <v>128</v>
      </c>
      <c r="BM147" s="148" t="s">
        <v>196</v>
      </c>
    </row>
    <row r="148" spans="1:65" s="2" customFormat="1">
      <c r="A148" s="32"/>
      <c r="B148" s="33"/>
      <c r="C148" s="32"/>
      <c r="D148" s="150" t="s">
        <v>130</v>
      </c>
      <c r="E148" s="32"/>
      <c r="F148" s="151" t="s">
        <v>197</v>
      </c>
      <c r="G148" s="32"/>
      <c r="H148" s="32"/>
      <c r="I148" s="32"/>
      <c r="J148" s="32"/>
      <c r="K148" s="32"/>
      <c r="L148" s="33"/>
      <c r="M148" s="152"/>
      <c r="N148" s="153"/>
      <c r="O148" s="53"/>
      <c r="P148" s="53"/>
      <c r="Q148" s="53"/>
      <c r="R148" s="53"/>
      <c r="S148" s="53"/>
      <c r="T148" s="54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9" t="s">
        <v>130</v>
      </c>
      <c r="AU148" s="19" t="s">
        <v>84</v>
      </c>
    </row>
    <row r="149" spans="1:65" s="14" customFormat="1">
      <c r="B149" s="161"/>
      <c r="D149" s="155" t="s">
        <v>132</v>
      </c>
      <c r="E149" s="162" t="s">
        <v>3</v>
      </c>
      <c r="F149" s="163" t="s">
        <v>198</v>
      </c>
      <c r="H149" s="164">
        <v>2</v>
      </c>
      <c r="L149" s="161"/>
      <c r="M149" s="165"/>
      <c r="N149" s="166"/>
      <c r="O149" s="166"/>
      <c r="P149" s="166"/>
      <c r="Q149" s="166"/>
      <c r="R149" s="166"/>
      <c r="S149" s="166"/>
      <c r="T149" s="167"/>
      <c r="AT149" s="162" t="s">
        <v>132</v>
      </c>
      <c r="AU149" s="162" t="s">
        <v>84</v>
      </c>
      <c r="AV149" s="14" t="s">
        <v>84</v>
      </c>
      <c r="AW149" s="14" t="s">
        <v>36</v>
      </c>
      <c r="AX149" s="14" t="s">
        <v>82</v>
      </c>
      <c r="AY149" s="162" t="s">
        <v>120</v>
      </c>
    </row>
    <row r="150" spans="1:65" s="14" customFormat="1">
      <c r="B150" s="161"/>
      <c r="D150" s="155" t="s">
        <v>132</v>
      </c>
      <c r="F150" s="163" t="s">
        <v>199</v>
      </c>
      <c r="H150" s="164">
        <v>4</v>
      </c>
      <c r="L150" s="161"/>
      <c r="M150" s="165"/>
      <c r="N150" s="166"/>
      <c r="O150" s="166"/>
      <c r="P150" s="166"/>
      <c r="Q150" s="166"/>
      <c r="R150" s="166"/>
      <c r="S150" s="166"/>
      <c r="T150" s="167"/>
      <c r="AT150" s="162" t="s">
        <v>132</v>
      </c>
      <c r="AU150" s="162" t="s">
        <v>84</v>
      </c>
      <c r="AV150" s="14" t="s">
        <v>84</v>
      </c>
      <c r="AW150" s="14" t="s">
        <v>4</v>
      </c>
      <c r="AX150" s="14" t="s">
        <v>82</v>
      </c>
      <c r="AY150" s="162" t="s">
        <v>120</v>
      </c>
    </row>
    <row r="151" spans="1:65" s="2" customFormat="1" ht="24.2" customHeight="1">
      <c r="A151" s="32"/>
      <c r="B151" s="137"/>
      <c r="C151" s="138" t="s">
        <v>200</v>
      </c>
      <c r="D151" s="138" t="s">
        <v>123</v>
      </c>
      <c r="E151" s="139" t="s">
        <v>201</v>
      </c>
      <c r="F151" s="140" t="s">
        <v>202</v>
      </c>
      <c r="G151" s="141" t="s">
        <v>189</v>
      </c>
      <c r="H151" s="142">
        <v>2</v>
      </c>
      <c r="I151" s="143">
        <v>0</v>
      </c>
      <c r="J151" s="143">
        <f>ROUND(I151*H151,2)</f>
        <v>0</v>
      </c>
      <c r="K151" s="140" t="s">
        <v>127</v>
      </c>
      <c r="L151" s="33"/>
      <c r="M151" s="144" t="s">
        <v>3</v>
      </c>
      <c r="N151" s="145" t="s">
        <v>45</v>
      </c>
      <c r="O151" s="146">
        <v>0.46800000000000003</v>
      </c>
      <c r="P151" s="146">
        <f>O151*H151</f>
        <v>0.93600000000000005</v>
      </c>
      <c r="Q151" s="146">
        <v>0</v>
      </c>
      <c r="R151" s="146">
        <f>Q151*H151</f>
        <v>0</v>
      </c>
      <c r="S151" s="146">
        <v>0</v>
      </c>
      <c r="T151" s="147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48" t="s">
        <v>128</v>
      </c>
      <c r="AT151" s="148" t="s">
        <v>123</v>
      </c>
      <c r="AU151" s="148" t="s">
        <v>84</v>
      </c>
      <c r="AY151" s="19" t="s">
        <v>120</v>
      </c>
      <c r="BE151" s="149">
        <f>IF(N151="základní",J151,0)</f>
        <v>0</v>
      </c>
      <c r="BF151" s="149">
        <f>IF(N151="snížená",J151,0)</f>
        <v>0</v>
      </c>
      <c r="BG151" s="149">
        <f>IF(N151="zákl. přenesená",J151,0)</f>
        <v>0</v>
      </c>
      <c r="BH151" s="149">
        <f>IF(N151="sníž. přenesená",J151,0)</f>
        <v>0</v>
      </c>
      <c r="BI151" s="149">
        <f>IF(N151="nulová",J151,0)</f>
        <v>0</v>
      </c>
      <c r="BJ151" s="19" t="s">
        <v>82</v>
      </c>
      <c r="BK151" s="149">
        <f>ROUND(I151*H151,2)</f>
        <v>0</v>
      </c>
      <c r="BL151" s="19" t="s">
        <v>128</v>
      </c>
      <c r="BM151" s="148" t="s">
        <v>203</v>
      </c>
    </row>
    <row r="152" spans="1:65" s="2" customFormat="1">
      <c r="A152" s="32"/>
      <c r="B152" s="33"/>
      <c r="C152" s="32"/>
      <c r="D152" s="150" t="s">
        <v>130</v>
      </c>
      <c r="E152" s="32"/>
      <c r="F152" s="151" t="s">
        <v>204</v>
      </c>
      <c r="G152" s="32"/>
      <c r="H152" s="32"/>
      <c r="I152" s="32"/>
      <c r="J152" s="32"/>
      <c r="K152" s="32"/>
      <c r="L152" s="33"/>
      <c r="M152" s="152"/>
      <c r="N152" s="153"/>
      <c r="O152" s="53"/>
      <c r="P152" s="53"/>
      <c r="Q152" s="53"/>
      <c r="R152" s="53"/>
      <c r="S152" s="53"/>
      <c r="T152" s="54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9" t="s">
        <v>130</v>
      </c>
      <c r="AU152" s="19" t="s">
        <v>84</v>
      </c>
    </row>
    <row r="153" spans="1:65" s="14" customFormat="1">
      <c r="B153" s="161"/>
      <c r="D153" s="155" t="s">
        <v>132</v>
      </c>
      <c r="E153" s="162" t="s">
        <v>3</v>
      </c>
      <c r="F153" s="163" t="s">
        <v>198</v>
      </c>
      <c r="H153" s="164">
        <v>2</v>
      </c>
      <c r="L153" s="161"/>
      <c r="M153" s="165"/>
      <c r="N153" s="166"/>
      <c r="O153" s="166"/>
      <c r="P153" s="166"/>
      <c r="Q153" s="166"/>
      <c r="R153" s="166"/>
      <c r="S153" s="166"/>
      <c r="T153" s="167"/>
      <c r="AT153" s="162" t="s">
        <v>132</v>
      </c>
      <c r="AU153" s="162" t="s">
        <v>84</v>
      </c>
      <c r="AV153" s="14" t="s">
        <v>84</v>
      </c>
      <c r="AW153" s="14" t="s">
        <v>36</v>
      </c>
      <c r="AX153" s="14" t="s">
        <v>82</v>
      </c>
      <c r="AY153" s="162" t="s">
        <v>120</v>
      </c>
    </row>
    <row r="154" spans="1:65" s="2" customFormat="1" ht="37.9" customHeight="1">
      <c r="A154" s="32"/>
      <c r="B154" s="137"/>
      <c r="C154" s="138" t="s">
        <v>205</v>
      </c>
      <c r="D154" s="138" t="s">
        <v>123</v>
      </c>
      <c r="E154" s="139" t="s">
        <v>206</v>
      </c>
      <c r="F154" s="140" t="s">
        <v>207</v>
      </c>
      <c r="G154" s="141" t="s">
        <v>126</v>
      </c>
      <c r="H154" s="142">
        <v>235.5</v>
      </c>
      <c r="I154" s="143">
        <v>0</v>
      </c>
      <c r="J154" s="143">
        <f>ROUND(I154*H154,2)</f>
        <v>0</v>
      </c>
      <c r="K154" s="140" t="s">
        <v>127</v>
      </c>
      <c r="L154" s="33"/>
      <c r="M154" s="144" t="s">
        <v>3</v>
      </c>
      <c r="N154" s="145" t="s">
        <v>45</v>
      </c>
      <c r="O154" s="146">
        <v>0.35399999999999998</v>
      </c>
      <c r="P154" s="146">
        <f>O154*H154</f>
        <v>83.36699999999999</v>
      </c>
      <c r="Q154" s="146">
        <v>4.0000000000000003E-5</v>
      </c>
      <c r="R154" s="146">
        <f>Q154*H154</f>
        <v>9.4200000000000013E-3</v>
      </c>
      <c r="S154" s="146">
        <v>0</v>
      </c>
      <c r="T154" s="147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48" t="s">
        <v>128</v>
      </c>
      <c r="AT154" s="148" t="s">
        <v>123</v>
      </c>
      <c r="AU154" s="148" t="s">
        <v>84</v>
      </c>
      <c r="AY154" s="19" t="s">
        <v>120</v>
      </c>
      <c r="BE154" s="149">
        <f>IF(N154="základní",J154,0)</f>
        <v>0</v>
      </c>
      <c r="BF154" s="149">
        <f>IF(N154="snížená",J154,0)</f>
        <v>0</v>
      </c>
      <c r="BG154" s="149">
        <f>IF(N154="zákl. přenesená",J154,0)</f>
        <v>0</v>
      </c>
      <c r="BH154" s="149">
        <f>IF(N154="sníž. přenesená",J154,0)</f>
        <v>0</v>
      </c>
      <c r="BI154" s="149">
        <f>IF(N154="nulová",J154,0)</f>
        <v>0</v>
      </c>
      <c r="BJ154" s="19" t="s">
        <v>82</v>
      </c>
      <c r="BK154" s="149">
        <f>ROUND(I154*H154,2)</f>
        <v>0</v>
      </c>
      <c r="BL154" s="19" t="s">
        <v>128</v>
      </c>
      <c r="BM154" s="148" t="s">
        <v>208</v>
      </c>
    </row>
    <row r="155" spans="1:65" s="2" customFormat="1">
      <c r="A155" s="32"/>
      <c r="B155" s="33"/>
      <c r="C155" s="32"/>
      <c r="D155" s="150" t="s">
        <v>130</v>
      </c>
      <c r="E155" s="32"/>
      <c r="F155" s="151" t="s">
        <v>209</v>
      </c>
      <c r="G155" s="32"/>
      <c r="H155" s="32"/>
      <c r="I155" s="32"/>
      <c r="J155" s="32"/>
      <c r="K155" s="32"/>
      <c r="L155" s="33"/>
      <c r="M155" s="152"/>
      <c r="N155" s="153"/>
      <c r="O155" s="53"/>
      <c r="P155" s="53"/>
      <c r="Q155" s="53"/>
      <c r="R155" s="53"/>
      <c r="S155" s="53"/>
      <c r="T155" s="54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9" t="s">
        <v>130</v>
      </c>
      <c r="AU155" s="19" t="s">
        <v>84</v>
      </c>
    </row>
    <row r="156" spans="1:65" s="13" customFormat="1">
      <c r="B156" s="154"/>
      <c r="D156" s="155" t="s">
        <v>132</v>
      </c>
      <c r="E156" s="156" t="s">
        <v>3</v>
      </c>
      <c r="F156" s="157" t="s">
        <v>133</v>
      </c>
      <c r="H156" s="156" t="s">
        <v>3</v>
      </c>
      <c r="L156" s="154"/>
      <c r="M156" s="158"/>
      <c r="N156" s="159"/>
      <c r="O156" s="159"/>
      <c r="P156" s="159"/>
      <c r="Q156" s="159"/>
      <c r="R156" s="159"/>
      <c r="S156" s="159"/>
      <c r="T156" s="160"/>
      <c r="AT156" s="156" t="s">
        <v>132</v>
      </c>
      <c r="AU156" s="156" t="s">
        <v>84</v>
      </c>
      <c r="AV156" s="13" t="s">
        <v>82</v>
      </c>
      <c r="AW156" s="13" t="s">
        <v>36</v>
      </c>
      <c r="AX156" s="13" t="s">
        <v>74</v>
      </c>
      <c r="AY156" s="156" t="s">
        <v>120</v>
      </c>
    </row>
    <row r="157" spans="1:65" s="13" customFormat="1">
      <c r="B157" s="154"/>
      <c r="D157" s="155" t="s">
        <v>132</v>
      </c>
      <c r="E157" s="156" t="s">
        <v>3</v>
      </c>
      <c r="F157" s="157" t="s">
        <v>210</v>
      </c>
      <c r="H157" s="156" t="s">
        <v>3</v>
      </c>
      <c r="L157" s="154"/>
      <c r="M157" s="158"/>
      <c r="N157" s="159"/>
      <c r="O157" s="159"/>
      <c r="P157" s="159"/>
      <c r="Q157" s="159"/>
      <c r="R157" s="159"/>
      <c r="S157" s="159"/>
      <c r="T157" s="160"/>
      <c r="AT157" s="156" t="s">
        <v>132</v>
      </c>
      <c r="AU157" s="156" t="s">
        <v>84</v>
      </c>
      <c r="AV157" s="13" t="s">
        <v>82</v>
      </c>
      <c r="AW157" s="13" t="s">
        <v>36</v>
      </c>
      <c r="AX157" s="13" t="s">
        <v>74</v>
      </c>
      <c r="AY157" s="156" t="s">
        <v>120</v>
      </c>
    </row>
    <row r="158" spans="1:65" s="14" customFormat="1">
      <c r="B158" s="161"/>
      <c r="D158" s="155" t="s">
        <v>132</v>
      </c>
      <c r="E158" s="162" t="s">
        <v>3</v>
      </c>
      <c r="F158" s="163" t="s">
        <v>211</v>
      </c>
      <c r="H158" s="164">
        <v>46.5</v>
      </c>
      <c r="L158" s="161"/>
      <c r="M158" s="165"/>
      <c r="N158" s="166"/>
      <c r="O158" s="166"/>
      <c r="P158" s="166"/>
      <c r="Q158" s="166"/>
      <c r="R158" s="166"/>
      <c r="S158" s="166"/>
      <c r="T158" s="167"/>
      <c r="AT158" s="162" t="s">
        <v>132</v>
      </c>
      <c r="AU158" s="162" t="s">
        <v>84</v>
      </c>
      <c r="AV158" s="14" t="s">
        <v>84</v>
      </c>
      <c r="AW158" s="14" t="s">
        <v>36</v>
      </c>
      <c r="AX158" s="14" t="s">
        <v>74</v>
      </c>
      <c r="AY158" s="162" t="s">
        <v>120</v>
      </c>
    </row>
    <row r="159" spans="1:65" s="13" customFormat="1">
      <c r="B159" s="154"/>
      <c r="D159" s="155" t="s">
        <v>132</v>
      </c>
      <c r="E159" s="156" t="s">
        <v>3</v>
      </c>
      <c r="F159" s="157" t="s">
        <v>212</v>
      </c>
      <c r="H159" s="156" t="s">
        <v>3</v>
      </c>
      <c r="L159" s="154"/>
      <c r="M159" s="158"/>
      <c r="N159" s="159"/>
      <c r="O159" s="159"/>
      <c r="P159" s="159"/>
      <c r="Q159" s="159"/>
      <c r="R159" s="159"/>
      <c r="S159" s="159"/>
      <c r="T159" s="160"/>
      <c r="AT159" s="156" t="s">
        <v>132</v>
      </c>
      <c r="AU159" s="156" t="s">
        <v>84</v>
      </c>
      <c r="AV159" s="13" t="s">
        <v>82</v>
      </c>
      <c r="AW159" s="13" t="s">
        <v>36</v>
      </c>
      <c r="AX159" s="13" t="s">
        <v>74</v>
      </c>
      <c r="AY159" s="156" t="s">
        <v>120</v>
      </c>
    </row>
    <row r="160" spans="1:65" s="14" customFormat="1">
      <c r="B160" s="161"/>
      <c r="D160" s="155" t="s">
        <v>132</v>
      </c>
      <c r="E160" s="162" t="s">
        <v>3</v>
      </c>
      <c r="F160" s="163" t="s">
        <v>213</v>
      </c>
      <c r="H160" s="164">
        <v>142.5</v>
      </c>
      <c r="L160" s="161"/>
      <c r="M160" s="165"/>
      <c r="N160" s="166"/>
      <c r="O160" s="166"/>
      <c r="P160" s="166"/>
      <c r="Q160" s="166"/>
      <c r="R160" s="166"/>
      <c r="S160" s="166"/>
      <c r="T160" s="167"/>
      <c r="AT160" s="162" t="s">
        <v>132</v>
      </c>
      <c r="AU160" s="162" t="s">
        <v>84</v>
      </c>
      <c r="AV160" s="14" t="s">
        <v>84</v>
      </c>
      <c r="AW160" s="14" t="s">
        <v>36</v>
      </c>
      <c r="AX160" s="14" t="s">
        <v>74</v>
      </c>
      <c r="AY160" s="162" t="s">
        <v>120</v>
      </c>
    </row>
    <row r="161" spans="1:65" s="13" customFormat="1">
      <c r="B161" s="154"/>
      <c r="D161" s="155" t="s">
        <v>132</v>
      </c>
      <c r="E161" s="156" t="s">
        <v>3</v>
      </c>
      <c r="F161" s="157" t="s">
        <v>214</v>
      </c>
      <c r="H161" s="156" t="s">
        <v>3</v>
      </c>
      <c r="L161" s="154"/>
      <c r="M161" s="158"/>
      <c r="N161" s="159"/>
      <c r="O161" s="159"/>
      <c r="P161" s="159"/>
      <c r="Q161" s="159"/>
      <c r="R161" s="159"/>
      <c r="S161" s="159"/>
      <c r="T161" s="160"/>
      <c r="AT161" s="156" t="s">
        <v>132</v>
      </c>
      <c r="AU161" s="156" t="s">
        <v>84</v>
      </c>
      <c r="AV161" s="13" t="s">
        <v>82</v>
      </c>
      <c r="AW161" s="13" t="s">
        <v>36</v>
      </c>
      <c r="AX161" s="13" t="s">
        <v>74</v>
      </c>
      <c r="AY161" s="156" t="s">
        <v>120</v>
      </c>
    </row>
    <row r="162" spans="1:65" s="14" customFormat="1">
      <c r="B162" s="161"/>
      <c r="D162" s="155" t="s">
        <v>132</v>
      </c>
      <c r="E162" s="162" t="s">
        <v>3</v>
      </c>
      <c r="F162" s="163" t="s">
        <v>211</v>
      </c>
      <c r="H162" s="164">
        <v>46.5</v>
      </c>
      <c r="L162" s="161"/>
      <c r="M162" s="165"/>
      <c r="N162" s="166"/>
      <c r="O162" s="166"/>
      <c r="P162" s="166"/>
      <c r="Q162" s="166"/>
      <c r="R162" s="166"/>
      <c r="S162" s="166"/>
      <c r="T162" s="167"/>
      <c r="AT162" s="162" t="s">
        <v>132</v>
      </c>
      <c r="AU162" s="162" t="s">
        <v>84</v>
      </c>
      <c r="AV162" s="14" t="s">
        <v>84</v>
      </c>
      <c r="AW162" s="14" t="s">
        <v>36</v>
      </c>
      <c r="AX162" s="14" t="s">
        <v>74</v>
      </c>
      <c r="AY162" s="162" t="s">
        <v>120</v>
      </c>
    </row>
    <row r="163" spans="1:65" s="15" customFormat="1">
      <c r="B163" s="168"/>
      <c r="D163" s="155" t="s">
        <v>132</v>
      </c>
      <c r="E163" s="169" t="s">
        <v>3</v>
      </c>
      <c r="F163" s="170" t="s">
        <v>144</v>
      </c>
      <c r="H163" s="171">
        <v>235.5</v>
      </c>
      <c r="L163" s="168"/>
      <c r="M163" s="172"/>
      <c r="N163" s="173"/>
      <c r="O163" s="173"/>
      <c r="P163" s="173"/>
      <c r="Q163" s="173"/>
      <c r="R163" s="173"/>
      <c r="S163" s="173"/>
      <c r="T163" s="174"/>
      <c r="AT163" s="169" t="s">
        <v>132</v>
      </c>
      <c r="AU163" s="169" t="s">
        <v>84</v>
      </c>
      <c r="AV163" s="15" t="s">
        <v>128</v>
      </c>
      <c r="AW163" s="15" t="s">
        <v>36</v>
      </c>
      <c r="AX163" s="15" t="s">
        <v>82</v>
      </c>
      <c r="AY163" s="169" t="s">
        <v>120</v>
      </c>
    </row>
    <row r="164" spans="1:65" s="12" customFormat="1" ht="22.9" customHeight="1">
      <c r="B164" s="125"/>
      <c r="D164" s="126" t="s">
        <v>73</v>
      </c>
      <c r="E164" s="135" t="s">
        <v>215</v>
      </c>
      <c r="F164" s="135" t="s">
        <v>216</v>
      </c>
      <c r="J164" s="136">
        <f>BK164</f>
        <v>0</v>
      </c>
      <c r="L164" s="125"/>
      <c r="M164" s="129"/>
      <c r="N164" s="130"/>
      <c r="O164" s="130"/>
      <c r="P164" s="131">
        <f>SUM(P165:P177)</f>
        <v>18.572453999999997</v>
      </c>
      <c r="Q164" s="130"/>
      <c r="R164" s="131">
        <f>SUM(R165:R177)</f>
        <v>0</v>
      </c>
      <c r="S164" s="130"/>
      <c r="T164" s="132">
        <f>SUM(T165:T177)</f>
        <v>0</v>
      </c>
      <c r="AR164" s="126" t="s">
        <v>82</v>
      </c>
      <c r="AT164" s="133" t="s">
        <v>73</v>
      </c>
      <c r="AU164" s="133" t="s">
        <v>82</v>
      </c>
      <c r="AY164" s="126" t="s">
        <v>120</v>
      </c>
      <c r="BK164" s="134">
        <f>SUM(BK165:BK177)</f>
        <v>0</v>
      </c>
    </row>
    <row r="165" spans="1:65" s="2" customFormat="1" ht="37.9" customHeight="1">
      <c r="A165" s="32"/>
      <c r="B165" s="137"/>
      <c r="C165" s="138" t="s">
        <v>217</v>
      </c>
      <c r="D165" s="138" t="s">
        <v>123</v>
      </c>
      <c r="E165" s="139" t="s">
        <v>218</v>
      </c>
      <c r="F165" s="140" t="s">
        <v>219</v>
      </c>
      <c r="G165" s="141" t="s">
        <v>220</v>
      </c>
      <c r="H165" s="142">
        <v>7.1459999999999999</v>
      </c>
      <c r="I165" s="143">
        <v>0</v>
      </c>
      <c r="J165" s="143">
        <f>ROUND(I165*H165,2)</f>
        <v>0</v>
      </c>
      <c r="K165" s="140" t="s">
        <v>127</v>
      </c>
      <c r="L165" s="33"/>
      <c r="M165" s="144" t="s">
        <v>3</v>
      </c>
      <c r="N165" s="145" t="s">
        <v>45</v>
      </c>
      <c r="O165" s="146">
        <v>2.42</v>
      </c>
      <c r="P165" s="146">
        <f>O165*H165</f>
        <v>17.293319999999998</v>
      </c>
      <c r="Q165" s="146">
        <v>0</v>
      </c>
      <c r="R165" s="146">
        <f>Q165*H165</f>
        <v>0</v>
      </c>
      <c r="S165" s="146">
        <v>0</v>
      </c>
      <c r="T165" s="147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48" t="s">
        <v>128</v>
      </c>
      <c r="AT165" s="148" t="s">
        <v>123</v>
      </c>
      <c r="AU165" s="148" t="s">
        <v>84</v>
      </c>
      <c r="AY165" s="19" t="s">
        <v>120</v>
      </c>
      <c r="BE165" s="149">
        <f>IF(N165="základní",J165,0)</f>
        <v>0</v>
      </c>
      <c r="BF165" s="149">
        <f>IF(N165="snížená",J165,0)</f>
        <v>0</v>
      </c>
      <c r="BG165" s="149">
        <f>IF(N165="zákl. přenesená",J165,0)</f>
        <v>0</v>
      </c>
      <c r="BH165" s="149">
        <f>IF(N165="sníž. přenesená",J165,0)</f>
        <v>0</v>
      </c>
      <c r="BI165" s="149">
        <f>IF(N165="nulová",J165,0)</f>
        <v>0</v>
      </c>
      <c r="BJ165" s="19" t="s">
        <v>82</v>
      </c>
      <c r="BK165" s="149">
        <f>ROUND(I165*H165,2)</f>
        <v>0</v>
      </c>
      <c r="BL165" s="19" t="s">
        <v>128</v>
      </c>
      <c r="BM165" s="148" t="s">
        <v>221</v>
      </c>
    </row>
    <row r="166" spans="1:65" s="2" customFormat="1">
      <c r="A166" s="32"/>
      <c r="B166" s="33"/>
      <c r="C166" s="32"/>
      <c r="D166" s="150" t="s">
        <v>130</v>
      </c>
      <c r="E166" s="32"/>
      <c r="F166" s="151" t="s">
        <v>222</v>
      </c>
      <c r="G166" s="32"/>
      <c r="H166" s="32"/>
      <c r="I166" s="32"/>
      <c r="J166" s="32"/>
      <c r="K166" s="32"/>
      <c r="L166" s="33"/>
      <c r="M166" s="152"/>
      <c r="N166" s="153"/>
      <c r="O166" s="53"/>
      <c r="P166" s="53"/>
      <c r="Q166" s="53"/>
      <c r="R166" s="53"/>
      <c r="S166" s="53"/>
      <c r="T166" s="54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9" t="s">
        <v>130</v>
      </c>
      <c r="AU166" s="19" t="s">
        <v>84</v>
      </c>
    </row>
    <row r="167" spans="1:65" s="2" customFormat="1" ht="33" customHeight="1">
      <c r="A167" s="32"/>
      <c r="B167" s="137"/>
      <c r="C167" s="138" t="s">
        <v>223</v>
      </c>
      <c r="D167" s="138" t="s">
        <v>123</v>
      </c>
      <c r="E167" s="139" t="s">
        <v>224</v>
      </c>
      <c r="F167" s="140" t="s">
        <v>225</v>
      </c>
      <c r="G167" s="141" t="s">
        <v>220</v>
      </c>
      <c r="H167" s="142">
        <v>7.1459999999999999</v>
      </c>
      <c r="I167" s="143">
        <v>0</v>
      </c>
      <c r="J167" s="143">
        <f>ROUND(I167*H167,2)</f>
        <v>0</v>
      </c>
      <c r="K167" s="140" t="s">
        <v>127</v>
      </c>
      <c r="L167" s="33"/>
      <c r="M167" s="144" t="s">
        <v>3</v>
      </c>
      <c r="N167" s="145" t="s">
        <v>45</v>
      </c>
      <c r="O167" s="146">
        <v>0.125</v>
      </c>
      <c r="P167" s="146">
        <f>O167*H167</f>
        <v>0.89324999999999999</v>
      </c>
      <c r="Q167" s="146">
        <v>0</v>
      </c>
      <c r="R167" s="146">
        <f>Q167*H167</f>
        <v>0</v>
      </c>
      <c r="S167" s="146">
        <v>0</v>
      </c>
      <c r="T167" s="147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48" t="s">
        <v>128</v>
      </c>
      <c r="AT167" s="148" t="s">
        <v>123</v>
      </c>
      <c r="AU167" s="148" t="s">
        <v>84</v>
      </c>
      <c r="AY167" s="19" t="s">
        <v>120</v>
      </c>
      <c r="BE167" s="149">
        <f>IF(N167="základní",J167,0)</f>
        <v>0</v>
      </c>
      <c r="BF167" s="149">
        <f>IF(N167="snížená",J167,0)</f>
        <v>0</v>
      </c>
      <c r="BG167" s="149">
        <f>IF(N167="zákl. přenesená",J167,0)</f>
        <v>0</v>
      </c>
      <c r="BH167" s="149">
        <f>IF(N167="sníž. přenesená",J167,0)</f>
        <v>0</v>
      </c>
      <c r="BI167" s="149">
        <f>IF(N167="nulová",J167,0)</f>
        <v>0</v>
      </c>
      <c r="BJ167" s="19" t="s">
        <v>82</v>
      </c>
      <c r="BK167" s="149">
        <f>ROUND(I167*H167,2)</f>
        <v>0</v>
      </c>
      <c r="BL167" s="19" t="s">
        <v>128</v>
      </c>
      <c r="BM167" s="148" t="s">
        <v>226</v>
      </c>
    </row>
    <row r="168" spans="1:65" s="2" customFormat="1">
      <c r="A168" s="32"/>
      <c r="B168" s="33"/>
      <c r="C168" s="32"/>
      <c r="D168" s="150" t="s">
        <v>130</v>
      </c>
      <c r="E168" s="32"/>
      <c r="F168" s="151" t="s">
        <v>227</v>
      </c>
      <c r="G168" s="32"/>
      <c r="H168" s="32"/>
      <c r="I168" s="32"/>
      <c r="J168" s="32"/>
      <c r="K168" s="32"/>
      <c r="L168" s="33"/>
      <c r="M168" s="152"/>
      <c r="N168" s="153"/>
      <c r="O168" s="53"/>
      <c r="P168" s="53"/>
      <c r="Q168" s="53"/>
      <c r="R168" s="53"/>
      <c r="S168" s="53"/>
      <c r="T168" s="54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9" t="s">
        <v>130</v>
      </c>
      <c r="AU168" s="19" t="s">
        <v>84</v>
      </c>
    </row>
    <row r="169" spans="1:65" s="2" customFormat="1" ht="44.25" customHeight="1">
      <c r="A169" s="32"/>
      <c r="B169" s="137"/>
      <c r="C169" s="138" t="s">
        <v>228</v>
      </c>
      <c r="D169" s="138" t="s">
        <v>123</v>
      </c>
      <c r="E169" s="139" t="s">
        <v>229</v>
      </c>
      <c r="F169" s="140" t="s">
        <v>230</v>
      </c>
      <c r="G169" s="141" t="s">
        <v>220</v>
      </c>
      <c r="H169" s="142">
        <v>64.313999999999993</v>
      </c>
      <c r="I169" s="143">
        <v>0</v>
      </c>
      <c r="J169" s="143">
        <f>ROUND(I169*H169,2)</f>
        <v>0</v>
      </c>
      <c r="K169" s="140" t="s">
        <v>127</v>
      </c>
      <c r="L169" s="33"/>
      <c r="M169" s="144" t="s">
        <v>3</v>
      </c>
      <c r="N169" s="145" t="s">
        <v>45</v>
      </c>
      <c r="O169" s="146">
        <v>6.0000000000000001E-3</v>
      </c>
      <c r="P169" s="146">
        <f>O169*H169</f>
        <v>0.38588399999999995</v>
      </c>
      <c r="Q169" s="146">
        <v>0</v>
      </c>
      <c r="R169" s="146">
        <f>Q169*H169</f>
        <v>0</v>
      </c>
      <c r="S169" s="146">
        <v>0</v>
      </c>
      <c r="T169" s="147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48" t="s">
        <v>128</v>
      </c>
      <c r="AT169" s="148" t="s">
        <v>123</v>
      </c>
      <c r="AU169" s="148" t="s">
        <v>84</v>
      </c>
      <c r="AY169" s="19" t="s">
        <v>120</v>
      </c>
      <c r="BE169" s="149">
        <f>IF(N169="základní",J169,0)</f>
        <v>0</v>
      </c>
      <c r="BF169" s="149">
        <f>IF(N169="snížená",J169,0)</f>
        <v>0</v>
      </c>
      <c r="BG169" s="149">
        <f>IF(N169="zákl. přenesená",J169,0)</f>
        <v>0</v>
      </c>
      <c r="BH169" s="149">
        <f>IF(N169="sníž. přenesená",J169,0)</f>
        <v>0</v>
      </c>
      <c r="BI169" s="149">
        <f>IF(N169="nulová",J169,0)</f>
        <v>0</v>
      </c>
      <c r="BJ169" s="19" t="s">
        <v>82</v>
      </c>
      <c r="BK169" s="149">
        <f>ROUND(I169*H169,2)</f>
        <v>0</v>
      </c>
      <c r="BL169" s="19" t="s">
        <v>128</v>
      </c>
      <c r="BM169" s="148" t="s">
        <v>231</v>
      </c>
    </row>
    <row r="170" spans="1:65" s="2" customFormat="1">
      <c r="A170" s="32"/>
      <c r="B170" s="33"/>
      <c r="C170" s="32"/>
      <c r="D170" s="150" t="s">
        <v>130</v>
      </c>
      <c r="E170" s="32"/>
      <c r="F170" s="151" t="s">
        <v>232</v>
      </c>
      <c r="G170" s="32"/>
      <c r="H170" s="32"/>
      <c r="I170" s="32"/>
      <c r="J170" s="32"/>
      <c r="K170" s="32"/>
      <c r="L170" s="33"/>
      <c r="M170" s="152"/>
      <c r="N170" s="153"/>
      <c r="O170" s="53"/>
      <c r="P170" s="53"/>
      <c r="Q170" s="53"/>
      <c r="R170" s="53"/>
      <c r="S170" s="53"/>
      <c r="T170" s="54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9" t="s">
        <v>130</v>
      </c>
      <c r="AU170" s="19" t="s">
        <v>84</v>
      </c>
    </row>
    <row r="171" spans="1:65" s="14" customFormat="1">
      <c r="B171" s="161"/>
      <c r="D171" s="155" t="s">
        <v>132</v>
      </c>
      <c r="F171" s="163" t="s">
        <v>233</v>
      </c>
      <c r="H171" s="164">
        <v>64.313999999999993</v>
      </c>
      <c r="L171" s="161"/>
      <c r="M171" s="165"/>
      <c r="N171" s="166"/>
      <c r="O171" s="166"/>
      <c r="P171" s="166"/>
      <c r="Q171" s="166"/>
      <c r="R171" s="166"/>
      <c r="S171" s="166"/>
      <c r="T171" s="167"/>
      <c r="AT171" s="162" t="s">
        <v>132</v>
      </c>
      <c r="AU171" s="162" t="s">
        <v>84</v>
      </c>
      <c r="AV171" s="14" t="s">
        <v>84</v>
      </c>
      <c r="AW171" s="14" t="s">
        <v>4</v>
      </c>
      <c r="AX171" s="14" t="s">
        <v>82</v>
      </c>
      <c r="AY171" s="162" t="s">
        <v>120</v>
      </c>
    </row>
    <row r="172" spans="1:65" s="2" customFormat="1" ht="37.9" customHeight="1">
      <c r="A172" s="32"/>
      <c r="B172" s="137"/>
      <c r="C172" s="138" t="s">
        <v>9</v>
      </c>
      <c r="D172" s="138" t="s">
        <v>123</v>
      </c>
      <c r="E172" s="139" t="s">
        <v>234</v>
      </c>
      <c r="F172" s="140" t="s">
        <v>235</v>
      </c>
      <c r="G172" s="141" t="s">
        <v>220</v>
      </c>
      <c r="H172" s="142">
        <v>6.4370000000000003</v>
      </c>
      <c r="I172" s="143">
        <v>0</v>
      </c>
      <c r="J172" s="143">
        <f>ROUND(I172*H172,2)</f>
        <v>0</v>
      </c>
      <c r="K172" s="140" t="s">
        <v>127</v>
      </c>
      <c r="L172" s="33"/>
      <c r="M172" s="144" t="s">
        <v>3</v>
      </c>
      <c r="N172" s="145" t="s">
        <v>45</v>
      </c>
      <c r="O172" s="146">
        <v>0</v>
      </c>
      <c r="P172" s="146">
        <f>O172*H172</f>
        <v>0</v>
      </c>
      <c r="Q172" s="146">
        <v>0</v>
      </c>
      <c r="R172" s="146">
        <f>Q172*H172</f>
        <v>0</v>
      </c>
      <c r="S172" s="146">
        <v>0</v>
      </c>
      <c r="T172" s="147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48" t="s">
        <v>128</v>
      </c>
      <c r="AT172" s="148" t="s">
        <v>123</v>
      </c>
      <c r="AU172" s="148" t="s">
        <v>84</v>
      </c>
      <c r="AY172" s="19" t="s">
        <v>120</v>
      </c>
      <c r="BE172" s="149">
        <f>IF(N172="základní",J172,0)</f>
        <v>0</v>
      </c>
      <c r="BF172" s="149">
        <f>IF(N172="snížená",J172,0)</f>
        <v>0</v>
      </c>
      <c r="BG172" s="149">
        <f>IF(N172="zákl. přenesená",J172,0)</f>
        <v>0</v>
      </c>
      <c r="BH172" s="149">
        <f>IF(N172="sníž. přenesená",J172,0)</f>
        <v>0</v>
      </c>
      <c r="BI172" s="149">
        <f>IF(N172="nulová",J172,0)</f>
        <v>0</v>
      </c>
      <c r="BJ172" s="19" t="s">
        <v>82</v>
      </c>
      <c r="BK172" s="149">
        <f>ROUND(I172*H172,2)</f>
        <v>0</v>
      </c>
      <c r="BL172" s="19" t="s">
        <v>128</v>
      </c>
      <c r="BM172" s="148" t="s">
        <v>236</v>
      </c>
    </row>
    <row r="173" spans="1:65" s="2" customFormat="1">
      <c r="A173" s="32"/>
      <c r="B173" s="33"/>
      <c r="C173" s="32"/>
      <c r="D173" s="150" t="s">
        <v>130</v>
      </c>
      <c r="E173" s="32"/>
      <c r="F173" s="151" t="s">
        <v>237</v>
      </c>
      <c r="G173" s="32"/>
      <c r="H173" s="32"/>
      <c r="I173" s="32"/>
      <c r="J173" s="32"/>
      <c r="K173" s="32"/>
      <c r="L173" s="33"/>
      <c r="M173" s="152"/>
      <c r="N173" s="153"/>
      <c r="O173" s="53"/>
      <c r="P173" s="53"/>
      <c r="Q173" s="53"/>
      <c r="R173" s="53"/>
      <c r="S173" s="53"/>
      <c r="T173" s="54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9" t="s">
        <v>130</v>
      </c>
      <c r="AU173" s="19" t="s">
        <v>84</v>
      </c>
    </row>
    <row r="174" spans="1:65" s="14" customFormat="1">
      <c r="B174" s="161"/>
      <c r="D174" s="155" t="s">
        <v>132</v>
      </c>
      <c r="E174" s="162" t="s">
        <v>3</v>
      </c>
      <c r="F174" s="163" t="s">
        <v>238</v>
      </c>
      <c r="H174" s="164">
        <v>6.4370000000000003</v>
      </c>
      <c r="L174" s="161"/>
      <c r="M174" s="165"/>
      <c r="N174" s="166"/>
      <c r="O174" s="166"/>
      <c r="P174" s="166"/>
      <c r="Q174" s="166"/>
      <c r="R174" s="166"/>
      <c r="S174" s="166"/>
      <c r="T174" s="167"/>
      <c r="AT174" s="162" t="s">
        <v>132</v>
      </c>
      <c r="AU174" s="162" t="s">
        <v>84</v>
      </c>
      <c r="AV174" s="14" t="s">
        <v>84</v>
      </c>
      <c r="AW174" s="14" t="s">
        <v>36</v>
      </c>
      <c r="AX174" s="14" t="s">
        <v>82</v>
      </c>
      <c r="AY174" s="162" t="s">
        <v>120</v>
      </c>
    </row>
    <row r="175" spans="1:65" s="2" customFormat="1" ht="44.25" customHeight="1">
      <c r="A175" s="32"/>
      <c r="B175" s="137"/>
      <c r="C175" s="138" t="s">
        <v>239</v>
      </c>
      <c r="D175" s="138" t="s">
        <v>123</v>
      </c>
      <c r="E175" s="139" t="s">
        <v>240</v>
      </c>
      <c r="F175" s="140" t="s">
        <v>241</v>
      </c>
      <c r="G175" s="141" t="s">
        <v>220</v>
      </c>
      <c r="H175" s="142">
        <v>0.23400000000000001</v>
      </c>
      <c r="I175" s="143">
        <v>0</v>
      </c>
      <c r="J175" s="143">
        <f>ROUND(I175*H175,2)</f>
        <v>0</v>
      </c>
      <c r="K175" s="140" t="s">
        <v>127</v>
      </c>
      <c r="L175" s="33"/>
      <c r="M175" s="144" t="s">
        <v>3</v>
      </c>
      <c r="N175" s="145" t="s">
        <v>45</v>
      </c>
      <c r="O175" s="146">
        <v>0</v>
      </c>
      <c r="P175" s="146">
        <f>O175*H175</f>
        <v>0</v>
      </c>
      <c r="Q175" s="146">
        <v>0</v>
      </c>
      <c r="R175" s="146">
        <f>Q175*H175</f>
        <v>0</v>
      </c>
      <c r="S175" s="146">
        <v>0</v>
      </c>
      <c r="T175" s="147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48" t="s">
        <v>128</v>
      </c>
      <c r="AT175" s="148" t="s">
        <v>123</v>
      </c>
      <c r="AU175" s="148" t="s">
        <v>84</v>
      </c>
      <c r="AY175" s="19" t="s">
        <v>120</v>
      </c>
      <c r="BE175" s="149">
        <f>IF(N175="základní",J175,0)</f>
        <v>0</v>
      </c>
      <c r="BF175" s="149">
        <f>IF(N175="snížená",J175,0)</f>
        <v>0</v>
      </c>
      <c r="BG175" s="149">
        <f>IF(N175="zákl. přenesená",J175,0)</f>
        <v>0</v>
      </c>
      <c r="BH175" s="149">
        <f>IF(N175="sníž. přenesená",J175,0)</f>
        <v>0</v>
      </c>
      <c r="BI175" s="149">
        <f>IF(N175="nulová",J175,0)</f>
        <v>0</v>
      </c>
      <c r="BJ175" s="19" t="s">
        <v>82</v>
      </c>
      <c r="BK175" s="149">
        <f>ROUND(I175*H175,2)</f>
        <v>0</v>
      </c>
      <c r="BL175" s="19" t="s">
        <v>128</v>
      </c>
      <c r="BM175" s="148" t="s">
        <v>242</v>
      </c>
    </row>
    <row r="176" spans="1:65" s="2" customFormat="1">
      <c r="A176" s="32"/>
      <c r="B176" s="33"/>
      <c r="C176" s="32"/>
      <c r="D176" s="150" t="s">
        <v>130</v>
      </c>
      <c r="E176" s="32"/>
      <c r="F176" s="151" t="s">
        <v>243</v>
      </c>
      <c r="G176" s="32"/>
      <c r="H176" s="32"/>
      <c r="I176" s="32"/>
      <c r="J176" s="32"/>
      <c r="K176" s="32"/>
      <c r="L176" s="33"/>
      <c r="M176" s="152"/>
      <c r="N176" s="153"/>
      <c r="O176" s="53"/>
      <c r="P176" s="53"/>
      <c r="Q176" s="53"/>
      <c r="R176" s="53"/>
      <c r="S176" s="53"/>
      <c r="T176" s="54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9" t="s">
        <v>130</v>
      </c>
      <c r="AU176" s="19" t="s">
        <v>84</v>
      </c>
    </row>
    <row r="177" spans="1:65" s="14" customFormat="1">
      <c r="B177" s="161"/>
      <c r="D177" s="155" t="s">
        <v>132</v>
      </c>
      <c r="E177" s="162" t="s">
        <v>3</v>
      </c>
      <c r="F177" s="163" t="s">
        <v>244</v>
      </c>
      <c r="H177" s="164">
        <v>0.23400000000000001</v>
      </c>
      <c r="L177" s="161"/>
      <c r="M177" s="165"/>
      <c r="N177" s="166"/>
      <c r="O177" s="166"/>
      <c r="P177" s="166"/>
      <c r="Q177" s="166"/>
      <c r="R177" s="166"/>
      <c r="S177" s="166"/>
      <c r="T177" s="167"/>
      <c r="AT177" s="162" t="s">
        <v>132</v>
      </c>
      <c r="AU177" s="162" t="s">
        <v>84</v>
      </c>
      <c r="AV177" s="14" t="s">
        <v>84</v>
      </c>
      <c r="AW177" s="14" t="s">
        <v>36</v>
      </c>
      <c r="AX177" s="14" t="s">
        <v>82</v>
      </c>
      <c r="AY177" s="162" t="s">
        <v>120</v>
      </c>
    </row>
    <row r="178" spans="1:65" s="12" customFormat="1" ht="22.9" customHeight="1">
      <c r="B178" s="125"/>
      <c r="D178" s="126" t="s">
        <v>73</v>
      </c>
      <c r="E178" s="135" t="s">
        <v>245</v>
      </c>
      <c r="F178" s="135" t="s">
        <v>246</v>
      </c>
      <c r="J178" s="136">
        <f>BK178</f>
        <v>0</v>
      </c>
      <c r="L178" s="125"/>
      <c r="M178" s="129"/>
      <c r="N178" s="130"/>
      <c r="O178" s="130"/>
      <c r="P178" s="131">
        <f>SUM(P179:P180)</f>
        <v>1.8786</v>
      </c>
      <c r="Q178" s="130"/>
      <c r="R178" s="131">
        <f>SUM(R179:R180)</f>
        <v>0</v>
      </c>
      <c r="S178" s="130"/>
      <c r="T178" s="132">
        <f>SUM(T179:T180)</f>
        <v>0</v>
      </c>
      <c r="AR178" s="126" t="s">
        <v>82</v>
      </c>
      <c r="AT178" s="133" t="s">
        <v>73</v>
      </c>
      <c r="AU178" s="133" t="s">
        <v>82</v>
      </c>
      <c r="AY178" s="126" t="s">
        <v>120</v>
      </c>
      <c r="BK178" s="134">
        <f>SUM(BK179:BK180)</f>
        <v>0</v>
      </c>
    </row>
    <row r="179" spans="1:65" s="2" customFormat="1" ht="55.5" customHeight="1">
      <c r="A179" s="32"/>
      <c r="B179" s="137"/>
      <c r="C179" s="138" t="s">
        <v>247</v>
      </c>
      <c r="D179" s="138" t="s">
        <v>123</v>
      </c>
      <c r="E179" s="139" t="s">
        <v>248</v>
      </c>
      <c r="F179" s="140" t="s">
        <v>249</v>
      </c>
      <c r="G179" s="141" t="s">
        <v>220</v>
      </c>
      <c r="H179" s="142">
        <v>0.46500000000000002</v>
      </c>
      <c r="I179" s="143">
        <v>0</v>
      </c>
      <c r="J179" s="143">
        <f>ROUND(I179*H179,2)</f>
        <v>0</v>
      </c>
      <c r="K179" s="140" t="s">
        <v>127</v>
      </c>
      <c r="L179" s="33"/>
      <c r="M179" s="144" t="s">
        <v>3</v>
      </c>
      <c r="N179" s="145" t="s">
        <v>45</v>
      </c>
      <c r="O179" s="146">
        <v>4.04</v>
      </c>
      <c r="P179" s="146">
        <f>O179*H179</f>
        <v>1.8786</v>
      </c>
      <c r="Q179" s="146">
        <v>0</v>
      </c>
      <c r="R179" s="146">
        <f>Q179*H179</f>
        <v>0</v>
      </c>
      <c r="S179" s="146">
        <v>0</v>
      </c>
      <c r="T179" s="147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48" t="s">
        <v>128</v>
      </c>
      <c r="AT179" s="148" t="s">
        <v>123</v>
      </c>
      <c r="AU179" s="148" t="s">
        <v>84</v>
      </c>
      <c r="AY179" s="19" t="s">
        <v>120</v>
      </c>
      <c r="BE179" s="149">
        <f>IF(N179="základní",J179,0)</f>
        <v>0</v>
      </c>
      <c r="BF179" s="149">
        <f>IF(N179="snížená",J179,0)</f>
        <v>0</v>
      </c>
      <c r="BG179" s="149">
        <f>IF(N179="zákl. přenesená",J179,0)</f>
        <v>0</v>
      </c>
      <c r="BH179" s="149">
        <f>IF(N179="sníž. přenesená",J179,0)</f>
        <v>0</v>
      </c>
      <c r="BI179" s="149">
        <f>IF(N179="nulová",J179,0)</f>
        <v>0</v>
      </c>
      <c r="BJ179" s="19" t="s">
        <v>82</v>
      </c>
      <c r="BK179" s="149">
        <f>ROUND(I179*H179,2)</f>
        <v>0</v>
      </c>
      <c r="BL179" s="19" t="s">
        <v>128</v>
      </c>
      <c r="BM179" s="148" t="s">
        <v>250</v>
      </c>
    </row>
    <row r="180" spans="1:65" s="2" customFormat="1">
      <c r="A180" s="32"/>
      <c r="B180" s="33"/>
      <c r="C180" s="32"/>
      <c r="D180" s="150" t="s">
        <v>130</v>
      </c>
      <c r="E180" s="32"/>
      <c r="F180" s="151" t="s">
        <v>251</v>
      </c>
      <c r="G180" s="32"/>
      <c r="H180" s="32"/>
      <c r="I180" s="32"/>
      <c r="J180" s="32"/>
      <c r="K180" s="32"/>
      <c r="L180" s="33"/>
      <c r="M180" s="152"/>
      <c r="N180" s="153"/>
      <c r="O180" s="53"/>
      <c r="P180" s="53"/>
      <c r="Q180" s="53"/>
      <c r="R180" s="53"/>
      <c r="S180" s="53"/>
      <c r="T180" s="54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9" t="s">
        <v>130</v>
      </c>
      <c r="AU180" s="19" t="s">
        <v>84</v>
      </c>
    </row>
    <row r="181" spans="1:65" s="12" customFormat="1" ht="25.9" customHeight="1">
      <c r="B181" s="125"/>
      <c r="D181" s="126" t="s">
        <v>73</v>
      </c>
      <c r="E181" s="127" t="s">
        <v>252</v>
      </c>
      <c r="F181" s="127" t="s">
        <v>253</v>
      </c>
      <c r="J181" s="128">
        <f>J182+J262+J322</f>
        <v>0</v>
      </c>
      <c r="L181" s="125"/>
      <c r="M181" s="129"/>
      <c r="N181" s="130"/>
      <c r="O181" s="130"/>
      <c r="P181" s="131" t="e">
        <f>P182+#REF!+P262+P322</f>
        <v>#REF!</v>
      </c>
      <c r="Q181" s="130"/>
      <c r="R181" s="131" t="e">
        <f>R182+#REF!+R262+R322</f>
        <v>#REF!</v>
      </c>
      <c r="S181" s="130"/>
      <c r="T181" s="132" t="e">
        <f>T182+#REF!+T262+T322</f>
        <v>#REF!</v>
      </c>
      <c r="AR181" s="126" t="s">
        <v>84</v>
      </c>
      <c r="AT181" s="133" t="s">
        <v>73</v>
      </c>
      <c r="AU181" s="133" t="s">
        <v>74</v>
      </c>
      <c r="AY181" s="126" t="s">
        <v>120</v>
      </c>
      <c r="BK181" s="134" t="e">
        <f>BK182+#REF!+BK262+BK322</f>
        <v>#REF!</v>
      </c>
    </row>
    <row r="182" spans="1:65" s="12" customFormat="1" ht="22.9" customHeight="1">
      <c r="B182" s="125"/>
      <c r="D182" s="126" t="s">
        <v>73</v>
      </c>
      <c r="E182" s="135" t="s">
        <v>254</v>
      </c>
      <c r="F182" s="135" t="s">
        <v>255</v>
      </c>
      <c r="J182" s="136">
        <f>BK182</f>
        <v>0</v>
      </c>
      <c r="L182" s="125"/>
      <c r="M182" s="129"/>
      <c r="N182" s="130"/>
      <c r="O182" s="130"/>
      <c r="P182" s="131">
        <f>SUM(P183:P260)</f>
        <v>319.42568100000005</v>
      </c>
      <c r="Q182" s="130"/>
      <c r="R182" s="131">
        <f>SUM(R183:R260)</f>
        <v>1.3007666</v>
      </c>
      <c r="S182" s="130"/>
      <c r="T182" s="132">
        <f>SUM(T183:T260)</f>
        <v>1.7266096499999999</v>
      </c>
      <c r="AR182" s="126" t="s">
        <v>84</v>
      </c>
      <c r="AT182" s="133" t="s">
        <v>73</v>
      </c>
      <c r="AU182" s="133" t="s">
        <v>82</v>
      </c>
      <c r="AY182" s="126" t="s">
        <v>120</v>
      </c>
      <c r="BK182" s="134">
        <f>SUM(BK183:BK260)</f>
        <v>0</v>
      </c>
    </row>
    <row r="183" spans="1:65" s="2" customFormat="1" ht="24.2" customHeight="1">
      <c r="A183" s="32"/>
      <c r="B183" s="137"/>
      <c r="C183" s="138" t="s">
        <v>256</v>
      </c>
      <c r="D183" s="138" t="s">
        <v>123</v>
      </c>
      <c r="E183" s="139" t="s">
        <v>257</v>
      </c>
      <c r="F183" s="140" t="s">
        <v>258</v>
      </c>
      <c r="G183" s="141" t="s">
        <v>126</v>
      </c>
      <c r="H183" s="142">
        <v>48.901000000000003</v>
      </c>
      <c r="I183" s="143">
        <v>0</v>
      </c>
      <c r="J183" s="143">
        <f>ROUND(I183*H183,2)</f>
        <v>0</v>
      </c>
      <c r="K183" s="140" t="s">
        <v>259</v>
      </c>
      <c r="L183" s="33"/>
      <c r="M183" s="144" t="s">
        <v>3</v>
      </c>
      <c r="N183" s="145" t="s">
        <v>45</v>
      </c>
      <c r="O183" s="146">
        <v>1.5</v>
      </c>
      <c r="P183" s="146">
        <f>O183*H183</f>
        <v>73.351500000000001</v>
      </c>
      <c r="Q183" s="146">
        <v>0</v>
      </c>
      <c r="R183" s="146">
        <f>Q183*H183</f>
        <v>0</v>
      </c>
      <c r="S183" s="146">
        <v>2.4649999999999998E-2</v>
      </c>
      <c r="T183" s="147">
        <f>S183*H183</f>
        <v>1.20540965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48" t="s">
        <v>239</v>
      </c>
      <c r="AT183" s="148" t="s">
        <v>123</v>
      </c>
      <c r="AU183" s="148" t="s">
        <v>84</v>
      </c>
      <c r="AY183" s="19" t="s">
        <v>120</v>
      </c>
      <c r="BE183" s="149">
        <f>IF(N183="základní",J183,0)</f>
        <v>0</v>
      </c>
      <c r="BF183" s="149">
        <f>IF(N183="snížená",J183,0)</f>
        <v>0</v>
      </c>
      <c r="BG183" s="149">
        <f>IF(N183="zákl. přenesená",J183,0)</f>
        <v>0</v>
      </c>
      <c r="BH183" s="149">
        <f>IF(N183="sníž. přenesená",J183,0)</f>
        <v>0</v>
      </c>
      <c r="BI183" s="149">
        <f>IF(N183="nulová",J183,0)</f>
        <v>0</v>
      </c>
      <c r="BJ183" s="19" t="s">
        <v>82</v>
      </c>
      <c r="BK183" s="149">
        <f>ROUND(I183*H183,2)</f>
        <v>0</v>
      </c>
      <c r="BL183" s="19" t="s">
        <v>239</v>
      </c>
      <c r="BM183" s="148" t="s">
        <v>260</v>
      </c>
    </row>
    <row r="184" spans="1:65" s="13" customFormat="1">
      <c r="B184" s="154"/>
      <c r="D184" s="155" t="s">
        <v>132</v>
      </c>
      <c r="E184" s="156" t="s">
        <v>3</v>
      </c>
      <c r="F184" s="157" t="s">
        <v>133</v>
      </c>
      <c r="H184" s="156" t="s">
        <v>3</v>
      </c>
      <c r="L184" s="154"/>
      <c r="M184" s="158"/>
      <c r="N184" s="159"/>
      <c r="O184" s="159"/>
      <c r="P184" s="159"/>
      <c r="Q184" s="159"/>
      <c r="R184" s="159"/>
      <c r="S184" s="159"/>
      <c r="T184" s="160"/>
      <c r="AT184" s="156" t="s">
        <v>132</v>
      </c>
      <c r="AU184" s="156" t="s">
        <v>84</v>
      </c>
      <c r="AV184" s="13" t="s">
        <v>82</v>
      </c>
      <c r="AW184" s="13" t="s">
        <v>36</v>
      </c>
      <c r="AX184" s="13" t="s">
        <v>74</v>
      </c>
      <c r="AY184" s="156" t="s">
        <v>120</v>
      </c>
    </row>
    <row r="185" spans="1:65" s="13" customFormat="1">
      <c r="B185" s="154"/>
      <c r="D185" s="155" t="s">
        <v>132</v>
      </c>
      <c r="E185" s="156" t="s">
        <v>3</v>
      </c>
      <c r="F185" s="157" t="s">
        <v>261</v>
      </c>
      <c r="H185" s="156" t="s">
        <v>3</v>
      </c>
      <c r="L185" s="154"/>
      <c r="M185" s="158"/>
      <c r="N185" s="159"/>
      <c r="O185" s="159"/>
      <c r="P185" s="159"/>
      <c r="Q185" s="159"/>
      <c r="R185" s="159"/>
      <c r="S185" s="159"/>
      <c r="T185" s="160"/>
      <c r="AT185" s="156" t="s">
        <v>132</v>
      </c>
      <c r="AU185" s="156" t="s">
        <v>84</v>
      </c>
      <c r="AV185" s="13" t="s">
        <v>82</v>
      </c>
      <c r="AW185" s="13" t="s">
        <v>36</v>
      </c>
      <c r="AX185" s="13" t="s">
        <v>74</v>
      </c>
      <c r="AY185" s="156" t="s">
        <v>120</v>
      </c>
    </row>
    <row r="186" spans="1:65" s="13" customFormat="1">
      <c r="B186" s="154"/>
      <c r="D186" s="155" t="s">
        <v>132</v>
      </c>
      <c r="E186" s="156" t="s">
        <v>3</v>
      </c>
      <c r="F186" s="157" t="s">
        <v>262</v>
      </c>
      <c r="H186" s="156" t="s">
        <v>3</v>
      </c>
      <c r="L186" s="154"/>
      <c r="M186" s="158"/>
      <c r="N186" s="159"/>
      <c r="O186" s="159"/>
      <c r="P186" s="159"/>
      <c r="Q186" s="159"/>
      <c r="R186" s="159"/>
      <c r="S186" s="159"/>
      <c r="T186" s="160"/>
      <c r="AT186" s="156" t="s">
        <v>132</v>
      </c>
      <c r="AU186" s="156" t="s">
        <v>84</v>
      </c>
      <c r="AV186" s="13" t="s">
        <v>82</v>
      </c>
      <c r="AW186" s="13" t="s">
        <v>36</v>
      </c>
      <c r="AX186" s="13" t="s">
        <v>74</v>
      </c>
      <c r="AY186" s="156" t="s">
        <v>120</v>
      </c>
    </row>
    <row r="187" spans="1:65" s="13" customFormat="1">
      <c r="B187" s="154"/>
      <c r="D187" s="155" t="s">
        <v>132</v>
      </c>
      <c r="E187" s="156" t="s">
        <v>3</v>
      </c>
      <c r="F187" s="157" t="s">
        <v>263</v>
      </c>
      <c r="H187" s="156" t="s">
        <v>3</v>
      </c>
      <c r="L187" s="154"/>
      <c r="M187" s="158"/>
      <c r="N187" s="159"/>
      <c r="O187" s="159"/>
      <c r="P187" s="159"/>
      <c r="Q187" s="159"/>
      <c r="R187" s="159"/>
      <c r="S187" s="159"/>
      <c r="T187" s="160"/>
      <c r="AT187" s="156" t="s">
        <v>132</v>
      </c>
      <c r="AU187" s="156" t="s">
        <v>84</v>
      </c>
      <c r="AV187" s="13" t="s">
        <v>82</v>
      </c>
      <c r="AW187" s="13" t="s">
        <v>36</v>
      </c>
      <c r="AX187" s="13" t="s">
        <v>74</v>
      </c>
      <c r="AY187" s="156" t="s">
        <v>120</v>
      </c>
    </row>
    <row r="188" spans="1:65" s="13" customFormat="1">
      <c r="B188" s="154"/>
      <c r="D188" s="155" t="s">
        <v>132</v>
      </c>
      <c r="E188" s="156" t="s">
        <v>3</v>
      </c>
      <c r="F188" s="157" t="s">
        <v>264</v>
      </c>
      <c r="H188" s="156" t="s">
        <v>3</v>
      </c>
      <c r="L188" s="154"/>
      <c r="M188" s="158"/>
      <c r="N188" s="159"/>
      <c r="O188" s="159"/>
      <c r="P188" s="159"/>
      <c r="Q188" s="159"/>
      <c r="R188" s="159"/>
      <c r="S188" s="159"/>
      <c r="T188" s="160"/>
      <c r="AT188" s="156" t="s">
        <v>132</v>
      </c>
      <c r="AU188" s="156" t="s">
        <v>84</v>
      </c>
      <c r="AV188" s="13" t="s">
        <v>82</v>
      </c>
      <c r="AW188" s="13" t="s">
        <v>36</v>
      </c>
      <c r="AX188" s="13" t="s">
        <v>74</v>
      </c>
      <c r="AY188" s="156" t="s">
        <v>120</v>
      </c>
    </row>
    <row r="189" spans="1:65" s="14" customFormat="1" ht="33.75">
      <c r="B189" s="161"/>
      <c r="D189" s="155" t="s">
        <v>132</v>
      </c>
      <c r="E189" s="162" t="s">
        <v>3</v>
      </c>
      <c r="F189" s="163" t="s">
        <v>265</v>
      </c>
      <c r="H189" s="164">
        <v>15.180999999999999</v>
      </c>
      <c r="L189" s="161"/>
      <c r="M189" s="165"/>
      <c r="N189" s="166"/>
      <c r="O189" s="166"/>
      <c r="P189" s="166"/>
      <c r="Q189" s="166"/>
      <c r="R189" s="166"/>
      <c r="S189" s="166"/>
      <c r="T189" s="167"/>
      <c r="AT189" s="162" t="s">
        <v>132</v>
      </c>
      <c r="AU189" s="162" t="s">
        <v>84</v>
      </c>
      <c r="AV189" s="14" t="s">
        <v>84</v>
      </c>
      <c r="AW189" s="14" t="s">
        <v>36</v>
      </c>
      <c r="AX189" s="14" t="s">
        <v>74</v>
      </c>
      <c r="AY189" s="162" t="s">
        <v>120</v>
      </c>
    </row>
    <row r="190" spans="1:65" s="13" customFormat="1" ht="22.5">
      <c r="B190" s="154"/>
      <c r="D190" s="155" t="s">
        <v>132</v>
      </c>
      <c r="E190" s="156" t="s">
        <v>3</v>
      </c>
      <c r="F190" s="157" t="s">
        <v>266</v>
      </c>
      <c r="H190" s="156" t="s">
        <v>3</v>
      </c>
      <c r="L190" s="154"/>
      <c r="M190" s="158"/>
      <c r="N190" s="159"/>
      <c r="O190" s="159"/>
      <c r="P190" s="159"/>
      <c r="Q190" s="159"/>
      <c r="R190" s="159"/>
      <c r="S190" s="159"/>
      <c r="T190" s="160"/>
      <c r="AT190" s="156" t="s">
        <v>132</v>
      </c>
      <c r="AU190" s="156" t="s">
        <v>84</v>
      </c>
      <c r="AV190" s="13" t="s">
        <v>82</v>
      </c>
      <c r="AW190" s="13" t="s">
        <v>36</v>
      </c>
      <c r="AX190" s="13" t="s">
        <v>74</v>
      </c>
      <c r="AY190" s="156" t="s">
        <v>120</v>
      </c>
    </row>
    <row r="191" spans="1:65" s="14" customFormat="1">
      <c r="B191" s="161"/>
      <c r="D191" s="155" t="s">
        <v>132</v>
      </c>
      <c r="E191" s="162" t="s">
        <v>3</v>
      </c>
      <c r="F191" s="163" t="s">
        <v>267</v>
      </c>
      <c r="H191" s="164">
        <v>25.08</v>
      </c>
      <c r="L191" s="161"/>
      <c r="M191" s="165"/>
      <c r="N191" s="166"/>
      <c r="O191" s="166"/>
      <c r="P191" s="166"/>
      <c r="Q191" s="166"/>
      <c r="R191" s="166"/>
      <c r="S191" s="166"/>
      <c r="T191" s="167"/>
      <c r="AT191" s="162" t="s">
        <v>132</v>
      </c>
      <c r="AU191" s="162" t="s">
        <v>84</v>
      </c>
      <c r="AV191" s="14" t="s">
        <v>84</v>
      </c>
      <c r="AW191" s="14" t="s">
        <v>36</v>
      </c>
      <c r="AX191" s="14" t="s">
        <v>74</v>
      </c>
      <c r="AY191" s="162" t="s">
        <v>120</v>
      </c>
    </row>
    <row r="192" spans="1:65" s="13" customFormat="1" ht="22.5">
      <c r="B192" s="154"/>
      <c r="D192" s="155" t="s">
        <v>132</v>
      </c>
      <c r="E192" s="156" t="s">
        <v>3</v>
      </c>
      <c r="F192" s="157" t="s">
        <v>268</v>
      </c>
      <c r="H192" s="156" t="s">
        <v>3</v>
      </c>
      <c r="L192" s="154"/>
      <c r="M192" s="158"/>
      <c r="N192" s="159"/>
      <c r="O192" s="159"/>
      <c r="P192" s="159"/>
      <c r="Q192" s="159"/>
      <c r="R192" s="159"/>
      <c r="S192" s="159"/>
      <c r="T192" s="160"/>
      <c r="AT192" s="156" t="s">
        <v>132</v>
      </c>
      <c r="AU192" s="156" t="s">
        <v>84</v>
      </c>
      <c r="AV192" s="13" t="s">
        <v>82</v>
      </c>
      <c r="AW192" s="13" t="s">
        <v>36</v>
      </c>
      <c r="AX192" s="13" t="s">
        <v>74</v>
      </c>
      <c r="AY192" s="156" t="s">
        <v>120</v>
      </c>
    </row>
    <row r="193" spans="1:65" s="14" customFormat="1">
      <c r="B193" s="161"/>
      <c r="D193" s="155" t="s">
        <v>132</v>
      </c>
      <c r="E193" s="162" t="s">
        <v>3</v>
      </c>
      <c r="F193" s="163" t="s">
        <v>269</v>
      </c>
      <c r="H193" s="164">
        <v>8.64</v>
      </c>
      <c r="L193" s="161"/>
      <c r="M193" s="165"/>
      <c r="N193" s="166"/>
      <c r="O193" s="166"/>
      <c r="P193" s="166"/>
      <c r="Q193" s="166"/>
      <c r="R193" s="166"/>
      <c r="S193" s="166"/>
      <c r="T193" s="167"/>
      <c r="AT193" s="162" t="s">
        <v>132</v>
      </c>
      <c r="AU193" s="162" t="s">
        <v>84</v>
      </c>
      <c r="AV193" s="14" t="s">
        <v>84</v>
      </c>
      <c r="AW193" s="14" t="s">
        <v>36</v>
      </c>
      <c r="AX193" s="14" t="s">
        <v>74</v>
      </c>
      <c r="AY193" s="162" t="s">
        <v>120</v>
      </c>
    </row>
    <row r="194" spans="1:65" s="15" customFormat="1">
      <c r="B194" s="168"/>
      <c r="D194" s="155" t="s">
        <v>132</v>
      </c>
      <c r="E194" s="169" t="s">
        <v>3</v>
      </c>
      <c r="F194" s="170" t="s">
        <v>144</v>
      </c>
      <c r="H194" s="171">
        <v>48.901000000000003</v>
      </c>
      <c r="L194" s="168"/>
      <c r="M194" s="172"/>
      <c r="N194" s="173"/>
      <c r="O194" s="173"/>
      <c r="P194" s="173"/>
      <c r="Q194" s="173"/>
      <c r="R194" s="173"/>
      <c r="S194" s="173"/>
      <c r="T194" s="174"/>
      <c r="AT194" s="169" t="s">
        <v>132</v>
      </c>
      <c r="AU194" s="169" t="s">
        <v>84</v>
      </c>
      <c r="AV194" s="15" t="s">
        <v>128</v>
      </c>
      <c r="AW194" s="15" t="s">
        <v>36</v>
      </c>
      <c r="AX194" s="15" t="s">
        <v>82</v>
      </c>
      <c r="AY194" s="169" t="s">
        <v>120</v>
      </c>
    </row>
    <row r="195" spans="1:65" s="2" customFormat="1" ht="24.2" customHeight="1">
      <c r="A195" s="32"/>
      <c r="B195" s="137"/>
      <c r="C195" s="138" t="s">
        <v>270</v>
      </c>
      <c r="D195" s="138" t="s">
        <v>123</v>
      </c>
      <c r="E195" s="139" t="s">
        <v>271</v>
      </c>
      <c r="F195" s="140" t="s">
        <v>272</v>
      </c>
      <c r="G195" s="141" t="s">
        <v>126</v>
      </c>
      <c r="H195" s="142">
        <v>48.901000000000003</v>
      </c>
      <c r="I195" s="143">
        <v>0</v>
      </c>
      <c r="J195" s="143">
        <f>ROUND(I195*H195,2)</f>
        <v>0</v>
      </c>
      <c r="K195" s="140" t="s">
        <v>259</v>
      </c>
      <c r="L195" s="33"/>
      <c r="M195" s="144" t="s">
        <v>3</v>
      </c>
      <c r="N195" s="145" t="s">
        <v>45</v>
      </c>
      <c r="O195" s="146">
        <v>3</v>
      </c>
      <c r="P195" s="146">
        <f>O195*H195</f>
        <v>146.703</v>
      </c>
      <c r="Q195" s="146">
        <v>2.6599999999999999E-2</v>
      </c>
      <c r="R195" s="146">
        <f>Q195*H195</f>
        <v>1.3007666</v>
      </c>
      <c r="S195" s="146">
        <v>0</v>
      </c>
      <c r="T195" s="147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48" t="s">
        <v>239</v>
      </c>
      <c r="AT195" s="148" t="s">
        <v>123</v>
      </c>
      <c r="AU195" s="148" t="s">
        <v>84</v>
      </c>
      <c r="AY195" s="19" t="s">
        <v>120</v>
      </c>
      <c r="BE195" s="149">
        <f>IF(N195="základní",J195,0)</f>
        <v>0</v>
      </c>
      <c r="BF195" s="149">
        <f>IF(N195="snížená",J195,0)</f>
        <v>0</v>
      </c>
      <c r="BG195" s="149">
        <f>IF(N195="zákl. přenesená",J195,0)</f>
        <v>0</v>
      </c>
      <c r="BH195" s="149">
        <f>IF(N195="sníž. přenesená",J195,0)</f>
        <v>0</v>
      </c>
      <c r="BI195" s="149">
        <f>IF(N195="nulová",J195,0)</f>
        <v>0</v>
      </c>
      <c r="BJ195" s="19" t="s">
        <v>82</v>
      </c>
      <c r="BK195" s="149">
        <f>ROUND(I195*H195,2)</f>
        <v>0</v>
      </c>
      <c r="BL195" s="19" t="s">
        <v>239</v>
      </c>
      <c r="BM195" s="148" t="s">
        <v>273</v>
      </c>
    </row>
    <row r="196" spans="1:65" s="13" customFormat="1">
      <c r="B196" s="154"/>
      <c r="D196" s="155" t="s">
        <v>132</v>
      </c>
      <c r="E196" s="156" t="s">
        <v>3</v>
      </c>
      <c r="F196" s="157" t="s">
        <v>133</v>
      </c>
      <c r="H196" s="156" t="s">
        <v>3</v>
      </c>
      <c r="L196" s="154"/>
      <c r="M196" s="158"/>
      <c r="N196" s="159"/>
      <c r="O196" s="159"/>
      <c r="P196" s="159"/>
      <c r="Q196" s="159"/>
      <c r="R196" s="159"/>
      <c r="S196" s="159"/>
      <c r="T196" s="160"/>
      <c r="AT196" s="156" t="s">
        <v>132</v>
      </c>
      <c r="AU196" s="156" t="s">
        <v>84</v>
      </c>
      <c r="AV196" s="13" t="s">
        <v>82</v>
      </c>
      <c r="AW196" s="13" t="s">
        <v>36</v>
      </c>
      <c r="AX196" s="13" t="s">
        <v>74</v>
      </c>
      <c r="AY196" s="156" t="s">
        <v>120</v>
      </c>
    </row>
    <row r="197" spans="1:65" s="13" customFormat="1">
      <c r="B197" s="154"/>
      <c r="D197" s="155" t="s">
        <v>132</v>
      </c>
      <c r="E197" s="156" t="s">
        <v>3</v>
      </c>
      <c r="F197" s="157" t="s">
        <v>261</v>
      </c>
      <c r="H197" s="156" t="s">
        <v>3</v>
      </c>
      <c r="L197" s="154"/>
      <c r="M197" s="158"/>
      <c r="N197" s="159"/>
      <c r="O197" s="159"/>
      <c r="P197" s="159"/>
      <c r="Q197" s="159"/>
      <c r="R197" s="159"/>
      <c r="S197" s="159"/>
      <c r="T197" s="160"/>
      <c r="AT197" s="156" t="s">
        <v>132</v>
      </c>
      <c r="AU197" s="156" t="s">
        <v>84</v>
      </c>
      <c r="AV197" s="13" t="s">
        <v>82</v>
      </c>
      <c r="AW197" s="13" t="s">
        <v>36</v>
      </c>
      <c r="AX197" s="13" t="s">
        <v>74</v>
      </c>
      <c r="AY197" s="156" t="s">
        <v>120</v>
      </c>
    </row>
    <row r="198" spans="1:65" s="13" customFormat="1">
      <c r="B198" s="154"/>
      <c r="D198" s="155" t="s">
        <v>132</v>
      </c>
      <c r="E198" s="156" t="s">
        <v>3</v>
      </c>
      <c r="F198" s="157" t="s">
        <v>274</v>
      </c>
      <c r="H198" s="156" t="s">
        <v>3</v>
      </c>
      <c r="L198" s="154"/>
      <c r="M198" s="158"/>
      <c r="N198" s="159"/>
      <c r="O198" s="159"/>
      <c r="P198" s="159"/>
      <c r="Q198" s="159"/>
      <c r="R198" s="159"/>
      <c r="S198" s="159"/>
      <c r="T198" s="160"/>
      <c r="AT198" s="156" t="s">
        <v>132</v>
      </c>
      <c r="AU198" s="156" t="s">
        <v>84</v>
      </c>
      <c r="AV198" s="13" t="s">
        <v>82</v>
      </c>
      <c r="AW198" s="13" t="s">
        <v>36</v>
      </c>
      <c r="AX198" s="13" t="s">
        <v>74</v>
      </c>
      <c r="AY198" s="156" t="s">
        <v>120</v>
      </c>
    </row>
    <row r="199" spans="1:65" s="13" customFormat="1">
      <c r="B199" s="154"/>
      <c r="D199" s="155" t="s">
        <v>132</v>
      </c>
      <c r="E199" s="156" t="s">
        <v>3</v>
      </c>
      <c r="F199" s="157" t="s">
        <v>263</v>
      </c>
      <c r="H199" s="156" t="s">
        <v>3</v>
      </c>
      <c r="L199" s="154"/>
      <c r="M199" s="158"/>
      <c r="N199" s="159"/>
      <c r="O199" s="159"/>
      <c r="P199" s="159"/>
      <c r="Q199" s="159"/>
      <c r="R199" s="159"/>
      <c r="S199" s="159"/>
      <c r="T199" s="160"/>
      <c r="AT199" s="156" t="s">
        <v>132</v>
      </c>
      <c r="AU199" s="156" t="s">
        <v>84</v>
      </c>
      <c r="AV199" s="13" t="s">
        <v>82</v>
      </c>
      <c r="AW199" s="13" t="s">
        <v>36</v>
      </c>
      <c r="AX199" s="13" t="s">
        <v>74</v>
      </c>
      <c r="AY199" s="156" t="s">
        <v>120</v>
      </c>
    </row>
    <row r="200" spans="1:65" s="13" customFormat="1">
      <c r="B200" s="154"/>
      <c r="D200" s="155" t="s">
        <v>132</v>
      </c>
      <c r="E200" s="156" t="s">
        <v>3</v>
      </c>
      <c r="F200" s="157" t="s">
        <v>264</v>
      </c>
      <c r="H200" s="156" t="s">
        <v>3</v>
      </c>
      <c r="L200" s="154"/>
      <c r="M200" s="158"/>
      <c r="N200" s="159"/>
      <c r="O200" s="159"/>
      <c r="P200" s="159"/>
      <c r="Q200" s="159"/>
      <c r="R200" s="159"/>
      <c r="S200" s="159"/>
      <c r="T200" s="160"/>
      <c r="AT200" s="156" t="s">
        <v>132</v>
      </c>
      <c r="AU200" s="156" t="s">
        <v>84</v>
      </c>
      <c r="AV200" s="13" t="s">
        <v>82</v>
      </c>
      <c r="AW200" s="13" t="s">
        <v>36</v>
      </c>
      <c r="AX200" s="13" t="s">
        <v>74</v>
      </c>
      <c r="AY200" s="156" t="s">
        <v>120</v>
      </c>
    </row>
    <row r="201" spans="1:65" s="14" customFormat="1" ht="33.75">
      <c r="B201" s="161"/>
      <c r="D201" s="155" t="s">
        <v>132</v>
      </c>
      <c r="E201" s="162" t="s">
        <v>3</v>
      </c>
      <c r="F201" s="163" t="s">
        <v>265</v>
      </c>
      <c r="H201" s="164">
        <v>15.180999999999999</v>
      </c>
      <c r="L201" s="161"/>
      <c r="M201" s="165"/>
      <c r="N201" s="166"/>
      <c r="O201" s="166"/>
      <c r="P201" s="166"/>
      <c r="Q201" s="166"/>
      <c r="R201" s="166"/>
      <c r="S201" s="166"/>
      <c r="T201" s="167"/>
      <c r="AT201" s="162" t="s">
        <v>132</v>
      </c>
      <c r="AU201" s="162" t="s">
        <v>84</v>
      </c>
      <c r="AV201" s="14" t="s">
        <v>84</v>
      </c>
      <c r="AW201" s="14" t="s">
        <v>36</v>
      </c>
      <c r="AX201" s="14" t="s">
        <v>74</v>
      </c>
      <c r="AY201" s="162" t="s">
        <v>120</v>
      </c>
    </row>
    <row r="202" spans="1:65" s="13" customFormat="1" ht="22.5">
      <c r="B202" s="154"/>
      <c r="D202" s="155" t="s">
        <v>132</v>
      </c>
      <c r="E202" s="156" t="s">
        <v>3</v>
      </c>
      <c r="F202" s="157" t="s">
        <v>266</v>
      </c>
      <c r="H202" s="156" t="s">
        <v>3</v>
      </c>
      <c r="L202" s="154"/>
      <c r="M202" s="158"/>
      <c r="N202" s="159"/>
      <c r="O202" s="159"/>
      <c r="P202" s="159"/>
      <c r="Q202" s="159"/>
      <c r="R202" s="159"/>
      <c r="S202" s="159"/>
      <c r="T202" s="160"/>
      <c r="AT202" s="156" t="s">
        <v>132</v>
      </c>
      <c r="AU202" s="156" t="s">
        <v>84</v>
      </c>
      <c r="AV202" s="13" t="s">
        <v>82</v>
      </c>
      <c r="AW202" s="13" t="s">
        <v>36</v>
      </c>
      <c r="AX202" s="13" t="s">
        <v>74</v>
      </c>
      <c r="AY202" s="156" t="s">
        <v>120</v>
      </c>
    </row>
    <row r="203" spans="1:65" s="14" customFormat="1">
      <c r="B203" s="161"/>
      <c r="D203" s="155" t="s">
        <v>132</v>
      </c>
      <c r="E203" s="162" t="s">
        <v>3</v>
      </c>
      <c r="F203" s="163" t="s">
        <v>267</v>
      </c>
      <c r="H203" s="164">
        <v>25.08</v>
      </c>
      <c r="L203" s="161"/>
      <c r="M203" s="165"/>
      <c r="N203" s="166"/>
      <c r="O203" s="166"/>
      <c r="P203" s="166"/>
      <c r="Q203" s="166"/>
      <c r="R203" s="166"/>
      <c r="S203" s="166"/>
      <c r="T203" s="167"/>
      <c r="AT203" s="162" t="s">
        <v>132</v>
      </c>
      <c r="AU203" s="162" t="s">
        <v>84</v>
      </c>
      <c r="AV203" s="14" t="s">
        <v>84</v>
      </c>
      <c r="AW203" s="14" t="s">
        <v>36</v>
      </c>
      <c r="AX203" s="14" t="s">
        <v>74</v>
      </c>
      <c r="AY203" s="162" t="s">
        <v>120</v>
      </c>
    </row>
    <row r="204" spans="1:65" s="13" customFormat="1" ht="22.5">
      <c r="B204" s="154"/>
      <c r="D204" s="155" t="s">
        <v>132</v>
      </c>
      <c r="E204" s="156" t="s">
        <v>3</v>
      </c>
      <c r="F204" s="157" t="s">
        <v>268</v>
      </c>
      <c r="H204" s="156" t="s">
        <v>3</v>
      </c>
      <c r="L204" s="154"/>
      <c r="M204" s="158"/>
      <c r="N204" s="159"/>
      <c r="O204" s="159"/>
      <c r="P204" s="159"/>
      <c r="Q204" s="159"/>
      <c r="R204" s="159"/>
      <c r="S204" s="159"/>
      <c r="T204" s="160"/>
      <c r="AT204" s="156" t="s">
        <v>132</v>
      </c>
      <c r="AU204" s="156" t="s">
        <v>84</v>
      </c>
      <c r="AV204" s="13" t="s">
        <v>82</v>
      </c>
      <c r="AW204" s="13" t="s">
        <v>36</v>
      </c>
      <c r="AX204" s="13" t="s">
        <v>74</v>
      </c>
      <c r="AY204" s="156" t="s">
        <v>120</v>
      </c>
    </row>
    <row r="205" spans="1:65" s="14" customFormat="1">
      <c r="B205" s="161"/>
      <c r="D205" s="155" t="s">
        <v>132</v>
      </c>
      <c r="E205" s="162" t="s">
        <v>3</v>
      </c>
      <c r="F205" s="163" t="s">
        <v>269</v>
      </c>
      <c r="H205" s="164">
        <v>8.64</v>
      </c>
      <c r="L205" s="161"/>
      <c r="M205" s="165"/>
      <c r="N205" s="166"/>
      <c r="O205" s="166"/>
      <c r="P205" s="166"/>
      <c r="Q205" s="166"/>
      <c r="R205" s="166"/>
      <c r="S205" s="166"/>
      <c r="T205" s="167"/>
      <c r="AT205" s="162" t="s">
        <v>132</v>
      </c>
      <c r="AU205" s="162" t="s">
        <v>84</v>
      </c>
      <c r="AV205" s="14" t="s">
        <v>84</v>
      </c>
      <c r="AW205" s="14" t="s">
        <v>36</v>
      </c>
      <c r="AX205" s="14" t="s">
        <v>74</v>
      </c>
      <c r="AY205" s="162" t="s">
        <v>120</v>
      </c>
    </row>
    <row r="206" spans="1:65" s="15" customFormat="1">
      <c r="B206" s="168"/>
      <c r="D206" s="155" t="s">
        <v>132</v>
      </c>
      <c r="E206" s="169" t="s">
        <v>3</v>
      </c>
      <c r="F206" s="170" t="s">
        <v>144</v>
      </c>
      <c r="H206" s="171">
        <v>48.901000000000003</v>
      </c>
      <c r="L206" s="168"/>
      <c r="M206" s="172"/>
      <c r="N206" s="173"/>
      <c r="O206" s="173"/>
      <c r="P206" s="173"/>
      <c r="Q206" s="173"/>
      <c r="R206" s="173"/>
      <c r="S206" s="173"/>
      <c r="T206" s="174"/>
      <c r="AT206" s="169" t="s">
        <v>132</v>
      </c>
      <c r="AU206" s="169" t="s">
        <v>84</v>
      </c>
      <c r="AV206" s="15" t="s">
        <v>128</v>
      </c>
      <c r="AW206" s="15" t="s">
        <v>36</v>
      </c>
      <c r="AX206" s="15" t="s">
        <v>82</v>
      </c>
      <c r="AY206" s="169" t="s">
        <v>120</v>
      </c>
    </row>
    <row r="207" spans="1:65" s="2" customFormat="1" ht="49.15" customHeight="1">
      <c r="A207" s="32"/>
      <c r="B207" s="137"/>
      <c r="C207" s="138" t="s">
        <v>275</v>
      </c>
      <c r="D207" s="138" t="s">
        <v>123</v>
      </c>
      <c r="E207" s="139" t="s">
        <v>276</v>
      </c>
      <c r="F207" s="140" t="s">
        <v>277</v>
      </c>
      <c r="G207" s="141" t="s">
        <v>170</v>
      </c>
      <c r="H207" s="142">
        <v>4</v>
      </c>
      <c r="I207" s="143">
        <v>0</v>
      </c>
      <c r="J207" s="143">
        <f>ROUND(I207*H207,2)</f>
        <v>0</v>
      </c>
      <c r="K207" s="140" t="s">
        <v>259</v>
      </c>
      <c r="L207" s="33"/>
      <c r="M207" s="144" t="s">
        <v>3</v>
      </c>
      <c r="N207" s="145" t="s">
        <v>45</v>
      </c>
      <c r="O207" s="146">
        <v>2.23</v>
      </c>
      <c r="P207" s="146">
        <f>O207*H207</f>
        <v>8.92</v>
      </c>
      <c r="Q207" s="146">
        <v>0</v>
      </c>
      <c r="R207" s="146">
        <f>Q207*H207</f>
        <v>0</v>
      </c>
      <c r="S207" s="146">
        <v>8.2299999999999998E-2</v>
      </c>
      <c r="T207" s="147">
        <f>S207*H207</f>
        <v>0.32919999999999999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48" t="s">
        <v>239</v>
      </c>
      <c r="AT207" s="148" t="s">
        <v>123</v>
      </c>
      <c r="AU207" s="148" t="s">
        <v>84</v>
      </c>
      <c r="AY207" s="19" t="s">
        <v>120</v>
      </c>
      <c r="BE207" s="149">
        <f>IF(N207="základní",J207,0)</f>
        <v>0</v>
      </c>
      <c r="BF207" s="149">
        <f>IF(N207="snížená",J207,0)</f>
        <v>0</v>
      </c>
      <c r="BG207" s="149">
        <f>IF(N207="zákl. přenesená",J207,0)</f>
        <v>0</v>
      </c>
      <c r="BH207" s="149">
        <f>IF(N207="sníž. přenesená",J207,0)</f>
        <v>0</v>
      </c>
      <c r="BI207" s="149">
        <f>IF(N207="nulová",J207,0)</f>
        <v>0</v>
      </c>
      <c r="BJ207" s="19" t="s">
        <v>82</v>
      </c>
      <c r="BK207" s="149">
        <f>ROUND(I207*H207,2)</f>
        <v>0</v>
      </c>
      <c r="BL207" s="19" t="s">
        <v>239</v>
      </c>
      <c r="BM207" s="148" t="s">
        <v>278</v>
      </c>
    </row>
    <row r="208" spans="1:65" s="13" customFormat="1">
      <c r="B208" s="154"/>
      <c r="D208" s="155" t="s">
        <v>132</v>
      </c>
      <c r="E208" s="156" t="s">
        <v>3</v>
      </c>
      <c r="F208" s="157" t="s">
        <v>133</v>
      </c>
      <c r="H208" s="156" t="s">
        <v>3</v>
      </c>
      <c r="L208" s="154"/>
      <c r="M208" s="158"/>
      <c r="N208" s="159"/>
      <c r="O208" s="159"/>
      <c r="P208" s="159"/>
      <c r="Q208" s="159"/>
      <c r="R208" s="159"/>
      <c r="S208" s="159"/>
      <c r="T208" s="160"/>
      <c r="AT208" s="156" t="s">
        <v>132</v>
      </c>
      <c r="AU208" s="156" t="s">
        <v>84</v>
      </c>
      <c r="AV208" s="13" t="s">
        <v>82</v>
      </c>
      <c r="AW208" s="13" t="s">
        <v>36</v>
      </c>
      <c r="AX208" s="13" t="s">
        <v>74</v>
      </c>
      <c r="AY208" s="156" t="s">
        <v>120</v>
      </c>
    </row>
    <row r="209" spans="1:65" s="13" customFormat="1">
      <c r="B209" s="154"/>
      <c r="D209" s="155" t="s">
        <v>132</v>
      </c>
      <c r="E209" s="156" t="s">
        <v>3</v>
      </c>
      <c r="F209" s="157" t="s">
        <v>263</v>
      </c>
      <c r="H209" s="156" t="s">
        <v>3</v>
      </c>
      <c r="L209" s="154"/>
      <c r="M209" s="158"/>
      <c r="N209" s="159"/>
      <c r="O209" s="159"/>
      <c r="P209" s="159"/>
      <c r="Q209" s="159"/>
      <c r="R209" s="159"/>
      <c r="S209" s="159"/>
      <c r="T209" s="160"/>
      <c r="AT209" s="156" t="s">
        <v>132</v>
      </c>
      <c r="AU209" s="156" t="s">
        <v>84</v>
      </c>
      <c r="AV209" s="13" t="s">
        <v>82</v>
      </c>
      <c r="AW209" s="13" t="s">
        <v>36</v>
      </c>
      <c r="AX209" s="13" t="s">
        <v>74</v>
      </c>
      <c r="AY209" s="156" t="s">
        <v>120</v>
      </c>
    </row>
    <row r="210" spans="1:65" s="14" customFormat="1" ht="22.5">
      <c r="B210" s="161"/>
      <c r="D210" s="155" t="s">
        <v>132</v>
      </c>
      <c r="E210" s="162" t="s">
        <v>3</v>
      </c>
      <c r="F210" s="163" t="s">
        <v>279</v>
      </c>
      <c r="H210" s="164">
        <v>4</v>
      </c>
      <c r="L210" s="161"/>
      <c r="M210" s="165"/>
      <c r="N210" s="166"/>
      <c r="O210" s="166"/>
      <c r="P210" s="166"/>
      <c r="Q210" s="166"/>
      <c r="R210" s="166"/>
      <c r="S210" s="166"/>
      <c r="T210" s="167"/>
      <c r="AT210" s="162" t="s">
        <v>132</v>
      </c>
      <c r="AU210" s="162" t="s">
        <v>84</v>
      </c>
      <c r="AV210" s="14" t="s">
        <v>84</v>
      </c>
      <c r="AW210" s="14" t="s">
        <v>36</v>
      </c>
      <c r="AX210" s="14" t="s">
        <v>74</v>
      </c>
      <c r="AY210" s="162" t="s">
        <v>120</v>
      </c>
    </row>
    <row r="211" spans="1:65" s="15" customFormat="1">
      <c r="B211" s="168"/>
      <c r="D211" s="155" t="s">
        <v>132</v>
      </c>
      <c r="E211" s="169" t="s">
        <v>3</v>
      </c>
      <c r="F211" s="170" t="s">
        <v>144</v>
      </c>
      <c r="H211" s="171">
        <v>4</v>
      </c>
      <c r="L211" s="168"/>
      <c r="M211" s="172"/>
      <c r="N211" s="173"/>
      <c r="O211" s="173"/>
      <c r="P211" s="173"/>
      <c r="Q211" s="173"/>
      <c r="R211" s="173"/>
      <c r="S211" s="173"/>
      <c r="T211" s="174"/>
      <c r="AT211" s="169" t="s">
        <v>132</v>
      </c>
      <c r="AU211" s="169" t="s">
        <v>84</v>
      </c>
      <c r="AV211" s="15" t="s">
        <v>128</v>
      </c>
      <c r="AW211" s="15" t="s">
        <v>36</v>
      </c>
      <c r="AX211" s="15" t="s">
        <v>82</v>
      </c>
      <c r="AY211" s="169" t="s">
        <v>120</v>
      </c>
    </row>
    <row r="212" spans="1:65" s="2" customFormat="1" ht="49.15" customHeight="1">
      <c r="A212" s="32"/>
      <c r="B212" s="137"/>
      <c r="C212" s="138" t="s">
        <v>8</v>
      </c>
      <c r="D212" s="138" t="s">
        <v>123</v>
      </c>
      <c r="E212" s="139" t="s">
        <v>280</v>
      </c>
      <c r="F212" s="140" t="s">
        <v>281</v>
      </c>
      <c r="G212" s="141" t="s">
        <v>170</v>
      </c>
      <c r="H212" s="142">
        <v>8</v>
      </c>
      <c r="I212" s="143">
        <v>0</v>
      </c>
      <c r="J212" s="143">
        <f>ROUND(I212*H212,2)</f>
        <v>0</v>
      </c>
      <c r="K212" s="140" t="s">
        <v>127</v>
      </c>
      <c r="L212" s="33"/>
      <c r="M212" s="144" t="s">
        <v>3</v>
      </c>
      <c r="N212" s="145" t="s">
        <v>45</v>
      </c>
      <c r="O212" s="146">
        <v>0.05</v>
      </c>
      <c r="P212" s="146">
        <f>O212*H212</f>
        <v>0.4</v>
      </c>
      <c r="Q212" s="146">
        <v>0</v>
      </c>
      <c r="R212" s="146">
        <f>Q212*H212</f>
        <v>0</v>
      </c>
      <c r="S212" s="146">
        <v>2.4E-2</v>
      </c>
      <c r="T212" s="147">
        <f>S212*H212</f>
        <v>0.192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48" t="s">
        <v>239</v>
      </c>
      <c r="AT212" s="148" t="s">
        <v>123</v>
      </c>
      <c r="AU212" s="148" t="s">
        <v>84</v>
      </c>
      <c r="AY212" s="19" t="s">
        <v>120</v>
      </c>
      <c r="BE212" s="149">
        <f>IF(N212="základní",J212,0)</f>
        <v>0</v>
      </c>
      <c r="BF212" s="149">
        <f>IF(N212="snížená",J212,0)</f>
        <v>0</v>
      </c>
      <c r="BG212" s="149">
        <f>IF(N212="zákl. přenesená",J212,0)</f>
        <v>0</v>
      </c>
      <c r="BH212" s="149">
        <f>IF(N212="sníž. přenesená",J212,0)</f>
        <v>0</v>
      </c>
      <c r="BI212" s="149">
        <f>IF(N212="nulová",J212,0)</f>
        <v>0</v>
      </c>
      <c r="BJ212" s="19" t="s">
        <v>82</v>
      </c>
      <c r="BK212" s="149">
        <f>ROUND(I212*H212,2)</f>
        <v>0</v>
      </c>
      <c r="BL212" s="19" t="s">
        <v>239</v>
      </c>
      <c r="BM212" s="148" t="s">
        <v>282</v>
      </c>
    </row>
    <row r="213" spans="1:65" s="2" customFormat="1">
      <c r="A213" s="32"/>
      <c r="B213" s="33"/>
      <c r="C213" s="32"/>
      <c r="D213" s="150" t="s">
        <v>130</v>
      </c>
      <c r="E213" s="32"/>
      <c r="F213" s="151" t="s">
        <v>283</v>
      </c>
      <c r="G213" s="32"/>
      <c r="H213" s="32"/>
      <c r="I213" s="32"/>
      <c r="J213" s="32"/>
      <c r="K213" s="32"/>
      <c r="L213" s="33"/>
      <c r="M213" s="152"/>
      <c r="N213" s="153"/>
      <c r="O213" s="53"/>
      <c r="P213" s="53"/>
      <c r="Q213" s="53"/>
      <c r="R213" s="53"/>
      <c r="S213" s="53"/>
      <c r="T213" s="54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9" t="s">
        <v>130</v>
      </c>
      <c r="AU213" s="19" t="s">
        <v>84</v>
      </c>
    </row>
    <row r="214" spans="1:65" s="13" customFormat="1">
      <c r="B214" s="154"/>
      <c r="D214" s="155" t="s">
        <v>132</v>
      </c>
      <c r="E214" s="156" t="s">
        <v>3</v>
      </c>
      <c r="F214" s="157" t="s">
        <v>133</v>
      </c>
      <c r="H214" s="156" t="s">
        <v>3</v>
      </c>
      <c r="L214" s="154"/>
      <c r="M214" s="158"/>
      <c r="N214" s="159"/>
      <c r="O214" s="159"/>
      <c r="P214" s="159"/>
      <c r="Q214" s="159"/>
      <c r="R214" s="159"/>
      <c r="S214" s="159"/>
      <c r="T214" s="160"/>
      <c r="AT214" s="156" t="s">
        <v>132</v>
      </c>
      <c r="AU214" s="156" t="s">
        <v>84</v>
      </c>
      <c r="AV214" s="13" t="s">
        <v>82</v>
      </c>
      <c r="AW214" s="13" t="s">
        <v>36</v>
      </c>
      <c r="AX214" s="13" t="s">
        <v>74</v>
      </c>
      <c r="AY214" s="156" t="s">
        <v>120</v>
      </c>
    </row>
    <row r="215" spans="1:65" s="13" customFormat="1">
      <c r="B215" s="154"/>
      <c r="D215" s="155" t="s">
        <v>132</v>
      </c>
      <c r="E215" s="156" t="s">
        <v>3</v>
      </c>
      <c r="F215" s="157" t="s">
        <v>134</v>
      </c>
      <c r="H215" s="156" t="s">
        <v>3</v>
      </c>
      <c r="L215" s="154"/>
      <c r="M215" s="158"/>
      <c r="N215" s="159"/>
      <c r="O215" s="159"/>
      <c r="P215" s="159"/>
      <c r="Q215" s="159"/>
      <c r="R215" s="159"/>
      <c r="S215" s="159"/>
      <c r="T215" s="160"/>
      <c r="AT215" s="156" t="s">
        <v>132</v>
      </c>
      <c r="AU215" s="156" t="s">
        <v>84</v>
      </c>
      <c r="AV215" s="13" t="s">
        <v>82</v>
      </c>
      <c r="AW215" s="13" t="s">
        <v>36</v>
      </c>
      <c r="AX215" s="13" t="s">
        <v>74</v>
      </c>
      <c r="AY215" s="156" t="s">
        <v>120</v>
      </c>
    </row>
    <row r="216" spans="1:65" s="14" customFormat="1">
      <c r="B216" s="161"/>
      <c r="D216" s="155" t="s">
        <v>132</v>
      </c>
      <c r="E216" s="162" t="s">
        <v>3</v>
      </c>
      <c r="F216" s="163" t="s">
        <v>284</v>
      </c>
      <c r="H216" s="164">
        <v>2</v>
      </c>
      <c r="L216" s="161"/>
      <c r="M216" s="165"/>
      <c r="N216" s="166"/>
      <c r="O216" s="166"/>
      <c r="P216" s="166"/>
      <c r="Q216" s="166"/>
      <c r="R216" s="166"/>
      <c r="S216" s="166"/>
      <c r="T216" s="167"/>
      <c r="AT216" s="162" t="s">
        <v>132</v>
      </c>
      <c r="AU216" s="162" t="s">
        <v>84</v>
      </c>
      <c r="AV216" s="14" t="s">
        <v>84</v>
      </c>
      <c r="AW216" s="14" t="s">
        <v>36</v>
      </c>
      <c r="AX216" s="14" t="s">
        <v>74</v>
      </c>
      <c r="AY216" s="162" t="s">
        <v>120</v>
      </c>
    </row>
    <row r="217" spans="1:65" s="14" customFormat="1">
      <c r="B217" s="161"/>
      <c r="D217" s="155" t="s">
        <v>132</v>
      </c>
      <c r="E217" s="162" t="s">
        <v>3</v>
      </c>
      <c r="F217" s="163" t="s">
        <v>285</v>
      </c>
      <c r="H217" s="164">
        <v>1</v>
      </c>
      <c r="L217" s="161"/>
      <c r="M217" s="165"/>
      <c r="N217" s="166"/>
      <c r="O217" s="166"/>
      <c r="P217" s="166"/>
      <c r="Q217" s="166"/>
      <c r="R217" s="166"/>
      <c r="S217" s="166"/>
      <c r="T217" s="167"/>
      <c r="AT217" s="162" t="s">
        <v>132</v>
      </c>
      <c r="AU217" s="162" t="s">
        <v>84</v>
      </c>
      <c r="AV217" s="14" t="s">
        <v>84</v>
      </c>
      <c r="AW217" s="14" t="s">
        <v>36</v>
      </c>
      <c r="AX217" s="14" t="s">
        <v>74</v>
      </c>
      <c r="AY217" s="162" t="s">
        <v>120</v>
      </c>
    </row>
    <row r="218" spans="1:65" s="13" customFormat="1">
      <c r="B218" s="154"/>
      <c r="D218" s="155" t="s">
        <v>132</v>
      </c>
      <c r="E218" s="156" t="s">
        <v>3</v>
      </c>
      <c r="F218" s="157" t="s">
        <v>263</v>
      </c>
      <c r="H218" s="156" t="s">
        <v>3</v>
      </c>
      <c r="L218" s="154"/>
      <c r="M218" s="158"/>
      <c r="N218" s="159"/>
      <c r="O218" s="159"/>
      <c r="P218" s="159"/>
      <c r="Q218" s="159"/>
      <c r="R218" s="159"/>
      <c r="S218" s="159"/>
      <c r="T218" s="160"/>
      <c r="AT218" s="156" t="s">
        <v>132</v>
      </c>
      <c r="AU218" s="156" t="s">
        <v>84</v>
      </c>
      <c r="AV218" s="13" t="s">
        <v>82</v>
      </c>
      <c r="AW218" s="13" t="s">
        <v>36</v>
      </c>
      <c r="AX218" s="13" t="s">
        <v>74</v>
      </c>
      <c r="AY218" s="156" t="s">
        <v>120</v>
      </c>
    </row>
    <row r="219" spans="1:65" s="14" customFormat="1">
      <c r="B219" s="161"/>
      <c r="D219" s="155" t="s">
        <v>132</v>
      </c>
      <c r="E219" s="162" t="s">
        <v>3</v>
      </c>
      <c r="F219" s="163" t="s">
        <v>286</v>
      </c>
      <c r="H219" s="164">
        <v>2</v>
      </c>
      <c r="L219" s="161"/>
      <c r="M219" s="165"/>
      <c r="N219" s="166"/>
      <c r="O219" s="166"/>
      <c r="P219" s="166"/>
      <c r="Q219" s="166"/>
      <c r="R219" s="166"/>
      <c r="S219" s="166"/>
      <c r="T219" s="167"/>
      <c r="AT219" s="162" t="s">
        <v>132</v>
      </c>
      <c r="AU219" s="162" t="s">
        <v>84</v>
      </c>
      <c r="AV219" s="14" t="s">
        <v>84</v>
      </c>
      <c r="AW219" s="14" t="s">
        <v>36</v>
      </c>
      <c r="AX219" s="14" t="s">
        <v>74</v>
      </c>
      <c r="AY219" s="162" t="s">
        <v>120</v>
      </c>
    </row>
    <row r="220" spans="1:65" s="13" customFormat="1">
      <c r="B220" s="154"/>
      <c r="D220" s="155" t="s">
        <v>132</v>
      </c>
      <c r="E220" s="156" t="s">
        <v>3</v>
      </c>
      <c r="F220" s="157" t="s">
        <v>142</v>
      </c>
      <c r="H220" s="156" t="s">
        <v>3</v>
      </c>
      <c r="L220" s="154"/>
      <c r="M220" s="158"/>
      <c r="N220" s="159"/>
      <c r="O220" s="159"/>
      <c r="P220" s="159"/>
      <c r="Q220" s="159"/>
      <c r="R220" s="159"/>
      <c r="S220" s="159"/>
      <c r="T220" s="160"/>
      <c r="AT220" s="156" t="s">
        <v>132</v>
      </c>
      <c r="AU220" s="156" t="s">
        <v>84</v>
      </c>
      <c r="AV220" s="13" t="s">
        <v>82</v>
      </c>
      <c r="AW220" s="13" t="s">
        <v>36</v>
      </c>
      <c r="AX220" s="13" t="s">
        <v>74</v>
      </c>
      <c r="AY220" s="156" t="s">
        <v>120</v>
      </c>
    </row>
    <row r="221" spans="1:65" s="14" customFormat="1">
      <c r="B221" s="161"/>
      <c r="D221" s="155" t="s">
        <v>132</v>
      </c>
      <c r="E221" s="162" t="s">
        <v>3</v>
      </c>
      <c r="F221" s="163" t="s">
        <v>287</v>
      </c>
      <c r="H221" s="164">
        <v>2</v>
      </c>
      <c r="L221" s="161"/>
      <c r="M221" s="165"/>
      <c r="N221" s="166"/>
      <c r="O221" s="166"/>
      <c r="P221" s="166"/>
      <c r="Q221" s="166"/>
      <c r="R221" s="166"/>
      <c r="S221" s="166"/>
      <c r="T221" s="167"/>
      <c r="AT221" s="162" t="s">
        <v>132</v>
      </c>
      <c r="AU221" s="162" t="s">
        <v>84</v>
      </c>
      <c r="AV221" s="14" t="s">
        <v>84</v>
      </c>
      <c r="AW221" s="14" t="s">
        <v>36</v>
      </c>
      <c r="AX221" s="14" t="s">
        <v>74</v>
      </c>
      <c r="AY221" s="162" t="s">
        <v>120</v>
      </c>
    </row>
    <row r="222" spans="1:65" s="14" customFormat="1">
      <c r="B222" s="161"/>
      <c r="D222" s="155" t="s">
        <v>132</v>
      </c>
      <c r="E222" s="162" t="s">
        <v>3</v>
      </c>
      <c r="F222" s="163" t="s">
        <v>288</v>
      </c>
      <c r="H222" s="164">
        <v>1</v>
      </c>
      <c r="L222" s="161"/>
      <c r="M222" s="165"/>
      <c r="N222" s="166"/>
      <c r="O222" s="166"/>
      <c r="P222" s="166"/>
      <c r="Q222" s="166"/>
      <c r="R222" s="166"/>
      <c r="S222" s="166"/>
      <c r="T222" s="167"/>
      <c r="AT222" s="162" t="s">
        <v>132</v>
      </c>
      <c r="AU222" s="162" t="s">
        <v>84</v>
      </c>
      <c r="AV222" s="14" t="s">
        <v>84</v>
      </c>
      <c r="AW222" s="14" t="s">
        <v>36</v>
      </c>
      <c r="AX222" s="14" t="s">
        <v>74</v>
      </c>
      <c r="AY222" s="162" t="s">
        <v>120</v>
      </c>
    </row>
    <row r="223" spans="1:65" s="15" customFormat="1">
      <c r="B223" s="168"/>
      <c r="D223" s="155" t="s">
        <v>132</v>
      </c>
      <c r="E223" s="169" t="s">
        <v>3</v>
      </c>
      <c r="F223" s="170" t="s">
        <v>144</v>
      </c>
      <c r="H223" s="171">
        <v>8</v>
      </c>
      <c r="L223" s="168"/>
      <c r="M223" s="172"/>
      <c r="N223" s="173"/>
      <c r="O223" s="173"/>
      <c r="P223" s="173"/>
      <c r="Q223" s="173"/>
      <c r="R223" s="173"/>
      <c r="S223" s="173"/>
      <c r="T223" s="174"/>
      <c r="AT223" s="169" t="s">
        <v>132</v>
      </c>
      <c r="AU223" s="169" t="s">
        <v>84</v>
      </c>
      <c r="AV223" s="15" t="s">
        <v>128</v>
      </c>
      <c r="AW223" s="15" t="s">
        <v>36</v>
      </c>
      <c r="AX223" s="15" t="s">
        <v>82</v>
      </c>
      <c r="AY223" s="169" t="s">
        <v>120</v>
      </c>
    </row>
    <row r="224" spans="1:65" s="2" customFormat="1" ht="24.2" customHeight="1">
      <c r="A224" s="32"/>
      <c r="B224" s="137"/>
      <c r="C224" s="138" t="s">
        <v>289</v>
      </c>
      <c r="D224" s="138" t="s">
        <v>123</v>
      </c>
      <c r="E224" s="139" t="s">
        <v>290</v>
      </c>
      <c r="F224" s="140" t="s">
        <v>291</v>
      </c>
      <c r="G224" s="141" t="s">
        <v>170</v>
      </c>
      <c r="H224" s="142">
        <v>12</v>
      </c>
      <c r="I224" s="143">
        <v>0</v>
      </c>
      <c r="J224" s="143">
        <f>ROUND(I224*H224,2)</f>
        <v>0</v>
      </c>
      <c r="K224" s="140" t="s">
        <v>127</v>
      </c>
      <c r="L224" s="33"/>
      <c r="M224" s="144" t="s">
        <v>3</v>
      </c>
      <c r="N224" s="145" t="s">
        <v>45</v>
      </c>
      <c r="O224" s="146">
        <v>0.36399999999999999</v>
      </c>
      <c r="P224" s="146">
        <f>O224*H224</f>
        <v>4.3680000000000003</v>
      </c>
      <c r="Q224" s="146">
        <v>0</v>
      </c>
      <c r="R224" s="146">
        <f>Q224*H224</f>
        <v>0</v>
      </c>
      <c r="S224" s="146">
        <v>0</v>
      </c>
      <c r="T224" s="147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48" t="s">
        <v>239</v>
      </c>
      <c r="AT224" s="148" t="s">
        <v>123</v>
      </c>
      <c r="AU224" s="148" t="s">
        <v>84</v>
      </c>
      <c r="AY224" s="19" t="s">
        <v>120</v>
      </c>
      <c r="BE224" s="149">
        <f>IF(N224="základní",J224,0)</f>
        <v>0</v>
      </c>
      <c r="BF224" s="149">
        <f>IF(N224="snížená",J224,0)</f>
        <v>0</v>
      </c>
      <c r="BG224" s="149">
        <f>IF(N224="zákl. přenesená",J224,0)</f>
        <v>0</v>
      </c>
      <c r="BH224" s="149">
        <f>IF(N224="sníž. přenesená",J224,0)</f>
        <v>0</v>
      </c>
      <c r="BI224" s="149">
        <f>IF(N224="nulová",J224,0)</f>
        <v>0</v>
      </c>
      <c r="BJ224" s="19" t="s">
        <v>82</v>
      </c>
      <c r="BK224" s="149">
        <f>ROUND(I224*H224,2)</f>
        <v>0</v>
      </c>
      <c r="BL224" s="19" t="s">
        <v>239</v>
      </c>
      <c r="BM224" s="148" t="s">
        <v>292</v>
      </c>
    </row>
    <row r="225" spans="1:65" s="2" customFormat="1">
      <c r="A225" s="32"/>
      <c r="B225" s="33"/>
      <c r="C225" s="32"/>
      <c r="D225" s="150" t="s">
        <v>130</v>
      </c>
      <c r="E225" s="32"/>
      <c r="F225" s="151" t="s">
        <v>293</v>
      </c>
      <c r="G225" s="32"/>
      <c r="H225" s="32"/>
      <c r="I225" s="32"/>
      <c r="J225" s="32"/>
      <c r="K225" s="32"/>
      <c r="L225" s="33"/>
      <c r="M225" s="152"/>
      <c r="N225" s="153"/>
      <c r="O225" s="53"/>
      <c r="P225" s="53"/>
      <c r="Q225" s="53"/>
      <c r="R225" s="53"/>
      <c r="S225" s="53"/>
      <c r="T225" s="54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9" t="s">
        <v>130</v>
      </c>
      <c r="AU225" s="19" t="s">
        <v>84</v>
      </c>
    </row>
    <row r="226" spans="1:65" s="13" customFormat="1">
      <c r="B226" s="154"/>
      <c r="D226" s="155" t="s">
        <v>132</v>
      </c>
      <c r="E226" s="156" t="s">
        <v>3</v>
      </c>
      <c r="F226" s="157" t="s">
        <v>133</v>
      </c>
      <c r="H226" s="156" t="s">
        <v>3</v>
      </c>
      <c r="L226" s="154"/>
      <c r="M226" s="158"/>
      <c r="N226" s="159"/>
      <c r="O226" s="159"/>
      <c r="P226" s="159"/>
      <c r="Q226" s="159"/>
      <c r="R226" s="159"/>
      <c r="S226" s="159"/>
      <c r="T226" s="160"/>
      <c r="AT226" s="156" t="s">
        <v>132</v>
      </c>
      <c r="AU226" s="156" t="s">
        <v>84</v>
      </c>
      <c r="AV226" s="13" t="s">
        <v>82</v>
      </c>
      <c r="AW226" s="13" t="s">
        <v>36</v>
      </c>
      <c r="AX226" s="13" t="s">
        <v>74</v>
      </c>
      <c r="AY226" s="156" t="s">
        <v>120</v>
      </c>
    </row>
    <row r="227" spans="1:65" s="13" customFormat="1">
      <c r="B227" s="154"/>
      <c r="D227" s="155" t="s">
        <v>132</v>
      </c>
      <c r="E227" s="156" t="s">
        <v>3</v>
      </c>
      <c r="F227" s="157" t="s">
        <v>134</v>
      </c>
      <c r="H227" s="156" t="s">
        <v>3</v>
      </c>
      <c r="L227" s="154"/>
      <c r="M227" s="158"/>
      <c r="N227" s="159"/>
      <c r="O227" s="159"/>
      <c r="P227" s="159"/>
      <c r="Q227" s="159"/>
      <c r="R227" s="159"/>
      <c r="S227" s="159"/>
      <c r="T227" s="160"/>
      <c r="AT227" s="156" t="s">
        <v>132</v>
      </c>
      <c r="AU227" s="156" t="s">
        <v>84</v>
      </c>
      <c r="AV227" s="13" t="s">
        <v>82</v>
      </c>
      <c r="AW227" s="13" t="s">
        <v>36</v>
      </c>
      <c r="AX227" s="13" t="s">
        <v>74</v>
      </c>
      <c r="AY227" s="156" t="s">
        <v>120</v>
      </c>
    </row>
    <row r="228" spans="1:65" s="14" customFormat="1">
      <c r="B228" s="161"/>
      <c r="D228" s="155" t="s">
        <v>132</v>
      </c>
      <c r="E228" s="162" t="s">
        <v>3</v>
      </c>
      <c r="F228" s="163" t="s">
        <v>284</v>
      </c>
      <c r="H228" s="164">
        <v>2</v>
      </c>
      <c r="L228" s="161"/>
      <c r="M228" s="165"/>
      <c r="N228" s="166"/>
      <c r="O228" s="166"/>
      <c r="P228" s="166"/>
      <c r="Q228" s="166"/>
      <c r="R228" s="166"/>
      <c r="S228" s="166"/>
      <c r="T228" s="167"/>
      <c r="AT228" s="162" t="s">
        <v>132</v>
      </c>
      <c r="AU228" s="162" t="s">
        <v>84</v>
      </c>
      <c r="AV228" s="14" t="s">
        <v>84</v>
      </c>
      <c r="AW228" s="14" t="s">
        <v>36</v>
      </c>
      <c r="AX228" s="14" t="s">
        <v>74</v>
      </c>
      <c r="AY228" s="162" t="s">
        <v>120</v>
      </c>
    </row>
    <row r="229" spans="1:65" s="14" customFormat="1">
      <c r="B229" s="161"/>
      <c r="D229" s="155" t="s">
        <v>132</v>
      </c>
      <c r="E229" s="162" t="s">
        <v>3</v>
      </c>
      <c r="F229" s="163" t="s">
        <v>285</v>
      </c>
      <c r="H229" s="164">
        <v>1</v>
      </c>
      <c r="L229" s="161"/>
      <c r="M229" s="165"/>
      <c r="N229" s="166"/>
      <c r="O229" s="166"/>
      <c r="P229" s="166"/>
      <c r="Q229" s="166"/>
      <c r="R229" s="166"/>
      <c r="S229" s="166"/>
      <c r="T229" s="167"/>
      <c r="AT229" s="162" t="s">
        <v>132</v>
      </c>
      <c r="AU229" s="162" t="s">
        <v>84</v>
      </c>
      <c r="AV229" s="14" t="s">
        <v>84</v>
      </c>
      <c r="AW229" s="14" t="s">
        <v>36</v>
      </c>
      <c r="AX229" s="14" t="s">
        <v>74</v>
      </c>
      <c r="AY229" s="162" t="s">
        <v>120</v>
      </c>
    </row>
    <row r="230" spans="1:65" s="13" customFormat="1">
      <c r="B230" s="154"/>
      <c r="D230" s="155" t="s">
        <v>132</v>
      </c>
      <c r="E230" s="156" t="s">
        <v>3</v>
      </c>
      <c r="F230" s="157" t="s">
        <v>263</v>
      </c>
      <c r="H230" s="156" t="s">
        <v>3</v>
      </c>
      <c r="L230" s="154"/>
      <c r="M230" s="158"/>
      <c r="N230" s="159"/>
      <c r="O230" s="159"/>
      <c r="P230" s="159"/>
      <c r="Q230" s="159"/>
      <c r="R230" s="159"/>
      <c r="S230" s="159"/>
      <c r="T230" s="160"/>
      <c r="AT230" s="156" t="s">
        <v>132</v>
      </c>
      <c r="AU230" s="156" t="s">
        <v>84</v>
      </c>
      <c r="AV230" s="13" t="s">
        <v>82</v>
      </c>
      <c r="AW230" s="13" t="s">
        <v>36</v>
      </c>
      <c r="AX230" s="13" t="s">
        <v>74</v>
      </c>
      <c r="AY230" s="156" t="s">
        <v>120</v>
      </c>
    </row>
    <row r="231" spans="1:65" s="14" customFormat="1">
      <c r="B231" s="161"/>
      <c r="D231" s="155" t="s">
        <v>132</v>
      </c>
      <c r="E231" s="162" t="s">
        <v>3</v>
      </c>
      <c r="F231" s="163" t="s">
        <v>286</v>
      </c>
      <c r="H231" s="164">
        <v>2</v>
      </c>
      <c r="L231" s="161"/>
      <c r="M231" s="165"/>
      <c r="N231" s="166"/>
      <c r="O231" s="166"/>
      <c r="P231" s="166"/>
      <c r="Q231" s="166"/>
      <c r="R231" s="166"/>
      <c r="S231" s="166"/>
      <c r="T231" s="167"/>
      <c r="AT231" s="162" t="s">
        <v>132</v>
      </c>
      <c r="AU231" s="162" t="s">
        <v>84</v>
      </c>
      <c r="AV231" s="14" t="s">
        <v>84</v>
      </c>
      <c r="AW231" s="14" t="s">
        <v>36</v>
      </c>
      <c r="AX231" s="14" t="s">
        <v>74</v>
      </c>
      <c r="AY231" s="162" t="s">
        <v>120</v>
      </c>
    </row>
    <row r="232" spans="1:65" s="14" customFormat="1" ht="22.5">
      <c r="B232" s="161"/>
      <c r="D232" s="155" t="s">
        <v>132</v>
      </c>
      <c r="E232" s="162" t="s">
        <v>3</v>
      </c>
      <c r="F232" s="163" t="s">
        <v>279</v>
      </c>
      <c r="H232" s="164">
        <v>4</v>
      </c>
      <c r="L232" s="161"/>
      <c r="M232" s="165"/>
      <c r="N232" s="166"/>
      <c r="O232" s="166"/>
      <c r="P232" s="166"/>
      <c r="Q232" s="166"/>
      <c r="R232" s="166"/>
      <c r="S232" s="166"/>
      <c r="T232" s="167"/>
      <c r="AT232" s="162" t="s">
        <v>132</v>
      </c>
      <c r="AU232" s="162" t="s">
        <v>84</v>
      </c>
      <c r="AV232" s="14" t="s">
        <v>84</v>
      </c>
      <c r="AW232" s="14" t="s">
        <v>36</v>
      </c>
      <c r="AX232" s="14" t="s">
        <v>74</v>
      </c>
      <c r="AY232" s="162" t="s">
        <v>120</v>
      </c>
    </row>
    <row r="233" spans="1:65" s="13" customFormat="1">
      <c r="B233" s="154"/>
      <c r="D233" s="155" t="s">
        <v>132</v>
      </c>
      <c r="E233" s="156" t="s">
        <v>3</v>
      </c>
      <c r="F233" s="157" t="s">
        <v>142</v>
      </c>
      <c r="H233" s="156" t="s">
        <v>3</v>
      </c>
      <c r="L233" s="154"/>
      <c r="M233" s="158"/>
      <c r="N233" s="159"/>
      <c r="O233" s="159"/>
      <c r="P233" s="159"/>
      <c r="Q233" s="159"/>
      <c r="R233" s="159"/>
      <c r="S233" s="159"/>
      <c r="T233" s="160"/>
      <c r="AT233" s="156" t="s">
        <v>132</v>
      </c>
      <c r="AU233" s="156" t="s">
        <v>84</v>
      </c>
      <c r="AV233" s="13" t="s">
        <v>82</v>
      </c>
      <c r="AW233" s="13" t="s">
        <v>36</v>
      </c>
      <c r="AX233" s="13" t="s">
        <v>74</v>
      </c>
      <c r="AY233" s="156" t="s">
        <v>120</v>
      </c>
    </row>
    <row r="234" spans="1:65" s="14" customFormat="1">
      <c r="B234" s="161"/>
      <c r="D234" s="155" t="s">
        <v>132</v>
      </c>
      <c r="E234" s="162" t="s">
        <v>3</v>
      </c>
      <c r="F234" s="163" t="s">
        <v>287</v>
      </c>
      <c r="H234" s="164">
        <v>2</v>
      </c>
      <c r="L234" s="161"/>
      <c r="M234" s="165"/>
      <c r="N234" s="166"/>
      <c r="O234" s="166"/>
      <c r="P234" s="166"/>
      <c r="Q234" s="166"/>
      <c r="R234" s="166"/>
      <c r="S234" s="166"/>
      <c r="T234" s="167"/>
      <c r="AT234" s="162" t="s">
        <v>132</v>
      </c>
      <c r="AU234" s="162" t="s">
        <v>84</v>
      </c>
      <c r="AV234" s="14" t="s">
        <v>84</v>
      </c>
      <c r="AW234" s="14" t="s">
        <v>36</v>
      </c>
      <c r="AX234" s="14" t="s">
        <v>74</v>
      </c>
      <c r="AY234" s="162" t="s">
        <v>120</v>
      </c>
    </row>
    <row r="235" spans="1:65" s="14" customFormat="1">
      <c r="B235" s="161"/>
      <c r="D235" s="155" t="s">
        <v>132</v>
      </c>
      <c r="E235" s="162" t="s">
        <v>3</v>
      </c>
      <c r="F235" s="163" t="s">
        <v>288</v>
      </c>
      <c r="H235" s="164">
        <v>1</v>
      </c>
      <c r="L235" s="161"/>
      <c r="M235" s="165"/>
      <c r="N235" s="166"/>
      <c r="O235" s="166"/>
      <c r="P235" s="166"/>
      <c r="Q235" s="166"/>
      <c r="R235" s="166"/>
      <c r="S235" s="166"/>
      <c r="T235" s="167"/>
      <c r="AT235" s="162" t="s">
        <v>132</v>
      </c>
      <c r="AU235" s="162" t="s">
        <v>84</v>
      </c>
      <c r="AV235" s="14" t="s">
        <v>84</v>
      </c>
      <c r="AW235" s="14" t="s">
        <v>36</v>
      </c>
      <c r="AX235" s="14" t="s">
        <v>74</v>
      </c>
      <c r="AY235" s="162" t="s">
        <v>120</v>
      </c>
    </row>
    <row r="236" spans="1:65" s="15" customFormat="1">
      <c r="B236" s="168"/>
      <c r="D236" s="155" t="s">
        <v>132</v>
      </c>
      <c r="E236" s="169" t="s">
        <v>3</v>
      </c>
      <c r="F236" s="170" t="s">
        <v>144</v>
      </c>
      <c r="H236" s="171">
        <v>12</v>
      </c>
      <c r="L236" s="168"/>
      <c r="M236" s="172"/>
      <c r="N236" s="173"/>
      <c r="O236" s="173"/>
      <c r="P236" s="173"/>
      <c r="Q236" s="173"/>
      <c r="R236" s="173"/>
      <c r="S236" s="173"/>
      <c r="T236" s="174"/>
      <c r="AT236" s="169" t="s">
        <v>132</v>
      </c>
      <c r="AU236" s="169" t="s">
        <v>84</v>
      </c>
      <c r="AV236" s="15" t="s">
        <v>128</v>
      </c>
      <c r="AW236" s="15" t="s">
        <v>36</v>
      </c>
      <c r="AX236" s="15" t="s">
        <v>82</v>
      </c>
      <c r="AY236" s="169" t="s">
        <v>120</v>
      </c>
    </row>
    <row r="237" spans="1:65" s="2" customFormat="1" ht="24.2" customHeight="1">
      <c r="A237" s="32"/>
      <c r="B237" s="137"/>
      <c r="C237" s="138" t="s">
        <v>294</v>
      </c>
      <c r="D237" s="138" t="s">
        <v>123</v>
      </c>
      <c r="E237" s="139" t="s">
        <v>295</v>
      </c>
      <c r="F237" s="140" t="s">
        <v>296</v>
      </c>
      <c r="G237" s="141" t="s">
        <v>126</v>
      </c>
      <c r="H237" s="142">
        <v>16.064</v>
      </c>
      <c r="I237" s="143">
        <v>0</v>
      </c>
      <c r="J237" s="143">
        <f>ROUND(I237*H237,2)</f>
        <v>0</v>
      </c>
      <c r="K237" s="140" t="s">
        <v>127</v>
      </c>
      <c r="L237" s="33"/>
      <c r="M237" s="144" t="s">
        <v>3</v>
      </c>
      <c r="N237" s="145" t="s">
        <v>45</v>
      </c>
      <c r="O237" s="146">
        <v>1.0089999999999999</v>
      </c>
      <c r="P237" s="146">
        <f>O237*H237</f>
        <v>16.208575999999997</v>
      </c>
      <c r="Q237" s="146">
        <v>0</v>
      </c>
      <c r="R237" s="146">
        <f>Q237*H237</f>
        <v>0</v>
      </c>
      <c r="S237" s="146">
        <v>0</v>
      </c>
      <c r="T237" s="147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48" t="s">
        <v>239</v>
      </c>
      <c r="AT237" s="148" t="s">
        <v>123</v>
      </c>
      <c r="AU237" s="148" t="s">
        <v>84</v>
      </c>
      <c r="AY237" s="19" t="s">
        <v>120</v>
      </c>
      <c r="BE237" s="149">
        <f>IF(N237="základní",J237,0)</f>
        <v>0</v>
      </c>
      <c r="BF237" s="149">
        <f>IF(N237="snížená",J237,0)</f>
        <v>0</v>
      </c>
      <c r="BG237" s="149">
        <f>IF(N237="zákl. přenesená",J237,0)</f>
        <v>0</v>
      </c>
      <c r="BH237" s="149">
        <f>IF(N237="sníž. přenesená",J237,0)</f>
        <v>0</v>
      </c>
      <c r="BI237" s="149">
        <f>IF(N237="nulová",J237,0)</f>
        <v>0</v>
      </c>
      <c r="BJ237" s="19" t="s">
        <v>82</v>
      </c>
      <c r="BK237" s="149">
        <f>ROUND(I237*H237,2)</f>
        <v>0</v>
      </c>
      <c r="BL237" s="19" t="s">
        <v>239</v>
      </c>
      <c r="BM237" s="148" t="s">
        <v>297</v>
      </c>
    </row>
    <row r="238" spans="1:65" s="2" customFormat="1">
      <c r="A238" s="32"/>
      <c r="B238" s="33"/>
      <c r="C238" s="32"/>
      <c r="D238" s="150" t="s">
        <v>130</v>
      </c>
      <c r="E238" s="32"/>
      <c r="F238" s="151" t="s">
        <v>298</v>
      </c>
      <c r="G238" s="32"/>
      <c r="H238" s="32"/>
      <c r="I238" s="32"/>
      <c r="J238" s="32"/>
      <c r="K238" s="32"/>
      <c r="L238" s="33"/>
      <c r="M238" s="152"/>
      <c r="N238" s="153"/>
      <c r="O238" s="53"/>
      <c r="P238" s="53"/>
      <c r="Q238" s="53"/>
      <c r="R238" s="53"/>
      <c r="S238" s="53"/>
      <c r="T238" s="54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9" t="s">
        <v>130</v>
      </c>
      <c r="AU238" s="19" t="s">
        <v>84</v>
      </c>
    </row>
    <row r="239" spans="1:65" s="13" customFormat="1">
      <c r="B239" s="154"/>
      <c r="D239" s="155" t="s">
        <v>132</v>
      </c>
      <c r="E239" s="156" t="s">
        <v>3</v>
      </c>
      <c r="F239" s="157" t="s">
        <v>133</v>
      </c>
      <c r="H239" s="156" t="s">
        <v>3</v>
      </c>
      <c r="L239" s="154"/>
      <c r="M239" s="158"/>
      <c r="N239" s="159"/>
      <c r="O239" s="159"/>
      <c r="P239" s="159"/>
      <c r="Q239" s="159"/>
      <c r="R239" s="159"/>
      <c r="S239" s="159"/>
      <c r="T239" s="160"/>
      <c r="AT239" s="156" t="s">
        <v>132</v>
      </c>
      <c r="AU239" s="156" t="s">
        <v>84</v>
      </c>
      <c r="AV239" s="13" t="s">
        <v>82</v>
      </c>
      <c r="AW239" s="13" t="s">
        <v>36</v>
      </c>
      <c r="AX239" s="13" t="s">
        <v>74</v>
      </c>
      <c r="AY239" s="156" t="s">
        <v>120</v>
      </c>
    </row>
    <row r="240" spans="1:65" s="13" customFormat="1">
      <c r="B240" s="154"/>
      <c r="D240" s="155" t="s">
        <v>132</v>
      </c>
      <c r="E240" s="156" t="s">
        <v>3</v>
      </c>
      <c r="F240" s="157" t="s">
        <v>299</v>
      </c>
      <c r="H240" s="156" t="s">
        <v>3</v>
      </c>
      <c r="L240" s="154"/>
      <c r="M240" s="158"/>
      <c r="N240" s="159"/>
      <c r="O240" s="159"/>
      <c r="P240" s="159"/>
      <c r="Q240" s="159"/>
      <c r="R240" s="159"/>
      <c r="S240" s="159"/>
      <c r="T240" s="160"/>
      <c r="AT240" s="156" t="s">
        <v>132</v>
      </c>
      <c r="AU240" s="156" t="s">
        <v>84</v>
      </c>
      <c r="AV240" s="13" t="s">
        <v>82</v>
      </c>
      <c r="AW240" s="13" t="s">
        <v>36</v>
      </c>
      <c r="AX240" s="13" t="s">
        <v>74</v>
      </c>
      <c r="AY240" s="156" t="s">
        <v>120</v>
      </c>
    </row>
    <row r="241" spans="1:65" s="13" customFormat="1">
      <c r="B241" s="154"/>
      <c r="D241" s="155" t="s">
        <v>132</v>
      </c>
      <c r="E241" s="156" t="s">
        <v>3</v>
      </c>
      <c r="F241" s="157" t="s">
        <v>263</v>
      </c>
      <c r="H241" s="156" t="s">
        <v>3</v>
      </c>
      <c r="L241" s="154"/>
      <c r="M241" s="158"/>
      <c r="N241" s="159"/>
      <c r="O241" s="159"/>
      <c r="P241" s="159"/>
      <c r="Q241" s="159"/>
      <c r="R241" s="159"/>
      <c r="S241" s="159"/>
      <c r="T241" s="160"/>
      <c r="AT241" s="156" t="s">
        <v>132</v>
      </c>
      <c r="AU241" s="156" t="s">
        <v>84</v>
      </c>
      <c r="AV241" s="13" t="s">
        <v>82</v>
      </c>
      <c r="AW241" s="13" t="s">
        <v>36</v>
      </c>
      <c r="AX241" s="13" t="s">
        <v>74</v>
      </c>
      <c r="AY241" s="156" t="s">
        <v>120</v>
      </c>
    </row>
    <row r="242" spans="1:65" s="14" customFormat="1">
      <c r="B242" s="161"/>
      <c r="D242" s="155" t="s">
        <v>132</v>
      </c>
      <c r="E242" s="162" t="s">
        <v>3</v>
      </c>
      <c r="F242" s="163" t="s">
        <v>300</v>
      </c>
      <c r="H242" s="164">
        <v>10.948</v>
      </c>
      <c r="L242" s="161"/>
      <c r="M242" s="165"/>
      <c r="N242" s="166"/>
      <c r="O242" s="166"/>
      <c r="P242" s="166"/>
      <c r="Q242" s="166"/>
      <c r="R242" s="166"/>
      <c r="S242" s="166"/>
      <c r="T242" s="167"/>
      <c r="AT242" s="162" t="s">
        <v>132</v>
      </c>
      <c r="AU242" s="162" t="s">
        <v>84</v>
      </c>
      <c r="AV242" s="14" t="s">
        <v>84</v>
      </c>
      <c r="AW242" s="14" t="s">
        <v>36</v>
      </c>
      <c r="AX242" s="14" t="s">
        <v>74</v>
      </c>
      <c r="AY242" s="162" t="s">
        <v>120</v>
      </c>
    </row>
    <row r="243" spans="1:65" s="14" customFormat="1" ht="22.5">
      <c r="B243" s="161"/>
      <c r="D243" s="155" t="s">
        <v>132</v>
      </c>
      <c r="E243" s="162" t="s">
        <v>3</v>
      </c>
      <c r="F243" s="163" t="s">
        <v>301</v>
      </c>
      <c r="H243" s="164">
        <v>4.0910000000000002</v>
      </c>
      <c r="L243" s="161"/>
      <c r="M243" s="165"/>
      <c r="N243" s="166"/>
      <c r="O243" s="166"/>
      <c r="P243" s="166"/>
      <c r="Q243" s="166"/>
      <c r="R243" s="166"/>
      <c r="S243" s="166"/>
      <c r="T243" s="167"/>
      <c r="AT243" s="162" t="s">
        <v>132</v>
      </c>
      <c r="AU243" s="162" t="s">
        <v>84</v>
      </c>
      <c r="AV243" s="14" t="s">
        <v>84</v>
      </c>
      <c r="AW243" s="14" t="s">
        <v>36</v>
      </c>
      <c r="AX243" s="14" t="s">
        <v>74</v>
      </c>
      <c r="AY243" s="162" t="s">
        <v>120</v>
      </c>
    </row>
    <row r="244" spans="1:65" s="14" customFormat="1">
      <c r="B244" s="161"/>
      <c r="D244" s="155" t="s">
        <v>132</v>
      </c>
      <c r="E244" s="162" t="s">
        <v>3</v>
      </c>
      <c r="F244" s="163" t="s">
        <v>302</v>
      </c>
      <c r="H244" s="164">
        <v>1.0249999999999999</v>
      </c>
      <c r="L244" s="161"/>
      <c r="M244" s="165"/>
      <c r="N244" s="166"/>
      <c r="O244" s="166"/>
      <c r="P244" s="166"/>
      <c r="Q244" s="166"/>
      <c r="R244" s="166"/>
      <c r="S244" s="166"/>
      <c r="T244" s="167"/>
      <c r="AT244" s="162" t="s">
        <v>132</v>
      </c>
      <c r="AU244" s="162" t="s">
        <v>84</v>
      </c>
      <c r="AV244" s="14" t="s">
        <v>84</v>
      </c>
      <c r="AW244" s="14" t="s">
        <v>36</v>
      </c>
      <c r="AX244" s="14" t="s">
        <v>74</v>
      </c>
      <c r="AY244" s="162" t="s">
        <v>120</v>
      </c>
    </row>
    <row r="245" spans="1:65" s="15" customFormat="1">
      <c r="B245" s="168"/>
      <c r="D245" s="155" t="s">
        <v>132</v>
      </c>
      <c r="E245" s="169" t="s">
        <v>3</v>
      </c>
      <c r="F245" s="170" t="s">
        <v>144</v>
      </c>
      <c r="H245" s="171">
        <v>16.064</v>
      </c>
      <c r="L245" s="168"/>
      <c r="M245" s="172"/>
      <c r="N245" s="173"/>
      <c r="O245" s="173"/>
      <c r="P245" s="173"/>
      <c r="Q245" s="173"/>
      <c r="R245" s="173"/>
      <c r="S245" s="173"/>
      <c r="T245" s="174"/>
      <c r="AT245" s="169" t="s">
        <v>132</v>
      </c>
      <c r="AU245" s="169" t="s">
        <v>84</v>
      </c>
      <c r="AV245" s="15" t="s">
        <v>128</v>
      </c>
      <c r="AW245" s="15" t="s">
        <v>36</v>
      </c>
      <c r="AX245" s="15" t="s">
        <v>82</v>
      </c>
      <c r="AY245" s="169" t="s">
        <v>120</v>
      </c>
    </row>
    <row r="246" spans="1:65" s="2" customFormat="1" ht="24.2" customHeight="1">
      <c r="A246" s="32"/>
      <c r="B246" s="137"/>
      <c r="C246" s="138" t="s">
        <v>303</v>
      </c>
      <c r="D246" s="138" t="s">
        <v>123</v>
      </c>
      <c r="E246" s="139" t="s">
        <v>304</v>
      </c>
      <c r="F246" s="140" t="s">
        <v>305</v>
      </c>
      <c r="G246" s="141" t="s">
        <v>126</v>
      </c>
      <c r="H246" s="142">
        <v>16.064</v>
      </c>
      <c r="I246" s="143">
        <v>0</v>
      </c>
      <c r="J246" s="143">
        <f>ROUND(I246*H246,2)</f>
        <v>0</v>
      </c>
      <c r="K246" s="140" t="s">
        <v>259</v>
      </c>
      <c r="L246" s="33"/>
      <c r="M246" s="144" t="s">
        <v>3</v>
      </c>
      <c r="N246" s="145" t="s">
        <v>45</v>
      </c>
      <c r="O246" s="146">
        <v>0.85</v>
      </c>
      <c r="P246" s="146">
        <f>O246*H246</f>
        <v>13.654399999999999</v>
      </c>
      <c r="Q246" s="146">
        <v>0</v>
      </c>
      <c r="R246" s="146">
        <f>Q246*H246</f>
        <v>0</v>
      </c>
      <c r="S246" s="146">
        <v>0</v>
      </c>
      <c r="T246" s="147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48" t="s">
        <v>239</v>
      </c>
      <c r="AT246" s="148" t="s">
        <v>123</v>
      </c>
      <c r="AU246" s="148" t="s">
        <v>84</v>
      </c>
      <c r="AY246" s="19" t="s">
        <v>120</v>
      </c>
      <c r="BE246" s="149">
        <f>IF(N246="základní",J246,0)</f>
        <v>0</v>
      </c>
      <c r="BF246" s="149">
        <f>IF(N246="snížená",J246,0)</f>
        <v>0</v>
      </c>
      <c r="BG246" s="149">
        <f>IF(N246="zákl. přenesená",J246,0)</f>
        <v>0</v>
      </c>
      <c r="BH246" s="149">
        <f>IF(N246="sníž. přenesená",J246,0)</f>
        <v>0</v>
      </c>
      <c r="BI246" s="149">
        <f>IF(N246="nulová",J246,0)</f>
        <v>0</v>
      </c>
      <c r="BJ246" s="19" t="s">
        <v>82</v>
      </c>
      <c r="BK246" s="149">
        <f>ROUND(I246*H246,2)</f>
        <v>0</v>
      </c>
      <c r="BL246" s="19" t="s">
        <v>239</v>
      </c>
      <c r="BM246" s="148" t="s">
        <v>306</v>
      </c>
    </row>
    <row r="247" spans="1:65" s="13" customFormat="1">
      <c r="B247" s="154"/>
      <c r="D247" s="155" t="s">
        <v>132</v>
      </c>
      <c r="E247" s="156" t="s">
        <v>3</v>
      </c>
      <c r="F247" s="157" t="s">
        <v>133</v>
      </c>
      <c r="H247" s="156" t="s">
        <v>3</v>
      </c>
      <c r="L247" s="154"/>
      <c r="M247" s="158"/>
      <c r="N247" s="159"/>
      <c r="O247" s="159"/>
      <c r="P247" s="159"/>
      <c r="Q247" s="159"/>
      <c r="R247" s="159"/>
      <c r="S247" s="159"/>
      <c r="T247" s="160"/>
      <c r="AT247" s="156" t="s">
        <v>132</v>
      </c>
      <c r="AU247" s="156" t="s">
        <v>84</v>
      </c>
      <c r="AV247" s="13" t="s">
        <v>82</v>
      </c>
      <c r="AW247" s="13" t="s">
        <v>36</v>
      </c>
      <c r="AX247" s="13" t="s">
        <v>74</v>
      </c>
      <c r="AY247" s="156" t="s">
        <v>120</v>
      </c>
    </row>
    <row r="248" spans="1:65" s="13" customFormat="1">
      <c r="B248" s="154"/>
      <c r="D248" s="155" t="s">
        <v>132</v>
      </c>
      <c r="E248" s="156" t="s">
        <v>3</v>
      </c>
      <c r="F248" s="157" t="s">
        <v>263</v>
      </c>
      <c r="H248" s="156" t="s">
        <v>3</v>
      </c>
      <c r="L248" s="154"/>
      <c r="M248" s="158"/>
      <c r="N248" s="159"/>
      <c r="O248" s="159"/>
      <c r="P248" s="159"/>
      <c r="Q248" s="159"/>
      <c r="R248" s="159"/>
      <c r="S248" s="159"/>
      <c r="T248" s="160"/>
      <c r="AT248" s="156" t="s">
        <v>132</v>
      </c>
      <c r="AU248" s="156" t="s">
        <v>84</v>
      </c>
      <c r="AV248" s="13" t="s">
        <v>82</v>
      </c>
      <c r="AW248" s="13" t="s">
        <v>36</v>
      </c>
      <c r="AX248" s="13" t="s">
        <v>74</v>
      </c>
      <c r="AY248" s="156" t="s">
        <v>120</v>
      </c>
    </row>
    <row r="249" spans="1:65" s="13" customFormat="1" ht="22.5">
      <c r="B249" s="154"/>
      <c r="D249" s="155" t="s">
        <v>132</v>
      </c>
      <c r="E249" s="156" t="s">
        <v>3</v>
      </c>
      <c r="F249" s="157" t="s">
        <v>307</v>
      </c>
      <c r="H249" s="156" t="s">
        <v>3</v>
      </c>
      <c r="L249" s="154"/>
      <c r="M249" s="158"/>
      <c r="N249" s="159"/>
      <c r="O249" s="159"/>
      <c r="P249" s="159"/>
      <c r="Q249" s="159"/>
      <c r="R249" s="159"/>
      <c r="S249" s="159"/>
      <c r="T249" s="160"/>
      <c r="AT249" s="156" t="s">
        <v>132</v>
      </c>
      <c r="AU249" s="156" t="s">
        <v>84</v>
      </c>
      <c r="AV249" s="13" t="s">
        <v>82</v>
      </c>
      <c r="AW249" s="13" t="s">
        <v>36</v>
      </c>
      <c r="AX249" s="13" t="s">
        <v>74</v>
      </c>
      <c r="AY249" s="156" t="s">
        <v>120</v>
      </c>
    </row>
    <row r="250" spans="1:65" s="14" customFormat="1">
      <c r="B250" s="161"/>
      <c r="D250" s="155" t="s">
        <v>132</v>
      </c>
      <c r="E250" s="162" t="s">
        <v>3</v>
      </c>
      <c r="F250" s="163" t="s">
        <v>300</v>
      </c>
      <c r="H250" s="164">
        <v>10.948</v>
      </c>
      <c r="L250" s="161"/>
      <c r="M250" s="165"/>
      <c r="N250" s="166"/>
      <c r="O250" s="166"/>
      <c r="P250" s="166"/>
      <c r="Q250" s="166"/>
      <c r="R250" s="166"/>
      <c r="S250" s="166"/>
      <c r="T250" s="167"/>
      <c r="AT250" s="162" t="s">
        <v>132</v>
      </c>
      <c r="AU250" s="162" t="s">
        <v>84</v>
      </c>
      <c r="AV250" s="14" t="s">
        <v>84</v>
      </c>
      <c r="AW250" s="14" t="s">
        <v>36</v>
      </c>
      <c r="AX250" s="14" t="s">
        <v>74</v>
      </c>
      <c r="AY250" s="162" t="s">
        <v>120</v>
      </c>
    </row>
    <row r="251" spans="1:65" s="14" customFormat="1" ht="22.5">
      <c r="B251" s="161"/>
      <c r="D251" s="155" t="s">
        <v>132</v>
      </c>
      <c r="E251" s="162" t="s">
        <v>3</v>
      </c>
      <c r="F251" s="163" t="s">
        <v>301</v>
      </c>
      <c r="H251" s="164">
        <v>4.0910000000000002</v>
      </c>
      <c r="L251" s="161"/>
      <c r="M251" s="165"/>
      <c r="N251" s="166"/>
      <c r="O251" s="166"/>
      <c r="P251" s="166"/>
      <c r="Q251" s="166"/>
      <c r="R251" s="166"/>
      <c r="S251" s="166"/>
      <c r="T251" s="167"/>
      <c r="AT251" s="162" t="s">
        <v>132</v>
      </c>
      <c r="AU251" s="162" t="s">
        <v>84</v>
      </c>
      <c r="AV251" s="14" t="s">
        <v>84</v>
      </c>
      <c r="AW251" s="14" t="s">
        <v>36</v>
      </c>
      <c r="AX251" s="14" t="s">
        <v>74</v>
      </c>
      <c r="AY251" s="162" t="s">
        <v>120</v>
      </c>
    </row>
    <row r="252" spans="1:65" s="14" customFormat="1">
      <c r="B252" s="161"/>
      <c r="D252" s="155" t="s">
        <v>132</v>
      </c>
      <c r="E252" s="162" t="s">
        <v>3</v>
      </c>
      <c r="F252" s="163" t="s">
        <v>302</v>
      </c>
      <c r="H252" s="164">
        <v>1.0249999999999999</v>
      </c>
      <c r="L252" s="161"/>
      <c r="M252" s="165"/>
      <c r="N252" s="166"/>
      <c r="O252" s="166"/>
      <c r="P252" s="166"/>
      <c r="Q252" s="166"/>
      <c r="R252" s="166"/>
      <c r="S252" s="166"/>
      <c r="T252" s="167"/>
      <c r="AT252" s="162" t="s">
        <v>132</v>
      </c>
      <c r="AU252" s="162" t="s">
        <v>84</v>
      </c>
      <c r="AV252" s="14" t="s">
        <v>84</v>
      </c>
      <c r="AW252" s="14" t="s">
        <v>36</v>
      </c>
      <c r="AX252" s="14" t="s">
        <v>74</v>
      </c>
      <c r="AY252" s="162" t="s">
        <v>120</v>
      </c>
    </row>
    <row r="253" spans="1:65" s="15" customFormat="1">
      <c r="B253" s="168"/>
      <c r="D253" s="155" t="s">
        <v>132</v>
      </c>
      <c r="E253" s="169" t="s">
        <v>3</v>
      </c>
      <c r="F253" s="170" t="s">
        <v>144</v>
      </c>
      <c r="H253" s="171">
        <v>16.064</v>
      </c>
      <c r="L253" s="168"/>
      <c r="M253" s="172"/>
      <c r="N253" s="173"/>
      <c r="O253" s="173"/>
      <c r="P253" s="173"/>
      <c r="Q253" s="173"/>
      <c r="R253" s="173"/>
      <c r="S253" s="173"/>
      <c r="T253" s="174"/>
      <c r="AT253" s="169" t="s">
        <v>132</v>
      </c>
      <c r="AU253" s="169" t="s">
        <v>84</v>
      </c>
      <c r="AV253" s="15" t="s">
        <v>128</v>
      </c>
      <c r="AW253" s="15" t="s">
        <v>36</v>
      </c>
      <c r="AX253" s="15" t="s">
        <v>82</v>
      </c>
      <c r="AY253" s="169" t="s">
        <v>120</v>
      </c>
    </row>
    <row r="254" spans="1:65" s="2" customFormat="1" ht="24.2" customHeight="1">
      <c r="A254" s="32"/>
      <c r="B254" s="137"/>
      <c r="C254" s="138" t="s">
        <v>308</v>
      </c>
      <c r="D254" s="138" t="s">
        <v>123</v>
      </c>
      <c r="E254" s="139" t="s">
        <v>309</v>
      </c>
      <c r="F254" s="140" t="s">
        <v>310</v>
      </c>
      <c r="G254" s="141" t="s">
        <v>311</v>
      </c>
      <c r="H254" s="142">
        <v>51</v>
      </c>
      <c r="I254" s="143">
        <v>0</v>
      </c>
      <c r="J254" s="143">
        <f>ROUND(I254*H254,2)</f>
        <v>0</v>
      </c>
      <c r="K254" s="140" t="s">
        <v>127</v>
      </c>
      <c r="L254" s="33"/>
      <c r="M254" s="144" t="s">
        <v>3</v>
      </c>
      <c r="N254" s="145" t="s">
        <v>45</v>
      </c>
      <c r="O254" s="146">
        <v>1</v>
      </c>
      <c r="P254" s="146">
        <f>O254*H254</f>
        <v>51</v>
      </c>
      <c r="Q254" s="146">
        <v>0</v>
      </c>
      <c r="R254" s="146">
        <f>Q254*H254</f>
        <v>0</v>
      </c>
      <c r="S254" s="146">
        <v>0</v>
      </c>
      <c r="T254" s="147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48" t="s">
        <v>239</v>
      </c>
      <c r="AT254" s="148" t="s">
        <v>123</v>
      </c>
      <c r="AU254" s="148" t="s">
        <v>84</v>
      </c>
      <c r="AY254" s="19" t="s">
        <v>120</v>
      </c>
      <c r="BE254" s="149">
        <f>IF(N254="základní",J254,0)</f>
        <v>0</v>
      </c>
      <c r="BF254" s="149">
        <f>IF(N254="snížená",J254,0)</f>
        <v>0</v>
      </c>
      <c r="BG254" s="149">
        <f>IF(N254="zákl. přenesená",J254,0)</f>
        <v>0</v>
      </c>
      <c r="BH254" s="149">
        <f>IF(N254="sníž. přenesená",J254,0)</f>
        <v>0</v>
      </c>
      <c r="BI254" s="149">
        <f>IF(N254="nulová",J254,0)</f>
        <v>0</v>
      </c>
      <c r="BJ254" s="19" t="s">
        <v>82</v>
      </c>
      <c r="BK254" s="149">
        <f>ROUND(I254*H254,2)</f>
        <v>0</v>
      </c>
      <c r="BL254" s="19" t="s">
        <v>239</v>
      </c>
      <c r="BM254" s="148" t="s">
        <v>312</v>
      </c>
    </row>
    <row r="255" spans="1:65" s="2" customFormat="1">
      <c r="A255" s="32"/>
      <c r="B255" s="33"/>
      <c r="C255" s="32"/>
      <c r="D255" s="150" t="s">
        <v>130</v>
      </c>
      <c r="E255" s="32"/>
      <c r="F255" s="151" t="s">
        <v>313</v>
      </c>
      <c r="G255" s="32"/>
      <c r="H255" s="32"/>
      <c r="I255" s="32"/>
      <c r="J255" s="32"/>
      <c r="K255" s="32"/>
      <c r="L255" s="33"/>
      <c r="M255" s="152"/>
      <c r="N255" s="153"/>
      <c r="O255" s="53"/>
      <c r="P255" s="53"/>
      <c r="Q255" s="53"/>
      <c r="R255" s="53"/>
      <c r="S255" s="53"/>
      <c r="T255" s="54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9" t="s">
        <v>130</v>
      </c>
      <c r="AU255" s="19" t="s">
        <v>84</v>
      </c>
    </row>
    <row r="256" spans="1:65" s="14" customFormat="1" ht="22.5">
      <c r="B256" s="161"/>
      <c r="D256" s="155" t="s">
        <v>132</v>
      </c>
      <c r="E256" s="162" t="s">
        <v>3</v>
      </c>
      <c r="F256" s="163" t="s">
        <v>314</v>
      </c>
      <c r="H256" s="164">
        <v>51</v>
      </c>
      <c r="L256" s="161"/>
      <c r="M256" s="165"/>
      <c r="N256" s="166"/>
      <c r="O256" s="166"/>
      <c r="P256" s="166"/>
      <c r="Q256" s="166"/>
      <c r="R256" s="166"/>
      <c r="S256" s="166"/>
      <c r="T256" s="167"/>
      <c r="AT256" s="162" t="s">
        <v>132</v>
      </c>
      <c r="AU256" s="162" t="s">
        <v>84</v>
      </c>
      <c r="AV256" s="14" t="s">
        <v>84</v>
      </c>
      <c r="AW256" s="14" t="s">
        <v>36</v>
      </c>
      <c r="AX256" s="14" t="s">
        <v>82</v>
      </c>
      <c r="AY256" s="162" t="s">
        <v>120</v>
      </c>
    </row>
    <row r="257" spans="1:65" s="2" customFormat="1" ht="44.25" customHeight="1">
      <c r="A257" s="32"/>
      <c r="B257" s="137"/>
      <c r="C257" s="138" t="s">
        <v>315</v>
      </c>
      <c r="D257" s="138" t="s">
        <v>123</v>
      </c>
      <c r="E257" s="139" t="s">
        <v>316</v>
      </c>
      <c r="F257" s="140" t="s">
        <v>317</v>
      </c>
      <c r="G257" s="141" t="s">
        <v>220</v>
      </c>
      <c r="H257" s="142">
        <v>1.3009999999999999</v>
      </c>
      <c r="I257" s="143">
        <v>0</v>
      </c>
      <c r="J257" s="143">
        <f>ROUND(I257*H257,2)</f>
        <v>0</v>
      </c>
      <c r="K257" s="140" t="s">
        <v>127</v>
      </c>
      <c r="L257" s="33"/>
      <c r="M257" s="144" t="s">
        <v>3</v>
      </c>
      <c r="N257" s="145" t="s">
        <v>45</v>
      </c>
      <c r="O257" s="146">
        <v>2.2549999999999999</v>
      </c>
      <c r="P257" s="146">
        <f>O257*H257</f>
        <v>2.9337549999999997</v>
      </c>
      <c r="Q257" s="146">
        <v>0</v>
      </c>
      <c r="R257" s="146">
        <f>Q257*H257</f>
        <v>0</v>
      </c>
      <c r="S257" s="146">
        <v>0</v>
      </c>
      <c r="T257" s="147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48" t="s">
        <v>239</v>
      </c>
      <c r="AT257" s="148" t="s">
        <v>123</v>
      </c>
      <c r="AU257" s="148" t="s">
        <v>84</v>
      </c>
      <c r="AY257" s="19" t="s">
        <v>120</v>
      </c>
      <c r="BE257" s="149">
        <f>IF(N257="základní",J257,0)</f>
        <v>0</v>
      </c>
      <c r="BF257" s="149">
        <f>IF(N257="snížená",J257,0)</f>
        <v>0</v>
      </c>
      <c r="BG257" s="149">
        <f>IF(N257="zákl. přenesená",J257,0)</f>
        <v>0</v>
      </c>
      <c r="BH257" s="149">
        <f>IF(N257="sníž. přenesená",J257,0)</f>
        <v>0</v>
      </c>
      <c r="BI257" s="149">
        <f>IF(N257="nulová",J257,0)</f>
        <v>0</v>
      </c>
      <c r="BJ257" s="19" t="s">
        <v>82</v>
      </c>
      <c r="BK257" s="149">
        <f>ROUND(I257*H257,2)</f>
        <v>0</v>
      </c>
      <c r="BL257" s="19" t="s">
        <v>239</v>
      </c>
      <c r="BM257" s="148" t="s">
        <v>318</v>
      </c>
    </row>
    <row r="258" spans="1:65" s="2" customFormat="1">
      <c r="A258" s="32"/>
      <c r="B258" s="33"/>
      <c r="C258" s="32"/>
      <c r="D258" s="150" t="s">
        <v>130</v>
      </c>
      <c r="E258" s="32"/>
      <c r="F258" s="151" t="s">
        <v>319</v>
      </c>
      <c r="G258" s="32"/>
      <c r="H258" s="32"/>
      <c r="I258" s="32"/>
      <c r="J258" s="32"/>
      <c r="K258" s="32"/>
      <c r="L258" s="33"/>
      <c r="M258" s="152"/>
      <c r="N258" s="153"/>
      <c r="O258" s="53"/>
      <c r="P258" s="53"/>
      <c r="Q258" s="53"/>
      <c r="R258" s="53"/>
      <c r="S258" s="53"/>
      <c r="T258" s="54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9" t="s">
        <v>130</v>
      </c>
      <c r="AU258" s="19" t="s">
        <v>84</v>
      </c>
    </row>
    <row r="259" spans="1:65" s="2" customFormat="1" ht="49.15" customHeight="1">
      <c r="A259" s="32"/>
      <c r="B259" s="137"/>
      <c r="C259" s="138" t="s">
        <v>320</v>
      </c>
      <c r="D259" s="138" t="s">
        <v>123</v>
      </c>
      <c r="E259" s="139" t="s">
        <v>321</v>
      </c>
      <c r="F259" s="140" t="s">
        <v>322</v>
      </c>
      <c r="G259" s="141" t="s">
        <v>220</v>
      </c>
      <c r="H259" s="142">
        <v>1.3009999999999999</v>
      </c>
      <c r="I259" s="143">
        <v>0</v>
      </c>
      <c r="J259" s="143">
        <f>ROUND(I259*H259,2)</f>
        <v>0</v>
      </c>
      <c r="K259" s="140" t="s">
        <v>127</v>
      </c>
      <c r="L259" s="33"/>
      <c r="M259" s="144" t="s">
        <v>3</v>
      </c>
      <c r="N259" s="145" t="s">
        <v>45</v>
      </c>
      <c r="O259" s="146">
        <v>1.45</v>
      </c>
      <c r="P259" s="146">
        <f>O259*H259</f>
        <v>1.8864499999999997</v>
      </c>
      <c r="Q259" s="146">
        <v>0</v>
      </c>
      <c r="R259" s="146">
        <f>Q259*H259</f>
        <v>0</v>
      </c>
      <c r="S259" s="146">
        <v>0</v>
      </c>
      <c r="T259" s="147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48" t="s">
        <v>239</v>
      </c>
      <c r="AT259" s="148" t="s">
        <v>123</v>
      </c>
      <c r="AU259" s="148" t="s">
        <v>84</v>
      </c>
      <c r="AY259" s="19" t="s">
        <v>120</v>
      </c>
      <c r="BE259" s="149">
        <f>IF(N259="základní",J259,0)</f>
        <v>0</v>
      </c>
      <c r="BF259" s="149">
        <f>IF(N259="snížená",J259,0)</f>
        <v>0</v>
      </c>
      <c r="BG259" s="149">
        <f>IF(N259="zákl. přenesená",J259,0)</f>
        <v>0</v>
      </c>
      <c r="BH259" s="149">
        <f>IF(N259="sníž. přenesená",J259,0)</f>
        <v>0</v>
      </c>
      <c r="BI259" s="149">
        <f>IF(N259="nulová",J259,0)</f>
        <v>0</v>
      </c>
      <c r="BJ259" s="19" t="s">
        <v>82</v>
      </c>
      <c r="BK259" s="149">
        <f>ROUND(I259*H259,2)</f>
        <v>0</v>
      </c>
      <c r="BL259" s="19" t="s">
        <v>239</v>
      </c>
      <c r="BM259" s="148" t="s">
        <v>323</v>
      </c>
    </row>
    <row r="260" spans="1:65" s="2" customFormat="1">
      <c r="A260" s="32"/>
      <c r="B260" s="33"/>
      <c r="C260" s="32"/>
      <c r="D260" s="150" t="s">
        <v>130</v>
      </c>
      <c r="E260" s="32"/>
      <c r="F260" s="151" t="s">
        <v>324</v>
      </c>
      <c r="G260" s="32"/>
      <c r="H260" s="32"/>
      <c r="I260" s="32"/>
      <c r="J260" s="32"/>
      <c r="K260" s="32"/>
      <c r="L260" s="33"/>
      <c r="M260" s="152"/>
      <c r="N260" s="153"/>
      <c r="O260" s="53"/>
      <c r="P260" s="53"/>
      <c r="Q260" s="53"/>
      <c r="R260" s="53"/>
      <c r="S260" s="53"/>
      <c r="T260" s="54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9" t="s">
        <v>130</v>
      </c>
      <c r="AU260" s="19" t="s">
        <v>84</v>
      </c>
    </row>
    <row r="261" spans="1:65" s="2" customFormat="1">
      <c r="A261" s="32"/>
      <c r="B261" s="33"/>
      <c r="C261" s="32"/>
      <c r="D261" s="150" t="s">
        <v>130</v>
      </c>
      <c r="E261" s="32"/>
      <c r="F261" s="151" t="s">
        <v>328</v>
      </c>
      <c r="G261" s="32"/>
      <c r="H261" s="32"/>
      <c r="I261" s="32"/>
      <c r="J261" s="32"/>
      <c r="K261" s="32"/>
      <c r="L261" s="33"/>
      <c r="M261" s="152"/>
      <c r="N261" s="153"/>
      <c r="O261" s="53"/>
      <c r="P261" s="53"/>
      <c r="Q261" s="53"/>
      <c r="R261" s="53"/>
      <c r="S261" s="53"/>
      <c r="T261" s="54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T261" s="19" t="s">
        <v>130</v>
      </c>
      <c r="AU261" s="19" t="s">
        <v>84</v>
      </c>
    </row>
    <row r="262" spans="1:65" s="12" customFormat="1" ht="22.9" customHeight="1">
      <c r="B262" s="125"/>
      <c r="D262" s="126" t="s">
        <v>73</v>
      </c>
      <c r="E262" s="135" t="s">
        <v>329</v>
      </c>
      <c r="F262" s="135" t="s">
        <v>330</v>
      </c>
      <c r="J262" s="136">
        <f>BK262</f>
        <v>0</v>
      </c>
      <c r="L262" s="125"/>
      <c r="M262" s="129"/>
      <c r="N262" s="130"/>
      <c r="O262" s="130"/>
      <c r="P262" s="131">
        <f>SUM(P263:P321)</f>
        <v>493.14549099999994</v>
      </c>
      <c r="Q262" s="130"/>
      <c r="R262" s="131">
        <f>SUM(R263:R321)</f>
        <v>12.752044160000004</v>
      </c>
      <c r="S262" s="130"/>
      <c r="T262" s="132">
        <f>SUM(T263:T321)</f>
        <v>4.71</v>
      </c>
      <c r="AR262" s="126" t="s">
        <v>84</v>
      </c>
      <c r="AT262" s="133" t="s">
        <v>73</v>
      </c>
      <c r="AU262" s="133" t="s">
        <v>82</v>
      </c>
      <c r="AY262" s="126" t="s">
        <v>120</v>
      </c>
      <c r="BK262" s="134">
        <f>SUM(BK263:BK321)</f>
        <v>0</v>
      </c>
    </row>
    <row r="263" spans="1:65" s="2" customFormat="1" ht="37.9" customHeight="1">
      <c r="A263" s="32"/>
      <c r="B263" s="137"/>
      <c r="C263" s="138" t="s">
        <v>331</v>
      </c>
      <c r="D263" s="138" t="s">
        <v>123</v>
      </c>
      <c r="E263" s="139" t="s">
        <v>332</v>
      </c>
      <c r="F263" s="140" t="s">
        <v>333</v>
      </c>
      <c r="G263" s="141" t="s">
        <v>126</v>
      </c>
      <c r="H263" s="142">
        <v>240.06100000000001</v>
      </c>
      <c r="I263" s="143">
        <v>0</v>
      </c>
      <c r="J263" s="143">
        <f>ROUND(I263*H263,2)</f>
        <v>0</v>
      </c>
      <c r="K263" s="140" t="s">
        <v>127</v>
      </c>
      <c r="L263" s="33"/>
      <c r="M263" s="144" t="s">
        <v>3</v>
      </c>
      <c r="N263" s="145" t="s">
        <v>45</v>
      </c>
      <c r="O263" s="146">
        <v>7.2999999999999995E-2</v>
      </c>
      <c r="P263" s="146">
        <f>O263*H263</f>
        <v>17.524453000000001</v>
      </c>
      <c r="Q263" s="146">
        <v>0</v>
      </c>
      <c r="R263" s="146">
        <f>Q263*H263</f>
        <v>0</v>
      </c>
      <c r="S263" s="146">
        <v>0</v>
      </c>
      <c r="T263" s="147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48" t="s">
        <v>239</v>
      </c>
      <c r="AT263" s="148" t="s">
        <v>123</v>
      </c>
      <c r="AU263" s="148" t="s">
        <v>84</v>
      </c>
      <c r="AY263" s="19" t="s">
        <v>120</v>
      </c>
      <c r="BE263" s="149">
        <f>IF(N263="základní",J263,0)</f>
        <v>0</v>
      </c>
      <c r="BF263" s="149">
        <f>IF(N263="snížená",J263,0)</f>
        <v>0</v>
      </c>
      <c r="BG263" s="149">
        <f>IF(N263="zákl. přenesená",J263,0)</f>
        <v>0</v>
      </c>
      <c r="BH263" s="149">
        <f>IF(N263="sníž. přenesená",J263,0)</f>
        <v>0</v>
      </c>
      <c r="BI263" s="149">
        <f>IF(N263="nulová",J263,0)</f>
        <v>0</v>
      </c>
      <c r="BJ263" s="19" t="s">
        <v>82</v>
      </c>
      <c r="BK263" s="149">
        <f>ROUND(I263*H263,2)</f>
        <v>0</v>
      </c>
      <c r="BL263" s="19" t="s">
        <v>239</v>
      </c>
      <c r="BM263" s="148" t="s">
        <v>334</v>
      </c>
    </row>
    <row r="264" spans="1:65" s="2" customFormat="1">
      <c r="A264" s="32"/>
      <c r="B264" s="33"/>
      <c r="C264" s="32"/>
      <c r="D264" s="150" t="s">
        <v>130</v>
      </c>
      <c r="E264" s="32"/>
      <c r="F264" s="151" t="s">
        <v>335</v>
      </c>
      <c r="G264" s="32"/>
      <c r="H264" s="32"/>
      <c r="I264" s="32"/>
      <c r="J264" s="32"/>
      <c r="K264" s="32"/>
      <c r="L264" s="33"/>
      <c r="M264" s="152"/>
      <c r="N264" s="153"/>
      <c r="O264" s="53"/>
      <c r="P264" s="53"/>
      <c r="Q264" s="53"/>
      <c r="R264" s="53"/>
      <c r="S264" s="53"/>
      <c r="T264" s="54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T264" s="19" t="s">
        <v>130</v>
      </c>
      <c r="AU264" s="19" t="s">
        <v>84</v>
      </c>
    </row>
    <row r="265" spans="1:65" s="13" customFormat="1">
      <c r="B265" s="154"/>
      <c r="D265" s="155" t="s">
        <v>132</v>
      </c>
      <c r="E265" s="156" t="s">
        <v>3</v>
      </c>
      <c r="F265" s="157" t="s">
        <v>133</v>
      </c>
      <c r="H265" s="156" t="s">
        <v>3</v>
      </c>
      <c r="L265" s="154"/>
      <c r="M265" s="158"/>
      <c r="N265" s="159"/>
      <c r="O265" s="159"/>
      <c r="P265" s="159"/>
      <c r="Q265" s="159"/>
      <c r="R265" s="159"/>
      <c r="S265" s="159"/>
      <c r="T265" s="160"/>
      <c r="AT265" s="156" t="s">
        <v>132</v>
      </c>
      <c r="AU265" s="156" t="s">
        <v>84</v>
      </c>
      <c r="AV265" s="13" t="s">
        <v>82</v>
      </c>
      <c r="AW265" s="13" t="s">
        <v>36</v>
      </c>
      <c r="AX265" s="13" t="s">
        <v>74</v>
      </c>
      <c r="AY265" s="156" t="s">
        <v>120</v>
      </c>
    </row>
    <row r="266" spans="1:65" s="13" customFormat="1">
      <c r="B266" s="154"/>
      <c r="D266" s="155" t="s">
        <v>132</v>
      </c>
      <c r="E266" s="156" t="s">
        <v>3</v>
      </c>
      <c r="F266" s="157" t="s">
        <v>134</v>
      </c>
      <c r="H266" s="156" t="s">
        <v>3</v>
      </c>
      <c r="L266" s="154"/>
      <c r="M266" s="158"/>
      <c r="N266" s="159"/>
      <c r="O266" s="159"/>
      <c r="P266" s="159"/>
      <c r="Q266" s="159"/>
      <c r="R266" s="159"/>
      <c r="S266" s="159"/>
      <c r="T266" s="160"/>
      <c r="AT266" s="156" t="s">
        <v>132</v>
      </c>
      <c r="AU266" s="156" t="s">
        <v>84</v>
      </c>
      <c r="AV266" s="13" t="s">
        <v>82</v>
      </c>
      <c r="AW266" s="13" t="s">
        <v>36</v>
      </c>
      <c r="AX266" s="13" t="s">
        <v>74</v>
      </c>
      <c r="AY266" s="156" t="s">
        <v>120</v>
      </c>
    </row>
    <row r="267" spans="1:65" s="14" customFormat="1">
      <c r="B267" s="161"/>
      <c r="D267" s="155" t="s">
        <v>132</v>
      </c>
      <c r="E267" s="162" t="s">
        <v>3</v>
      </c>
      <c r="F267" s="163" t="s">
        <v>325</v>
      </c>
      <c r="H267" s="164">
        <v>49.441000000000003</v>
      </c>
      <c r="L267" s="161"/>
      <c r="M267" s="165"/>
      <c r="N267" s="166"/>
      <c r="O267" s="166"/>
      <c r="P267" s="166"/>
      <c r="Q267" s="166"/>
      <c r="R267" s="166"/>
      <c r="S267" s="166"/>
      <c r="T267" s="167"/>
      <c r="AT267" s="162" t="s">
        <v>132</v>
      </c>
      <c r="AU267" s="162" t="s">
        <v>84</v>
      </c>
      <c r="AV267" s="14" t="s">
        <v>84</v>
      </c>
      <c r="AW267" s="14" t="s">
        <v>36</v>
      </c>
      <c r="AX267" s="14" t="s">
        <v>74</v>
      </c>
      <c r="AY267" s="162" t="s">
        <v>120</v>
      </c>
    </row>
    <row r="268" spans="1:65" s="13" customFormat="1">
      <c r="B268" s="154"/>
      <c r="D268" s="155" t="s">
        <v>132</v>
      </c>
      <c r="E268" s="156" t="s">
        <v>3</v>
      </c>
      <c r="F268" s="157" t="s">
        <v>157</v>
      </c>
      <c r="H268" s="156" t="s">
        <v>3</v>
      </c>
      <c r="L268" s="154"/>
      <c r="M268" s="158"/>
      <c r="N268" s="159"/>
      <c r="O268" s="159"/>
      <c r="P268" s="159"/>
      <c r="Q268" s="159"/>
      <c r="R268" s="159"/>
      <c r="S268" s="159"/>
      <c r="T268" s="160"/>
      <c r="AT268" s="156" t="s">
        <v>132</v>
      </c>
      <c r="AU268" s="156" t="s">
        <v>84</v>
      </c>
      <c r="AV268" s="13" t="s">
        <v>82</v>
      </c>
      <c r="AW268" s="13" t="s">
        <v>36</v>
      </c>
      <c r="AX268" s="13" t="s">
        <v>74</v>
      </c>
      <c r="AY268" s="156" t="s">
        <v>120</v>
      </c>
    </row>
    <row r="269" spans="1:65" s="14" customFormat="1">
      <c r="B269" s="161"/>
      <c r="D269" s="155" t="s">
        <v>132</v>
      </c>
      <c r="E269" s="162" t="s">
        <v>3</v>
      </c>
      <c r="F269" s="163" t="s">
        <v>336</v>
      </c>
      <c r="H269" s="164">
        <v>1.62</v>
      </c>
      <c r="L269" s="161"/>
      <c r="M269" s="165"/>
      <c r="N269" s="166"/>
      <c r="O269" s="166"/>
      <c r="P269" s="166"/>
      <c r="Q269" s="166"/>
      <c r="R269" s="166"/>
      <c r="S269" s="166"/>
      <c r="T269" s="167"/>
      <c r="AT269" s="162" t="s">
        <v>132</v>
      </c>
      <c r="AU269" s="162" t="s">
        <v>84</v>
      </c>
      <c r="AV269" s="14" t="s">
        <v>84</v>
      </c>
      <c r="AW269" s="14" t="s">
        <v>36</v>
      </c>
      <c r="AX269" s="14" t="s">
        <v>74</v>
      </c>
      <c r="AY269" s="162" t="s">
        <v>120</v>
      </c>
    </row>
    <row r="270" spans="1:65" s="13" customFormat="1">
      <c r="B270" s="154"/>
      <c r="D270" s="155" t="s">
        <v>132</v>
      </c>
      <c r="E270" s="156" t="s">
        <v>3</v>
      </c>
      <c r="F270" s="157" t="s">
        <v>212</v>
      </c>
      <c r="H270" s="156" t="s">
        <v>3</v>
      </c>
      <c r="L270" s="154"/>
      <c r="M270" s="158"/>
      <c r="N270" s="159"/>
      <c r="O270" s="159"/>
      <c r="P270" s="159"/>
      <c r="Q270" s="159"/>
      <c r="R270" s="159"/>
      <c r="S270" s="159"/>
      <c r="T270" s="160"/>
      <c r="AT270" s="156" t="s">
        <v>132</v>
      </c>
      <c r="AU270" s="156" t="s">
        <v>84</v>
      </c>
      <c r="AV270" s="13" t="s">
        <v>82</v>
      </c>
      <c r="AW270" s="13" t="s">
        <v>36</v>
      </c>
      <c r="AX270" s="13" t="s">
        <v>74</v>
      </c>
      <c r="AY270" s="156" t="s">
        <v>120</v>
      </c>
    </row>
    <row r="271" spans="1:65" s="14" customFormat="1">
      <c r="B271" s="161"/>
      <c r="D271" s="155" t="s">
        <v>132</v>
      </c>
      <c r="E271" s="162" t="s">
        <v>3</v>
      </c>
      <c r="F271" s="163" t="s">
        <v>213</v>
      </c>
      <c r="H271" s="164">
        <v>142.5</v>
      </c>
      <c r="L271" s="161"/>
      <c r="M271" s="165"/>
      <c r="N271" s="166"/>
      <c r="O271" s="166"/>
      <c r="P271" s="166"/>
      <c r="Q271" s="166"/>
      <c r="R271" s="166"/>
      <c r="S271" s="166"/>
      <c r="T271" s="167"/>
      <c r="AT271" s="162" t="s">
        <v>132</v>
      </c>
      <c r="AU271" s="162" t="s">
        <v>84</v>
      </c>
      <c r="AV271" s="14" t="s">
        <v>84</v>
      </c>
      <c r="AW271" s="14" t="s">
        <v>36</v>
      </c>
      <c r="AX271" s="14" t="s">
        <v>74</v>
      </c>
      <c r="AY271" s="162" t="s">
        <v>120</v>
      </c>
    </row>
    <row r="272" spans="1:65" s="13" customFormat="1">
      <c r="B272" s="154"/>
      <c r="D272" s="155" t="s">
        <v>132</v>
      </c>
      <c r="E272" s="156" t="s">
        <v>3</v>
      </c>
      <c r="F272" s="157" t="s">
        <v>214</v>
      </c>
      <c r="H272" s="156" t="s">
        <v>3</v>
      </c>
      <c r="L272" s="154"/>
      <c r="M272" s="158"/>
      <c r="N272" s="159"/>
      <c r="O272" s="159"/>
      <c r="P272" s="159"/>
      <c r="Q272" s="159"/>
      <c r="R272" s="159"/>
      <c r="S272" s="159"/>
      <c r="T272" s="160"/>
      <c r="AT272" s="156" t="s">
        <v>132</v>
      </c>
      <c r="AU272" s="156" t="s">
        <v>84</v>
      </c>
      <c r="AV272" s="13" t="s">
        <v>82</v>
      </c>
      <c r="AW272" s="13" t="s">
        <v>36</v>
      </c>
      <c r="AX272" s="13" t="s">
        <v>74</v>
      </c>
      <c r="AY272" s="156" t="s">
        <v>120</v>
      </c>
    </row>
    <row r="273" spans="1:65" s="14" customFormat="1">
      <c r="B273" s="161"/>
      <c r="D273" s="155" t="s">
        <v>132</v>
      </c>
      <c r="E273" s="162" t="s">
        <v>3</v>
      </c>
      <c r="F273" s="163" t="s">
        <v>211</v>
      </c>
      <c r="H273" s="164">
        <v>46.5</v>
      </c>
      <c r="L273" s="161"/>
      <c r="M273" s="165"/>
      <c r="N273" s="166"/>
      <c r="O273" s="166"/>
      <c r="P273" s="166"/>
      <c r="Q273" s="166"/>
      <c r="R273" s="166"/>
      <c r="S273" s="166"/>
      <c r="T273" s="167"/>
      <c r="AT273" s="162" t="s">
        <v>132</v>
      </c>
      <c r="AU273" s="162" t="s">
        <v>84</v>
      </c>
      <c r="AV273" s="14" t="s">
        <v>84</v>
      </c>
      <c r="AW273" s="14" t="s">
        <v>36</v>
      </c>
      <c r="AX273" s="14" t="s">
        <v>74</v>
      </c>
      <c r="AY273" s="162" t="s">
        <v>120</v>
      </c>
    </row>
    <row r="274" spans="1:65" s="15" customFormat="1">
      <c r="B274" s="168"/>
      <c r="D274" s="155" t="s">
        <v>132</v>
      </c>
      <c r="E274" s="169" t="s">
        <v>3</v>
      </c>
      <c r="F274" s="170" t="s">
        <v>144</v>
      </c>
      <c r="H274" s="171">
        <v>240.06100000000001</v>
      </c>
      <c r="L274" s="168"/>
      <c r="M274" s="172"/>
      <c r="N274" s="173"/>
      <c r="O274" s="173"/>
      <c r="P274" s="173"/>
      <c r="Q274" s="173"/>
      <c r="R274" s="173"/>
      <c r="S274" s="173"/>
      <c r="T274" s="174"/>
      <c r="AT274" s="169" t="s">
        <v>132</v>
      </c>
      <c r="AU274" s="169" t="s">
        <v>84</v>
      </c>
      <c r="AV274" s="15" t="s">
        <v>128</v>
      </c>
      <c r="AW274" s="15" t="s">
        <v>36</v>
      </c>
      <c r="AX274" s="15" t="s">
        <v>82</v>
      </c>
      <c r="AY274" s="169" t="s">
        <v>120</v>
      </c>
    </row>
    <row r="275" spans="1:65" s="2" customFormat="1" ht="21.75" customHeight="1">
      <c r="A275" s="32"/>
      <c r="B275" s="137"/>
      <c r="C275" s="138" t="s">
        <v>337</v>
      </c>
      <c r="D275" s="138" t="s">
        <v>123</v>
      </c>
      <c r="E275" s="139" t="s">
        <v>338</v>
      </c>
      <c r="F275" s="140" t="s">
        <v>339</v>
      </c>
      <c r="G275" s="141" t="s">
        <v>126</v>
      </c>
      <c r="H275" s="142">
        <v>240.06100000000001</v>
      </c>
      <c r="I275" s="143">
        <v>0</v>
      </c>
      <c r="J275" s="143">
        <f>ROUND(I275*H275,2)</f>
        <v>0</v>
      </c>
      <c r="K275" s="140" t="s">
        <v>127</v>
      </c>
      <c r="L275" s="33"/>
      <c r="M275" s="144" t="s">
        <v>3</v>
      </c>
      <c r="N275" s="145" t="s">
        <v>45</v>
      </c>
      <c r="O275" s="146">
        <v>2.4E-2</v>
      </c>
      <c r="P275" s="146">
        <f>O275*H275</f>
        <v>5.7614640000000001</v>
      </c>
      <c r="Q275" s="146">
        <v>0</v>
      </c>
      <c r="R275" s="146">
        <f>Q275*H275</f>
        <v>0</v>
      </c>
      <c r="S275" s="146">
        <v>0</v>
      </c>
      <c r="T275" s="147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48" t="s">
        <v>239</v>
      </c>
      <c r="AT275" s="148" t="s">
        <v>123</v>
      </c>
      <c r="AU275" s="148" t="s">
        <v>84</v>
      </c>
      <c r="AY275" s="19" t="s">
        <v>120</v>
      </c>
      <c r="BE275" s="149">
        <f>IF(N275="základní",J275,0)</f>
        <v>0</v>
      </c>
      <c r="BF275" s="149">
        <f>IF(N275="snížená",J275,0)</f>
        <v>0</v>
      </c>
      <c r="BG275" s="149">
        <f>IF(N275="zákl. přenesená",J275,0)</f>
        <v>0</v>
      </c>
      <c r="BH275" s="149">
        <f>IF(N275="sníž. přenesená",J275,0)</f>
        <v>0</v>
      </c>
      <c r="BI275" s="149">
        <f>IF(N275="nulová",J275,0)</f>
        <v>0</v>
      </c>
      <c r="BJ275" s="19" t="s">
        <v>82</v>
      </c>
      <c r="BK275" s="149">
        <f>ROUND(I275*H275,2)</f>
        <v>0</v>
      </c>
      <c r="BL275" s="19" t="s">
        <v>239</v>
      </c>
      <c r="BM275" s="148" t="s">
        <v>340</v>
      </c>
    </row>
    <row r="276" spans="1:65" s="2" customFormat="1">
      <c r="A276" s="32"/>
      <c r="B276" s="33"/>
      <c r="C276" s="32"/>
      <c r="D276" s="150" t="s">
        <v>130</v>
      </c>
      <c r="E276" s="32"/>
      <c r="F276" s="151" t="s">
        <v>341</v>
      </c>
      <c r="G276" s="32"/>
      <c r="H276" s="32"/>
      <c r="I276" s="32"/>
      <c r="J276" s="32"/>
      <c r="K276" s="32"/>
      <c r="L276" s="33"/>
      <c r="M276" s="152"/>
      <c r="N276" s="153"/>
      <c r="O276" s="53"/>
      <c r="P276" s="53"/>
      <c r="Q276" s="53"/>
      <c r="R276" s="53"/>
      <c r="S276" s="53"/>
      <c r="T276" s="54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T276" s="19" t="s">
        <v>130</v>
      </c>
      <c r="AU276" s="19" t="s">
        <v>84</v>
      </c>
    </row>
    <row r="277" spans="1:65" s="14" customFormat="1">
      <c r="B277" s="161"/>
      <c r="D277" s="155" t="s">
        <v>132</v>
      </c>
      <c r="E277" s="162" t="s">
        <v>3</v>
      </c>
      <c r="F277" s="163" t="s">
        <v>778</v>
      </c>
      <c r="H277" s="164">
        <v>240.06100000000001</v>
      </c>
      <c r="L277" s="161"/>
      <c r="M277" s="165"/>
      <c r="N277" s="166"/>
      <c r="O277" s="166"/>
      <c r="P277" s="166"/>
      <c r="Q277" s="166"/>
      <c r="R277" s="166"/>
      <c r="S277" s="166"/>
      <c r="T277" s="167"/>
      <c r="AT277" s="162" t="s">
        <v>132</v>
      </c>
      <c r="AU277" s="162" t="s">
        <v>84</v>
      </c>
      <c r="AV277" s="14" t="s">
        <v>84</v>
      </c>
      <c r="AW277" s="14" t="s">
        <v>36</v>
      </c>
      <c r="AX277" s="14" t="s">
        <v>82</v>
      </c>
      <c r="AY277" s="162" t="s">
        <v>120</v>
      </c>
    </row>
    <row r="278" spans="1:65" s="2" customFormat="1" ht="33" customHeight="1">
      <c r="A278" s="32"/>
      <c r="B278" s="137"/>
      <c r="C278" s="138" t="s">
        <v>342</v>
      </c>
      <c r="D278" s="138" t="s">
        <v>123</v>
      </c>
      <c r="E278" s="139" t="s">
        <v>343</v>
      </c>
      <c r="F278" s="140" t="s">
        <v>344</v>
      </c>
      <c r="G278" s="141" t="s">
        <v>126</v>
      </c>
      <c r="H278" s="142">
        <v>240.06100000000001</v>
      </c>
      <c r="I278" s="143">
        <v>0</v>
      </c>
      <c r="J278" s="143">
        <f>ROUND(I278*H278,2)</f>
        <v>0</v>
      </c>
      <c r="K278" s="140" t="s">
        <v>127</v>
      </c>
      <c r="L278" s="33"/>
      <c r="M278" s="144" t="s">
        <v>3</v>
      </c>
      <c r="N278" s="145" t="s">
        <v>45</v>
      </c>
      <c r="O278" s="146">
        <v>5.8000000000000003E-2</v>
      </c>
      <c r="P278" s="146">
        <f>O278*H278</f>
        <v>13.923538000000001</v>
      </c>
      <c r="Q278" s="146">
        <v>3.0000000000000001E-5</v>
      </c>
      <c r="R278" s="146">
        <f>Q278*H278</f>
        <v>7.2018300000000002E-3</v>
      </c>
      <c r="S278" s="146">
        <v>0</v>
      </c>
      <c r="T278" s="147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48" t="s">
        <v>239</v>
      </c>
      <c r="AT278" s="148" t="s">
        <v>123</v>
      </c>
      <c r="AU278" s="148" t="s">
        <v>84</v>
      </c>
      <c r="AY278" s="19" t="s">
        <v>120</v>
      </c>
      <c r="BE278" s="149">
        <f>IF(N278="základní",J278,0)</f>
        <v>0</v>
      </c>
      <c r="BF278" s="149">
        <f>IF(N278="snížená",J278,0)</f>
        <v>0</v>
      </c>
      <c r="BG278" s="149">
        <f>IF(N278="zákl. přenesená",J278,0)</f>
        <v>0</v>
      </c>
      <c r="BH278" s="149">
        <f>IF(N278="sníž. přenesená",J278,0)</f>
        <v>0</v>
      </c>
      <c r="BI278" s="149">
        <f>IF(N278="nulová",J278,0)</f>
        <v>0</v>
      </c>
      <c r="BJ278" s="19" t="s">
        <v>82</v>
      </c>
      <c r="BK278" s="149">
        <f>ROUND(I278*H278,2)</f>
        <v>0</v>
      </c>
      <c r="BL278" s="19" t="s">
        <v>239</v>
      </c>
      <c r="BM278" s="148" t="s">
        <v>345</v>
      </c>
    </row>
    <row r="279" spans="1:65" s="2" customFormat="1">
      <c r="A279" s="32"/>
      <c r="B279" s="33"/>
      <c r="C279" s="32"/>
      <c r="D279" s="150" t="s">
        <v>130</v>
      </c>
      <c r="E279" s="32"/>
      <c r="F279" s="151" t="s">
        <v>346</v>
      </c>
      <c r="G279" s="32"/>
      <c r="H279" s="32"/>
      <c r="I279" s="32"/>
      <c r="J279" s="32"/>
      <c r="K279" s="32"/>
      <c r="L279" s="33"/>
      <c r="M279" s="152"/>
      <c r="N279" s="153"/>
      <c r="O279" s="53"/>
      <c r="P279" s="53"/>
      <c r="Q279" s="53"/>
      <c r="R279" s="53"/>
      <c r="S279" s="53"/>
      <c r="T279" s="54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T279" s="19" t="s">
        <v>130</v>
      </c>
      <c r="AU279" s="19" t="s">
        <v>84</v>
      </c>
    </row>
    <row r="280" spans="1:65" s="14" customFormat="1">
      <c r="B280" s="161"/>
      <c r="D280" s="155" t="s">
        <v>132</v>
      </c>
      <c r="E280" s="162" t="s">
        <v>3</v>
      </c>
      <c r="F280" s="163" t="s">
        <v>778</v>
      </c>
      <c r="H280" s="164">
        <v>240.06100000000001</v>
      </c>
      <c r="L280" s="161"/>
      <c r="M280" s="165"/>
      <c r="N280" s="166"/>
      <c r="O280" s="166"/>
      <c r="P280" s="166"/>
      <c r="Q280" s="166"/>
      <c r="R280" s="166"/>
      <c r="S280" s="166"/>
      <c r="T280" s="167"/>
      <c r="AT280" s="162" t="s">
        <v>132</v>
      </c>
      <c r="AU280" s="162" t="s">
        <v>84</v>
      </c>
      <c r="AV280" s="14" t="s">
        <v>84</v>
      </c>
      <c r="AW280" s="14" t="s">
        <v>36</v>
      </c>
      <c r="AX280" s="14" t="s">
        <v>82</v>
      </c>
      <c r="AY280" s="162" t="s">
        <v>120</v>
      </c>
    </row>
    <row r="281" spans="1:65" s="2" customFormat="1" ht="37.9" customHeight="1">
      <c r="A281" s="32"/>
      <c r="B281" s="137"/>
      <c r="C281" s="138" t="s">
        <v>347</v>
      </c>
      <c r="D281" s="138" t="s">
        <v>123</v>
      </c>
      <c r="E281" s="139" t="s">
        <v>348</v>
      </c>
      <c r="F281" s="140" t="s">
        <v>349</v>
      </c>
      <c r="G281" s="141" t="s">
        <v>126</v>
      </c>
      <c r="H281" s="142">
        <v>240.06100000000001</v>
      </c>
      <c r="I281" s="143">
        <v>0</v>
      </c>
      <c r="J281" s="143">
        <f>ROUND(I281*H281,2)</f>
        <v>0</v>
      </c>
      <c r="K281" s="140" t="s">
        <v>127</v>
      </c>
      <c r="L281" s="33"/>
      <c r="M281" s="144" t="s">
        <v>3</v>
      </c>
      <c r="N281" s="145" t="s">
        <v>45</v>
      </c>
      <c r="O281" s="146">
        <v>0.245</v>
      </c>
      <c r="P281" s="146">
        <f>O281*H281</f>
        <v>58.814945000000002</v>
      </c>
      <c r="Q281" s="146">
        <v>7.4999999999999997E-3</v>
      </c>
      <c r="R281" s="146">
        <f>Q281*H281</f>
        <v>1.8004575</v>
      </c>
      <c r="S281" s="146">
        <v>0</v>
      </c>
      <c r="T281" s="147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48" t="s">
        <v>239</v>
      </c>
      <c r="AT281" s="148" t="s">
        <v>123</v>
      </c>
      <c r="AU281" s="148" t="s">
        <v>84</v>
      </c>
      <c r="AY281" s="19" t="s">
        <v>120</v>
      </c>
      <c r="BE281" s="149">
        <f>IF(N281="základní",J281,0)</f>
        <v>0</v>
      </c>
      <c r="BF281" s="149">
        <f>IF(N281="snížená",J281,0)</f>
        <v>0</v>
      </c>
      <c r="BG281" s="149">
        <f>IF(N281="zákl. přenesená",J281,0)</f>
        <v>0</v>
      </c>
      <c r="BH281" s="149">
        <f>IF(N281="sníž. přenesená",J281,0)</f>
        <v>0</v>
      </c>
      <c r="BI281" s="149">
        <f>IF(N281="nulová",J281,0)</f>
        <v>0</v>
      </c>
      <c r="BJ281" s="19" t="s">
        <v>82</v>
      </c>
      <c r="BK281" s="149">
        <f>ROUND(I281*H281,2)</f>
        <v>0</v>
      </c>
      <c r="BL281" s="19" t="s">
        <v>239</v>
      </c>
      <c r="BM281" s="148" t="s">
        <v>350</v>
      </c>
    </row>
    <row r="282" spans="1:65" s="2" customFormat="1">
      <c r="A282" s="32"/>
      <c r="B282" s="33"/>
      <c r="C282" s="32"/>
      <c r="D282" s="150" t="s">
        <v>130</v>
      </c>
      <c r="E282" s="32"/>
      <c r="F282" s="151" t="s">
        <v>351</v>
      </c>
      <c r="G282" s="32"/>
      <c r="H282" s="32"/>
      <c r="I282" s="32"/>
      <c r="J282" s="32"/>
      <c r="K282" s="32"/>
      <c r="L282" s="33"/>
      <c r="M282" s="152"/>
      <c r="N282" s="153"/>
      <c r="O282" s="53"/>
      <c r="P282" s="53"/>
      <c r="Q282" s="53"/>
      <c r="R282" s="53"/>
      <c r="S282" s="53"/>
      <c r="T282" s="54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T282" s="19" t="s">
        <v>130</v>
      </c>
      <c r="AU282" s="19" t="s">
        <v>84</v>
      </c>
    </row>
    <row r="283" spans="1:65" s="14" customFormat="1">
      <c r="B283" s="161"/>
      <c r="D283" s="155" t="s">
        <v>132</v>
      </c>
      <c r="E283" s="162" t="s">
        <v>3</v>
      </c>
      <c r="F283" s="163" t="s">
        <v>778</v>
      </c>
      <c r="H283" s="164">
        <v>240.06100000000001</v>
      </c>
      <c r="L283" s="161"/>
      <c r="M283" s="165"/>
      <c r="N283" s="166"/>
      <c r="O283" s="166"/>
      <c r="P283" s="166"/>
      <c r="Q283" s="166"/>
      <c r="R283" s="166"/>
      <c r="S283" s="166"/>
      <c r="T283" s="167"/>
      <c r="AT283" s="162" t="s">
        <v>132</v>
      </c>
      <c r="AU283" s="162" t="s">
        <v>84</v>
      </c>
      <c r="AV283" s="14" t="s">
        <v>84</v>
      </c>
      <c r="AW283" s="14" t="s">
        <v>36</v>
      </c>
      <c r="AX283" s="14" t="s">
        <v>82</v>
      </c>
      <c r="AY283" s="162" t="s">
        <v>120</v>
      </c>
    </row>
    <row r="284" spans="1:65" s="2" customFormat="1" ht="21.75" customHeight="1">
      <c r="A284" s="32"/>
      <c r="B284" s="137"/>
      <c r="C284" s="138" t="s">
        <v>352</v>
      </c>
      <c r="D284" s="138" t="s">
        <v>123</v>
      </c>
      <c r="E284" s="139" t="s">
        <v>353</v>
      </c>
      <c r="F284" s="140" t="s">
        <v>354</v>
      </c>
      <c r="G284" s="141" t="s">
        <v>126</v>
      </c>
      <c r="H284" s="142">
        <v>235.5</v>
      </c>
      <c r="I284" s="143">
        <v>0</v>
      </c>
      <c r="J284" s="143">
        <f>ROUND(I284*H284,2)</f>
        <v>0</v>
      </c>
      <c r="K284" s="140" t="s">
        <v>127</v>
      </c>
      <c r="L284" s="33"/>
      <c r="M284" s="144" t="s">
        <v>3</v>
      </c>
      <c r="N284" s="145" t="s">
        <v>45</v>
      </c>
      <c r="O284" s="146">
        <v>0.19</v>
      </c>
      <c r="P284" s="146">
        <f>O284*H284</f>
        <v>44.744999999999997</v>
      </c>
      <c r="Q284" s="146">
        <v>0</v>
      </c>
      <c r="R284" s="146">
        <f>Q284*H284</f>
        <v>0</v>
      </c>
      <c r="S284" s="146">
        <v>0.02</v>
      </c>
      <c r="T284" s="147">
        <f>S284*H284</f>
        <v>4.71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48" t="s">
        <v>239</v>
      </c>
      <c r="AT284" s="148" t="s">
        <v>123</v>
      </c>
      <c r="AU284" s="148" t="s">
        <v>84</v>
      </c>
      <c r="AY284" s="19" t="s">
        <v>120</v>
      </c>
      <c r="BE284" s="149">
        <f>IF(N284="základní",J284,0)</f>
        <v>0</v>
      </c>
      <c r="BF284" s="149">
        <f>IF(N284="snížená",J284,0)</f>
        <v>0</v>
      </c>
      <c r="BG284" s="149">
        <f>IF(N284="zákl. přenesená",J284,0)</f>
        <v>0</v>
      </c>
      <c r="BH284" s="149">
        <f>IF(N284="sníž. přenesená",J284,0)</f>
        <v>0</v>
      </c>
      <c r="BI284" s="149">
        <f>IF(N284="nulová",J284,0)</f>
        <v>0</v>
      </c>
      <c r="BJ284" s="19" t="s">
        <v>82</v>
      </c>
      <c r="BK284" s="149">
        <f>ROUND(I284*H284,2)</f>
        <v>0</v>
      </c>
      <c r="BL284" s="19" t="s">
        <v>239</v>
      </c>
      <c r="BM284" s="148" t="s">
        <v>355</v>
      </c>
    </row>
    <row r="285" spans="1:65" s="2" customFormat="1">
      <c r="A285" s="32"/>
      <c r="B285" s="33"/>
      <c r="C285" s="32"/>
      <c r="D285" s="150" t="s">
        <v>130</v>
      </c>
      <c r="E285" s="32"/>
      <c r="F285" s="151" t="s">
        <v>356</v>
      </c>
      <c r="G285" s="32"/>
      <c r="H285" s="32"/>
      <c r="I285" s="32"/>
      <c r="J285" s="32"/>
      <c r="K285" s="32"/>
      <c r="L285" s="33"/>
      <c r="M285" s="152"/>
      <c r="N285" s="153"/>
      <c r="O285" s="53"/>
      <c r="P285" s="53"/>
      <c r="Q285" s="53"/>
      <c r="R285" s="53"/>
      <c r="S285" s="53"/>
      <c r="T285" s="54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T285" s="19" t="s">
        <v>130</v>
      </c>
      <c r="AU285" s="19" t="s">
        <v>84</v>
      </c>
    </row>
    <row r="286" spans="1:65" s="13" customFormat="1">
      <c r="B286" s="154"/>
      <c r="D286" s="155" t="s">
        <v>132</v>
      </c>
      <c r="E286" s="156" t="s">
        <v>3</v>
      </c>
      <c r="F286" s="157" t="s">
        <v>133</v>
      </c>
      <c r="H286" s="156" t="s">
        <v>3</v>
      </c>
      <c r="L286" s="154"/>
      <c r="M286" s="158"/>
      <c r="N286" s="159"/>
      <c r="O286" s="159"/>
      <c r="P286" s="159"/>
      <c r="Q286" s="159"/>
      <c r="R286" s="159"/>
      <c r="S286" s="159"/>
      <c r="T286" s="160"/>
      <c r="AT286" s="156" t="s">
        <v>132</v>
      </c>
      <c r="AU286" s="156" t="s">
        <v>84</v>
      </c>
      <c r="AV286" s="13" t="s">
        <v>82</v>
      </c>
      <c r="AW286" s="13" t="s">
        <v>36</v>
      </c>
      <c r="AX286" s="13" t="s">
        <v>74</v>
      </c>
      <c r="AY286" s="156" t="s">
        <v>120</v>
      </c>
    </row>
    <row r="287" spans="1:65" s="13" customFormat="1">
      <c r="B287" s="154"/>
      <c r="D287" s="155" t="s">
        <v>132</v>
      </c>
      <c r="E287" s="156" t="s">
        <v>3</v>
      </c>
      <c r="F287" s="157" t="s">
        <v>357</v>
      </c>
      <c r="H287" s="156" t="s">
        <v>3</v>
      </c>
      <c r="L287" s="154"/>
      <c r="M287" s="158"/>
      <c r="N287" s="159"/>
      <c r="O287" s="159"/>
      <c r="P287" s="159"/>
      <c r="Q287" s="159"/>
      <c r="R287" s="159"/>
      <c r="S287" s="159"/>
      <c r="T287" s="160"/>
      <c r="AT287" s="156" t="s">
        <v>132</v>
      </c>
      <c r="AU287" s="156" t="s">
        <v>84</v>
      </c>
      <c r="AV287" s="13" t="s">
        <v>82</v>
      </c>
      <c r="AW287" s="13" t="s">
        <v>36</v>
      </c>
      <c r="AX287" s="13" t="s">
        <v>74</v>
      </c>
      <c r="AY287" s="156" t="s">
        <v>120</v>
      </c>
    </row>
    <row r="288" spans="1:65" s="14" customFormat="1">
      <c r="B288" s="161"/>
      <c r="D288" s="155" t="s">
        <v>132</v>
      </c>
      <c r="E288" s="162" t="s">
        <v>3</v>
      </c>
      <c r="F288" s="163" t="s">
        <v>211</v>
      </c>
      <c r="H288" s="164">
        <v>46.5</v>
      </c>
      <c r="L288" s="161"/>
      <c r="M288" s="165"/>
      <c r="N288" s="166"/>
      <c r="O288" s="166"/>
      <c r="P288" s="166"/>
      <c r="Q288" s="166"/>
      <c r="R288" s="166"/>
      <c r="S288" s="166"/>
      <c r="T288" s="167"/>
      <c r="AT288" s="162" t="s">
        <v>132</v>
      </c>
      <c r="AU288" s="162" t="s">
        <v>84</v>
      </c>
      <c r="AV288" s="14" t="s">
        <v>84</v>
      </c>
      <c r="AW288" s="14" t="s">
        <v>36</v>
      </c>
      <c r="AX288" s="14" t="s">
        <v>74</v>
      </c>
      <c r="AY288" s="162" t="s">
        <v>120</v>
      </c>
    </row>
    <row r="289" spans="1:65" s="13" customFormat="1">
      <c r="B289" s="154"/>
      <c r="D289" s="155" t="s">
        <v>132</v>
      </c>
      <c r="E289" s="156" t="s">
        <v>3</v>
      </c>
      <c r="F289" s="157" t="s">
        <v>212</v>
      </c>
      <c r="H289" s="156" t="s">
        <v>3</v>
      </c>
      <c r="L289" s="154"/>
      <c r="M289" s="158"/>
      <c r="N289" s="159"/>
      <c r="O289" s="159"/>
      <c r="P289" s="159"/>
      <c r="Q289" s="159"/>
      <c r="R289" s="159"/>
      <c r="S289" s="159"/>
      <c r="T289" s="160"/>
      <c r="AT289" s="156" t="s">
        <v>132</v>
      </c>
      <c r="AU289" s="156" t="s">
        <v>84</v>
      </c>
      <c r="AV289" s="13" t="s">
        <v>82</v>
      </c>
      <c r="AW289" s="13" t="s">
        <v>36</v>
      </c>
      <c r="AX289" s="13" t="s">
        <v>74</v>
      </c>
      <c r="AY289" s="156" t="s">
        <v>120</v>
      </c>
    </row>
    <row r="290" spans="1:65" s="14" customFormat="1">
      <c r="B290" s="161"/>
      <c r="D290" s="155" t="s">
        <v>132</v>
      </c>
      <c r="E290" s="162" t="s">
        <v>3</v>
      </c>
      <c r="F290" s="163" t="s">
        <v>213</v>
      </c>
      <c r="H290" s="164">
        <v>142.5</v>
      </c>
      <c r="L290" s="161"/>
      <c r="M290" s="165"/>
      <c r="N290" s="166"/>
      <c r="O290" s="166"/>
      <c r="P290" s="166"/>
      <c r="Q290" s="166"/>
      <c r="R290" s="166"/>
      <c r="S290" s="166"/>
      <c r="T290" s="167"/>
      <c r="AT290" s="162" t="s">
        <v>132</v>
      </c>
      <c r="AU290" s="162" t="s">
        <v>84</v>
      </c>
      <c r="AV290" s="14" t="s">
        <v>84</v>
      </c>
      <c r="AW290" s="14" t="s">
        <v>36</v>
      </c>
      <c r="AX290" s="14" t="s">
        <v>74</v>
      </c>
      <c r="AY290" s="162" t="s">
        <v>120</v>
      </c>
    </row>
    <row r="291" spans="1:65" s="13" customFormat="1">
      <c r="B291" s="154"/>
      <c r="D291" s="155" t="s">
        <v>132</v>
      </c>
      <c r="E291" s="156" t="s">
        <v>3</v>
      </c>
      <c r="F291" s="157" t="s">
        <v>214</v>
      </c>
      <c r="H291" s="156" t="s">
        <v>3</v>
      </c>
      <c r="L291" s="154"/>
      <c r="M291" s="158"/>
      <c r="N291" s="159"/>
      <c r="O291" s="159"/>
      <c r="P291" s="159"/>
      <c r="Q291" s="159"/>
      <c r="R291" s="159"/>
      <c r="S291" s="159"/>
      <c r="T291" s="160"/>
      <c r="AT291" s="156" t="s">
        <v>132</v>
      </c>
      <c r="AU291" s="156" t="s">
        <v>84</v>
      </c>
      <c r="AV291" s="13" t="s">
        <v>82</v>
      </c>
      <c r="AW291" s="13" t="s">
        <v>36</v>
      </c>
      <c r="AX291" s="13" t="s">
        <v>74</v>
      </c>
      <c r="AY291" s="156" t="s">
        <v>120</v>
      </c>
    </row>
    <row r="292" spans="1:65" s="14" customFormat="1">
      <c r="B292" s="161"/>
      <c r="D292" s="155" t="s">
        <v>132</v>
      </c>
      <c r="E292" s="162" t="s">
        <v>3</v>
      </c>
      <c r="F292" s="163" t="s">
        <v>211</v>
      </c>
      <c r="H292" s="164">
        <v>46.5</v>
      </c>
      <c r="L292" s="161"/>
      <c r="M292" s="165"/>
      <c r="N292" s="166"/>
      <c r="O292" s="166"/>
      <c r="P292" s="166"/>
      <c r="Q292" s="166"/>
      <c r="R292" s="166"/>
      <c r="S292" s="166"/>
      <c r="T292" s="167"/>
      <c r="AT292" s="162" t="s">
        <v>132</v>
      </c>
      <c r="AU292" s="162" t="s">
        <v>84</v>
      </c>
      <c r="AV292" s="14" t="s">
        <v>84</v>
      </c>
      <c r="AW292" s="14" t="s">
        <v>36</v>
      </c>
      <c r="AX292" s="14" t="s">
        <v>74</v>
      </c>
      <c r="AY292" s="162" t="s">
        <v>120</v>
      </c>
    </row>
    <row r="293" spans="1:65" s="15" customFormat="1">
      <c r="B293" s="168"/>
      <c r="D293" s="155" t="s">
        <v>132</v>
      </c>
      <c r="E293" s="169" t="s">
        <v>3</v>
      </c>
      <c r="F293" s="170" t="s">
        <v>144</v>
      </c>
      <c r="H293" s="171">
        <v>235.5</v>
      </c>
      <c r="L293" s="168"/>
      <c r="M293" s="172"/>
      <c r="N293" s="173"/>
      <c r="O293" s="173"/>
      <c r="P293" s="173"/>
      <c r="Q293" s="173"/>
      <c r="R293" s="173"/>
      <c r="S293" s="173"/>
      <c r="T293" s="174"/>
      <c r="AT293" s="169" t="s">
        <v>132</v>
      </c>
      <c r="AU293" s="169" t="s">
        <v>84</v>
      </c>
      <c r="AV293" s="15" t="s">
        <v>128</v>
      </c>
      <c r="AW293" s="15" t="s">
        <v>36</v>
      </c>
      <c r="AX293" s="15" t="s">
        <v>82</v>
      </c>
      <c r="AY293" s="169" t="s">
        <v>120</v>
      </c>
    </row>
    <row r="294" spans="1:65" s="2" customFormat="1" ht="62.65" customHeight="1">
      <c r="A294" s="32"/>
      <c r="B294" s="137"/>
      <c r="C294" s="138" t="s">
        <v>358</v>
      </c>
      <c r="D294" s="138" t="s">
        <v>123</v>
      </c>
      <c r="E294" s="139" t="s">
        <v>359</v>
      </c>
      <c r="F294" s="140" t="s">
        <v>360</v>
      </c>
      <c r="G294" s="141" t="s">
        <v>126</v>
      </c>
      <c r="H294" s="142">
        <v>240.06100000000001</v>
      </c>
      <c r="I294" s="143">
        <v>0</v>
      </c>
      <c r="J294" s="143">
        <f>ROUND(I294*H294,2)</f>
        <v>0</v>
      </c>
      <c r="K294" s="140" t="s">
        <v>127</v>
      </c>
      <c r="L294" s="33"/>
      <c r="M294" s="144" t="s">
        <v>3</v>
      </c>
      <c r="N294" s="145" t="s">
        <v>45</v>
      </c>
      <c r="O294" s="146">
        <v>0.95</v>
      </c>
      <c r="P294" s="146">
        <f>O294*H294</f>
        <v>228.05795000000001</v>
      </c>
      <c r="Q294" s="146">
        <v>1.0630000000000001E-2</v>
      </c>
      <c r="R294" s="146">
        <f>Q294*H294</f>
        <v>2.5518484300000002</v>
      </c>
      <c r="S294" s="146">
        <v>0</v>
      </c>
      <c r="T294" s="147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48" t="s">
        <v>239</v>
      </c>
      <c r="AT294" s="148" t="s">
        <v>123</v>
      </c>
      <c r="AU294" s="148" t="s">
        <v>84</v>
      </c>
      <c r="AY294" s="19" t="s">
        <v>120</v>
      </c>
      <c r="BE294" s="149">
        <f>IF(N294="základní",J294,0)</f>
        <v>0</v>
      </c>
      <c r="BF294" s="149">
        <f>IF(N294="snížená",J294,0)</f>
        <v>0</v>
      </c>
      <c r="BG294" s="149">
        <f>IF(N294="zákl. přenesená",J294,0)</f>
        <v>0</v>
      </c>
      <c r="BH294" s="149">
        <f>IF(N294="sníž. přenesená",J294,0)</f>
        <v>0</v>
      </c>
      <c r="BI294" s="149">
        <f>IF(N294="nulová",J294,0)</f>
        <v>0</v>
      </c>
      <c r="BJ294" s="19" t="s">
        <v>82</v>
      </c>
      <c r="BK294" s="149">
        <f>ROUND(I294*H294,2)</f>
        <v>0</v>
      </c>
      <c r="BL294" s="19" t="s">
        <v>239</v>
      </c>
      <c r="BM294" s="148" t="s">
        <v>361</v>
      </c>
    </row>
    <row r="295" spans="1:65" s="2" customFormat="1">
      <c r="A295" s="32"/>
      <c r="B295" s="33"/>
      <c r="C295" s="32"/>
      <c r="D295" s="150" t="s">
        <v>130</v>
      </c>
      <c r="E295" s="32"/>
      <c r="F295" s="151" t="s">
        <v>362</v>
      </c>
      <c r="G295" s="32"/>
      <c r="H295" s="32"/>
      <c r="I295" s="32"/>
      <c r="J295" s="32"/>
      <c r="K295" s="32"/>
      <c r="L295" s="33"/>
      <c r="M295" s="152"/>
      <c r="N295" s="153"/>
      <c r="O295" s="53"/>
      <c r="P295" s="53"/>
      <c r="Q295" s="53"/>
      <c r="R295" s="53"/>
      <c r="S295" s="53"/>
      <c r="T295" s="54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T295" s="19" t="s">
        <v>130</v>
      </c>
      <c r="AU295" s="19" t="s">
        <v>84</v>
      </c>
    </row>
    <row r="296" spans="1:65" s="13" customFormat="1">
      <c r="B296" s="154"/>
      <c r="D296" s="155" t="s">
        <v>132</v>
      </c>
      <c r="E296" s="156" t="s">
        <v>3</v>
      </c>
      <c r="F296" s="157" t="s">
        <v>133</v>
      </c>
      <c r="H296" s="156" t="s">
        <v>3</v>
      </c>
      <c r="L296" s="154"/>
      <c r="M296" s="158"/>
      <c r="N296" s="159"/>
      <c r="O296" s="159"/>
      <c r="P296" s="159"/>
      <c r="Q296" s="159"/>
      <c r="R296" s="159"/>
      <c r="S296" s="159"/>
      <c r="T296" s="160"/>
      <c r="AT296" s="156" t="s">
        <v>132</v>
      </c>
      <c r="AU296" s="156" t="s">
        <v>84</v>
      </c>
      <c r="AV296" s="13" t="s">
        <v>82</v>
      </c>
      <c r="AW296" s="13" t="s">
        <v>36</v>
      </c>
      <c r="AX296" s="13" t="s">
        <v>74</v>
      </c>
      <c r="AY296" s="156" t="s">
        <v>120</v>
      </c>
    </row>
    <row r="297" spans="1:65" s="13" customFormat="1">
      <c r="B297" s="154"/>
      <c r="D297" s="155" t="s">
        <v>132</v>
      </c>
      <c r="E297" s="156" t="s">
        <v>3</v>
      </c>
      <c r="F297" s="157" t="s">
        <v>134</v>
      </c>
      <c r="H297" s="156" t="s">
        <v>3</v>
      </c>
      <c r="L297" s="154"/>
      <c r="M297" s="158"/>
      <c r="N297" s="159"/>
      <c r="O297" s="159"/>
      <c r="P297" s="159"/>
      <c r="Q297" s="159"/>
      <c r="R297" s="159"/>
      <c r="S297" s="159"/>
      <c r="T297" s="160"/>
      <c r="AT297" s="156" t="s">
        <v>132</v>
      </c>
      <c r="AU297" s="156" t="s">
        <v>84</v>
      </c>
      <c r="AV297" s="13" t="s">
        <v>82</v>
      </c>
      <c r="AW297" s="13" t="s">
        <v>36</v>
      </c>
      <c r="AX297" s="13" t="s">
        <v>74</v>
      </c>
      <c r="AY297" s="156" t="s">
        <v>120</v>
      </c>
    </row>
    <row r="298" spans="1:65" s="14" customFormat="1">
      <c r="B298" s="161"/>
      <c r="D298" s="155" t="s">
        <v>132</v>
      </c>
      <c r="E298" s="162" t="s">
        <v>3</v>
      </c>
      <c r="F298" s="163">
        <v>49.441000000000003</v>
      </c>
      <c r="H298" s="164">
        <v>51.061</v>
      </c>
      <c r="L298" s="161"/>
      <c r="M298" s="165"/>
      <c r="N298" s="166"/>
      <c r="O298" s="166"/>
      <c r="P298" s="166"/>
      <c r="Q298" s="166"/>
      <c r="R298" s="166"/>
      <c r="S298" s="166"/>
      <c r="T298" s="167"/>
      <c r="AT298" s="162" t="s">
        <v>132</v>
      </c>
      <c r="AU298" s="162" t="s">
        <v>84</v>
      </c>
      <c r="AV298" s="14" t="s">
        <v>84</v>
      </c>
      <c r="AW298" s="14" t="s">
        <v>36</v>
      </c>
      <c r="AX298" s="14" t="s">
        <v>74</v>
      </c>
      <c r="AY298" s="162" t="s">
        <v>120</v>
      </c>
    </row>
    <row r="299" spans="1:65" s="13" customFormat="1">
      <c r="B299" s="154"/>
      <c r="D299" s="155" t="s">
        <v>132</v>
      </c>
      <c r="E299" s="156" t="s">
        <v>3</v>
      </c>
      <c r="F299" s="157" t="s">
        <v>212</v>
      </c>
      <c r="H299" s="156" t="s">
        <v>3</v>
      </c>
      <c r="L299" s="154"/>
      <c r="M299" s="158"/>
      <c r="N299" s="159"/>
      <c r="O299" s="159"/>
      <c r="P299" s="159"/>
      <c r="Q299" s="159"/>
      <c r="R299" s="159"/>
      <c r="S299" s="159"/>
      <c r="T299" s="160"/>
      <c r="AT299" s="156" t="s">
        <v>132</v>
      </c>
      <c r="AU299" s="156" t="s">
        <v>84</v>
      </c>
      <c r="AV299" s="13" t="s">
        <v>82</v>
      </c>
      <c r="AW299" s="13" t="s">
        <v>36</v>
      </c>
      <c r="AX299" s="13" t="s">
        <v>74</v>
      </c>
      <c r="AY299" s="156" t="s">
        <v>120</v>
      </c>
    </row>
    <row r="300" spans="1:65" s="14" customFormat="1">
      <c r="B300" s="161"/>
      <c r="D300" s="155" t="s">
        <v>132</v>
      </c>
      <c r="E300" s="162" t="s">
        <v>3</v>
      </c>
      <c r="F300" s="163" t="s">
        <v>213</v>
      </c>
      <c r="H300" s="164">
        <v>142.5</v>
      </c>
      <c r="L300" s="161"/>
      <c r="M300" s="165"/>
      <c r="N300" s="166"/>
      <c r="O300" s="166"/>
      <c r="P300" s="166"/>
      <c r="Q300" s="166"/>
      <c r="R300" s="166"/>
      <c r="S300" s="166"/>
      <c r="T300" s="167"/>
      <c r="AT300" s="162" t="s">
        <v>132</v>
      </c>
      <c r="AU300" s="162" t="s">
        <v>84</v>
      </c>
      <c r="AV300" s="14" t="s">
        <v>84</v>
      </c>
      <c r="AW300" s="14" t="s">
        <v>36</v>
      </c>
      <c r="AX300" s="14" t="s">
        <v>74</v>
      </c>
      <c r="AY300" s="162" t="s">
        <v>120</v>
      </c>
    </row>
    <row r="301" spans="1:65" s="13" customFormat="1">
      <c r="B301" s="154"/>
      <c r="D301" s="155" t="s">
        <v>132</v>
      </c>
      <c r="E301" s="156" t="s">
        <v>3</v>
      </c>
      <c r="F301" s="157" t="s">
        <v>214</v>
      </c>
      <c r="H301" s="156" t="s">
        <v>3</v>
      </c>
      <c r="L301" s="154"/>
      <c r="M301" s="158"/>
      <c r="N301" s="159"/>
      <c r="O301" s="159"/>
      <c r="P301" s="159"/>
      <c r="Q301" s="159"/>
      <c r="R301" s="159"/>
      <c r="S301" s="159"/>
      <c r="T301" s="160"/>
      <c r="AT301" s="156" t="s">
        <v>132</v>
      </c>
      <c r="AU301" s="156" t="s">
        <v>84</v>
      </c>
      <c r="AV301" s="13" t="s">
        <v>82</v>
      </c>
      <c r="AW301" s="13" t="s">
        <v>36</v>
      </c>
      <c r="AX301" s="13" t="s">
        <v>74</v>
      </c>
      <c r="AY301" s="156" t="s">
        <v>120</v>
      </c>
    </row>
    <row r="302" spans="1:65" s="14" customFormat="1">
      <c r="B302" s="161"/>
      <c r="D302" s="155" t="s">
        <v>132</v>
      </c>
      <c r="E302" s="162" t="s">
        <v>3</v>
      </c>
      <c r="F302" s="163" t="s">
        <v>211</v>
      </c>
      <c r="H302" s="164">
        <v>46.5</v>
      </c>
      <c r="L302" s="161"/>
      <c r="M302" s="165"/>
      <c r="N302" s="166"/>
      <c r="O302" s="166"/>
      <c r="P302" s="166"/>
      <c r="Q302" s="166"/>
      <c r="R302" s="166"/>
      <c r="S302" s="166"/>
      <c r="T302" s="167"/>
      <c r="AT302" s="162" t="s">
        <v>132</v>
      </c>
      <c r="AU302" s="162" t="s">
        <v>84</v>
      </c>
      <c r="AV302" s="14" t="s">
        <v>84</v>
      </c>
      <c r="AW302" s="14" t="s">
        <v>36</v>
      </c>
      <c r="AX302" s="14" t="s">
        <v>74</v>
      </c>
      <c r="AY302" s="162" t="s">
        <v>120</v>
      </c>
    </row>
    <row r="303" spans="1:65" s="15" customFormat="1">
      <c r="B303" s="168"/>
      <c r="D303" s="155" t="s">
        <v>132</v>
      </c>
      <c r="E303" s="169" t="s">
        <v>3</v>
      </c>
      <c r="F303" s="170" t="s">
        <v>144</v>
      </c>
      <c r="H303" s="171">
        <v>240.06100000000001</v>
      </c>
      <c r="L303" s="168"/>
      <c r="M303" s="172"/>
      <c r="N303" s="173"/>
      <c r="O303" s="173"/>
      <c r="P303" s="173"/>
      <c r="Q303" s="173"/>
      <c r="R303" s="173"/>
      <c r="S303" s="173"/>
      <c r="T303" s="174"/>
      <c r="AT303" s="169" t="s">
        <v>132</v>
      </c>
      <c r="AU303" s="169" t="s">
        <v>84</v>
      </c>
      <c r="AV303" s="15" t="s">
        <v>128</v>
      </c>
      <c r="AW303" s="15" t="s">
        <v>36</v>
      </c>
      <c r="AX303" s="15" t="s">
        <v>82</v>
      </c>
      <c r="AY303" s="169" t="s">
        <v>120</v>
      </c>
    </row>
    <row r="304" spans="1:65" s="2" customFormat="1" ht="24.2" customHeight="1">
      <c r="A304" s="32"/>
      <c r="B304" s="137"/>
      <c r="C304" s="175" t="s">
        <v>363</v>
      </c>
      <c r="D304" s="175" t="s">
        <v>327</v>
      </c>
      <c r="E304" s="176" t="s">
        <v>364</v>
      </c>
      <c r="F304" s="177" t="s">
        <v>781</v>
      </c>
      <c r="G304" s="178" t="s">
        <v>126</v>
      </c>
      <c r="H304" s="179">
        <v>259.26600000000002</v>
      </c>
      <c r="I304" s="180">
        <v>0</v>
      </c>
      <c r="J304" s="180">
        <f>ROUND(I304*H304,2)</f>
        <v>0</v>
      </c>
      <c r="K304" s="177" t="s">
        <v>259</v>
      </c>
      <c r="L304" s="181"/>
      <c r="M304" s="182" t="s">
        <v>3</v>
      </c>
      <c r="N304" s="183" t="s">
        <v>45</v>
      </c>
      <c r="O304" s="146">
        <v>0</v>
      </c>
      <c r="P304" s="146">
        <f>O304*H304</f>
        <v>0</v>
      </c>
      <c r="Q304" s="146">
        <v>3.2000000000000001E-2</v>
      </c>
      <c r="R304" s="146">
        <f>Q304*H304</f>
        <v>8.2965120000000017</v>
      </c>
      <c r="S304" s="146">
        <v>0</v>
      </c>
      <c r="T304" s="147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48" t="s">
        <v>326</v>
      </c>
      <c r="AT304" s="148" t="s">
        <v>327</v>
      </c>
      <c r="AU304" s="148" t="s">
        <v>84</v>
      </c>
      <c r="AY304" s="19" t="s">
        <v>120</v>
      </c>
      <c r="BE304" s="149">
        <f>IF(N304="základní",J304,0)</f>
        <v>0</v>
      </c>
      <c r="BF304" s="149">
        <f>IF(N304="snížená",J304,0)</f>
        <v>0</v>
      </c>
      <c r="BG304" s="149">
        <f>IF(N304="zákl. přenesená",J304,0)</f>
        <v>0</v>
      </c>
      <c r="BH304" s="149">
        <f>IF(N304="sníž. přenesená",J304,0)</f>
        <v>0</v>
      </c>
      <c r="BI304" s="149">
        <f>IF(N304="nulová",J304,0)</f>
        <v>0</v>
      </c>
      <c r="BJ304" s="19" t="s">
        <v>82</v>
      </c>
      <c r="BK304" s="149">
        <f>ROUND(I304*H304,2)</f>
        <v>0</v>
      </c>
      <c r="BL304" s="19" t="s">
        <v>239</v>
      </c>
      <c r="BM304" s="148" t="s">
        <v>365</v>
      </c>
    </row>
    <row r="305" spans="1:65" s="14" customFormat="1">
      <c r="B305" s="161"/>
      <c r="D305" s="155" t="s">
        <v>132</v>
      </c>
      <c r="F305" s="163" t="s">
        <v>779</v>
      </c>
      <c r="H305" s="164">
        <v>259.26600000000002</v>
      </c>
      <c r="L305" s="161"/>
      <c r="M305" s="165"/>
      <c r="N305" s="166"/>
      <c r="O305" s="166"/>
      <c r="P305" s="166"/>
      <c r="Q305" s="166"/>
      <c r="R305" s="166"/>
      <c r="S305" s="166"/>
      <c r="T305" s="167"/>
      <c r="AT305" s="162" t="s">
        <v>132</v>
      </c>
      <c r="AU305" s="162" t="s">
        <v>84</v>
      </c>
      <c r="AV305" s="14" t="s">
        <v>84</v>
      </c>
      <c r="AW305" s="14" t="s">
        <v>4</v>
      </c>
      <c r="AX305" s="14" t="s">
        <v>82</v>
      </c>
      <c r="AY305" s="162" t="s">
        <v>120</v>
      </c>
    </row>
    <row r="306" spans="1:65" s="2" customFormat="1" ht="24.2" customHeight="1">
      <c r="A306" s="32"/>
      <c r="B306" s="137"/>
      <c r="C306" s="138" t="s">
        <v>366</v>
      </c>
      <c r="D306" s="138" t="s">
        <v>123</v>
      </c>
      <c r="E306" s="139" t="s">
        <v>367</v>
      </c>
      <c r="F306" s="140" t="s">
        <v>368</v>
      </c>
      <c r="G306" s="141" t="s">
        <v>126</v>
      </c>
      <c r="H306" s="142">
        <v>240.06100000000001</v>
      </c>
      <c r="I306" s="143">
        <v>0</v>
      </c>
      <c r="J306" s="143">
        <f>ROUND(I306*H306,2)</f>
        <v>0</v>
      </c>
      <c r="K306" s="140" t="s">
        <v>127</v>
      </c>
      <c r="L306" s="33"/>
      <c r="M306" s="144" t="s">
        <v>3</v>
      </c>
      <c r="N306" s="145" t="s">
        <v>45</v>
      </c>
      <c r="O306" s="146">
        <v>0.09</v>
      </c>
      <c r="P306" s="146">
        <f>O306*H306</f>
        <v>21.60549</v>
      </c>
      <c r="Q306" s="146">
        <v>1.6000000000000001E-4</v>
      </c>
      <c r="R306" s="146">
        <f>Q306*H306</f>
        <v>3.8409760000000001E-2</v>
      </c>
      <c r="S306" s="146">
        <v>0</v>
      </c>
      <c r="T306" s="147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48" t="s">
        <v>239</v>
      </c>
      <c r="AT306" s="148" t="s">
        <v>123</v>
      </c>
      <c r="AU306" s="148" t="s">
        <v>84</v>
      </c>
      <c r="AY306" s="19" t="s">
        <v>120</v>
      </c>
      <c r="BE306" s="149">
        <f>IF(N306="základní",J306,0)</f>
        <v>0</v>
      </c>
      <c r="BF306" s="149">
        <f>IF(N306="snížená",J306,0)</f>
        <v>0</v>
      </c>
      <c r="BG306" s="149">
        <f>IF(N306="zákl. přenesená",J306,0)</f>
        <v>0</v>
      </c>
      <c r="BH306" s="149">
        <f>IF(N306="sníž. přenesená",J306,0)</f>
        <v>0</v>
      </c>
      <c r="BI306" s="149">
        <f>IF(N306="nulová",J306,0)</f>
        <v>0</v>
      </c>
      <c r="BJ306" s="19" t="s">
        <v>82</v>
      </c>
      <c r="BK306" s="149">
        <f>ROUND(I306*H306,2)</f>
        <v>0</v>
      </c>
      <c r="BL306" s="19" t="s">
        <v>239</v>
      </c>
      <c r="BM306" s="148" t="s">
        <v>369</v>
      </c>
    </row>
    <row r="307" spans="1:65" s="2" customFormat="1">
      <c r="A307" s="32"/>
      <c r="B307" s="33"/>
      <c r="C307" s="32"/>
      <c r="D307" s="150" t="s">
        <v>130</v>
      </c>
      <c r="E307" s="32"/>
      <c r="F307" s="151" t="s">
        <v>370</v>
      </c>
      <c r="G307" s="32"/>
      <c r="H307" s="32"/>
      <c r="I307" s="32"/>
      <c r="J307" s="32"/>
      <c r="K307" s="32"/>
      <c r="L307" s="33"/>
      <c r="M307" s="152"/>
      <c r="N307" s="153"/>
      <c r="O307" s="53"/>
      <c r="P307" s="53"/>
      <c r="Q307" s="53"/>
      <c r="R307" s="53"/>
      <c r="S307" s="53"/>
      <c r="T307" s="54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T307" s="19" t="s">
        <v>130</v>
      </c>
      <c r="AU307" s="19" t="s">
        <v>84</v>
      </c>
    </row>
    <row r="308" spans="1:65" s="14" customFormat="1">
      <c r="B308" s="161"/>
      <c r="D308" s="155" t="s">
        <v>132</v>
      </c>
      <c r="E308" s="162" t="s">
        <v>3</v>
      </c>
      <c r="F308" s="163" t="s">
        <v>780</v>
      </c>
      <c r="H308" s="164">
        <v>240.06100000000001</v>
      </c>
      <c r="L308" s="161"/>
      <c r="M308" s="165"/>
      <c r="N308" s="166"/>
      <c r="O308" s="166"/>
      <c r="P308" s="166"/>
      <c r="Q308" s="166"/>
      <c r="R308" s="166"/>
      <c r="S308" s="166"/>
      <c r="T308" s="167"/>
      <c r="AT308" s="162" t="s">
        <v>132</v>
      </c>
      <c r="AU308" s="162" t="s">
        <v>84</v>
      </c>
      <c r="AV308" s="14" t="s">
        <v>84</v>
      </c>
      <c r="AW308" s="14" t="s">
        <v>36</v>
      </c>
      <c r="AX308" s="14" t="s">
        <v>82</v>
      </c>
      <c r="AY308" s="162" t="s">
        <v>120</v>
      </c>
    </row>
    <row r="309" spans="1:65" s="2" customFormat="1" ht="37.9" customHeight="1">
      <c r="A309" s="32"/>
      <c r="B309" s="137"/>
      <c r="C309" s="138" t="s">
        <v>371</v>
      </c>
      <c r="D309" s="138" t="s">
        <v>123</v>
      </c>
      <c r="E309" s="139" t="s">
        <v>372</v>
      </c>
      <c r="F309" s="140" t="s">
        <v>373</v>
      </c>
      <c r="G309" s="141" t="s">
        <v>126</v>
      </c>
      <c r="H309" s="142">
        <v>240.06100000000001</v>
      </c>
      <c r="I309" s="143">
        <v>0</v>
      </c>
      <c r="J309" s="143">
        <f>ROUND(I309*H309,2)</f>
        <v>0</v>
      </c>
      <c r="K309" s="140" t="s">
        <v>127</v>
      </c>
      <c r="L309" s="33"/>
      <c r="M309" s="144" t="s">
        <v>3</v>
      </c>
      <c r="N309" s="145" t="s">
        <v>45</v>
      </c>
      <c r="O309" s="146">
        <v>0.12</v>
      </c>
      <c r="P309" s="146">
        <f>O309*H309</f>
        <v>28.807320000000001</v>
      </c>
      <c r="Q309" s="146">
        <v>1.9000000000000001E-4</v>
      </c>
      <c r="R309" s="146">
        <f>Q309*H309</f>
        <v>4.561159E-2</v>
      </c>
      <c r="S309" s="146">
        <v>0</v>
      </c>
      <c r="T309" s="147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48" t="s">
        <v>239</v>
      </c>
      <c r="AT309" s="148" t="s">
        <v>123</v>
      </c>
      <c r="AU309" s="148" t="s">
        <v>84</v>
      </c>
      <c r="AY309" s="19" t="s">
        <v>120</v>
      </c>
      <c r="BE309" s="149">
        <f>IF(N309="základní",J309,0)</f>
        <v>0</v>
      </c>
      <c r="BF309" s="149">
        <f>IF(N309="snížená",J309,0)</f>
        <v>0</v>
      </c>
      <c r="BG309" s="149">
        <f>IF(N309="zákl. přenesená",J309,0)</f>
        <v>0</v>
      </c>
      <c r="BH309" s="149">
        <f>IF(N309="sníž. přenesená",J309,0)</f>
        <v>0</v>
      </c>
      <c r="BI309" s="149">
        <f>IF(N309="nulová",J309,0)</f>
        <v>0</v>
      </c>
      <c r="BJ309" s="19" t="s">
        <v>82</v>
      </c>
      <c r="BK309" s="149">
        <f>ROUND(I309*H309,2)</f>
        <v>0</v>
      </c>
      <c r="BL309" s="19" t="s">
        <v>239</v>
      </c>
      <c r="BM309" s="148" t="s">
        <v>374</v>
      </c>
    </row>
    <row r="310" spans="1:65" s="2" customFormat="1">
      <c r="A310" s="32"/>
      <c r="B310" s="33"/>
      <c r="C310" s="32"/>
      <c r="D310" s="150" t="s">
        <v>130</v>
      </c>
      <c r="E310" s="32"/>
      <c r="F310" s="151" t="s">
        <v>375</v>
      </c>
      <c r="G310" s="32"/>
      <c r="H310" s="32"/>
      <c r="I310" s="32"/>
      <c r="J310" s="32"/>
      <c r="K310" s="32"/>
      <c r="L310" s="33"/>
      <c r="M310" s="152"/>
      <c r="N310" s="153"/>
      <c r="O310" s="53"/>
      <c r="P310" s="53"/>
      <c r="Q310" s="53"/>
      <c r="R310" s="53"/>
      <c r="S310" s="53"/>
      <c r="T310" s="54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T310" s="19" t="s">
        <v>130</v>
      </c>
      <c r="AU310" s="19" t="s">
        <v>84</v>
      </c>
    </row>
    <row r="311" spans="1:65" s="14" customFormat="1">
      <c r="B311" s="161"/>
      <c r="D311" s="155" t="s">
        <v>132</v>
      </c>
      <c r="E311" s="162" t="s">
        <v>3</v>
      </c>
      <c r="F311" s="163" t="s">
        <v>780</v>
      </c>
      <c r="H311" s="164">
        <v>240.06100000000001</v>
      </c>
      <c r="L311" s="161"/>
      <c r="M311" s="165"/>
      <c r="N311" s="166"/>
      <c r="O311" s="166"/>
      <c r="P311" s="166"/>
      <c r="Q311" s="166"/>
      <c r="R311" s="166"/>
      <c r="S311" s="166"/>
      <c r="T311" s="167"/>
      <c r="AT311" s="162" t="s">
        <v>132</v>
      </c>
      <c r="AU311" s="162" t="s">
        <v>84</v>
      </c>
      <c r="AV311" s="14" t="s">
        <v>84</v>
      </c>
      <c r="AW311" s="14" t="s">
        <v>36</v>
      </c>
      <c r="AX311" s="14" t="s">
        <v>82</v>
      </c>
      <c r="AY311" s="162" t="s">
        <v>120</v>
      </c>
    </row>
    <row r="312" spans="1:65" s="2" customFormat="1" ht="33" customHeight="1">
      <c r="A312" s="32"/>
      <c r="B312" s="137"/>
      <c r="C312" s="138" t="s">
        <v>376</v>
      </c>
      <c r="D312" s="138" t="s">
        <v>123</v>
      </c>
      <c r="E312" s="139" t="s">
        <v>377</v>
      </c>
      <c r="F312" s="140" t="s">
        <v>378</v>
      </c>
      <c r="G312" s="141" t="s">
        <v>126</v>
      </c>
      <c r="H312" s="142">
        <v>240.06100000000001</v>
      </c>
      <c r="I312" s="143">
        <v>0</v>
      </c>
      <c r="J312" s="143">
        <f>ROUND(I312*H312,2)</f>
        <v>0</v>
      </c>
      <c r="K312" s="140" t="s">
        <v>127</v>
      </c>
      <c r="L312" s="33"/>
      <c r="M312" s="144" t="s">
        <v>3</v>
      </c>
      <c r="N312" s="145" t="s">
        <v>45</v>
      </c>
      <c r="O312" s="146">
        <v>5.5E-2</v>
      </c>
      <c r="P312" s="146">
        <f>O312*H312</f>
        <v>13.203355</v>
      </c>
      <c r="Q312" s="146">
        <v>1.0000000000000001E-5</v>
      </c>
      <c r="R312" s="146">
        <f>Q312*H312</f>
        <v>2.4006100000000001E-3</v>
      </c>
      <c r="S312" s="146">
        <v>0</v>
      </c>
      <c r="T312" s="147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48" t="s">
        <v>239</v>
      </c>
      <c r="AT312" s="148" t="s">
        <v>123</v>
      </c>
      <c r="AU312" s="148" t="s">
        <v>84</v>
      </c>
      <c r="AY312" s="19" t="s">
        <v>120</v>
      </c>
      <c r="BE312" s="149">
        <f>IF(N312="základní",J312,0)</f>
        <v>0</v>
      </c>
      <c r="BF312" s="149">
        <f>IF(N312="snížená",J312,0)</f>
        <v>0</v>
      </c>
      <c r="BG312" s="149">
        <f>IF(N312="zákl. přenesená",J312,0)</f>
        <v>0</v>
      </c>
      <c r="BH312" s="149">
        <f>IF(N312="sníž. přenesená",J312,0)</f>
        <v>0</v>
      </c>
      <c r="BI312" s="149">
        <f>IF(N312="nulová",J312,0)</f>
        <v>0</v>
      </c>
      <c r="BJ312" s="19" t="s">
        <v>82</v>
      </c>
      <c r="BK312" s="149">
        <f>ROUND(I312*H312,2)</f>
        <v>0</v>
      </c>
      <c r="BL312" s="19" t="s">
        <v>239</v>
      </c>
      <c r="BM312" s="148" t="s">
        <v>379</v>
      </c>
    </row>
    <row r="313" spans="1:65" s="2" customFormat="1">
      <c r="A313" s="32"/>
      <c r="B313" s="33"/>
      <c r="C313" s="32"/>
      <c r="D313" s="150" t="s">
        <v>130</v>
      </c>
      <c r="E313" s="32"/>
      <c r="F313" s="151" t="s">
        <v>380</v>
      </c>
      <c r="G313" s="32"/>
      <c r="H313" s="32"/>
      <c r="I313" s="32"/>
      <c r="J313" s="32"/>
      <c r="K313" s="32"/>
      <c r="L313" s="33"/>
      <c r="M313" s="152"/>
      <c r="N313" s="153"/>
      <c r="O313" s="53"/>
      <c r="P313" s="53"/>
      <c r="Q313" s="53"/>
      <c r="R313" s="53"/>
      <c r="S313" s="53"/>
      <c r="T313" s="54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T313" s="19" t="s">
        <v>130</v>
      </c>
      <c r="AU313" s="19" t="s">
        <v>84</v>
      </c>
    </row>
    <row r="314" spans="1:65" s="14" customFormat="1">
      <c r="B314" s="161"/>
      <c r="D314" s="155" t="s">
        <v>132</v>
      </c>
      <c r="E314" s="162" t="s">
        <v>3</v>
      </c>
      <c r="F314" s="163" t="s">
        <v>780</v>
      </c>
      <c r="H314" s="164">
        <v>240.06100000000001</v>
      </c>
      <c r="L314" s="161"/>
      <c r="M314" s="165"/>
      <c r="N314" s="166"/>
      <c r="O314" s="166"/>
      <c r="P314" s="166"/>
      <c r="Q314" s="166"/>
      <c r="R314" s="166"/>
      <c r="S314" s="166"/>
      <c r="T314" s="167"/>
      <c r="AT314" s="162" t="s">
        <v>132</v>
      </c>
      <c r="AU314" s="162" t="s">
        <v>84</v>
      </c>
      <c r="AV314" s="14" t="s">
        <v>84</v>
      </c>
      <c r="AW314" s="14" t="s">
        <v>36</v>
      </c>
      <c r="AX314" s="14" t="s">
        <v>82</v>
      </c>
      <c r="AY314" s="162" t="s">
        <v>120</v>
      </c>
    </row>
    <row r="315" spans="1:65" s="2" customFormat="1" ht="24.2" customHeight="1">
      <c r="A315" s="32"/>
      <c r="B315" s="137"/>
      <c r="C315" s="138" t="s">
        <v>381</v>
      </c>
      <c r="D315" s="138" t="s">
        <v>123</v>
      </c>
      <c r="E315" s="139" t="s">
        <v>382</v>
      </c>
      <c r="F315" s="140" t="s">
        <v>383</v>
      </c>
      <c r="G315" s="141" t="s">
        <v>126</v>
      </c>
      <c r="H315" s="142">
        <v>240.06100000000001</v>
      </c>
      <c r="I315" s="143">
        <v>0</v>
      </c>
      <c r="J315" s="143">
        <f>ROUND(I315*H315,2)</f>
        <v>0</v>
      </c>
      <c r="K315" s="140" t="s">
        <v>127</v>
      </c>
      <c r="L315" s="33"/>
      <c r="M315" s="144" t="s">
        <v>3</v>
      </c>
      <c r="N315" s="145" t="s">
        <v>45</v>
      </c>
      <c r="O315" s="146">
        <v>0.09</v>
      </c>
      <c r="P315" s="146">
        <f>O315*H315</f>
        <v>21.60549</v>
      </c>
      <c r="Q315" s="146">
        <v>4.0000000000000003E-5</v>
      </c>
      <c r="R315" s="146">
        <f>Q315*H315</f>
        <v>9.6024400000000003E-3</v>
      </c>
      <c r="S315" s="146">
        <v>0</v>
      </c>
      <c r="T315" s="147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48" t="s">
        <v>239</v>
      </c>
      <c r="AT315" s="148" t="s">
        <v>123</v>
      </c>
      <c r="AU315" s="148" t="s">
        <v>84</v>
      </c>
      <c r="AY315" s="19" t="s">
        <v>120</v>
      </c>
      <c r="BE315" s="149">
        <f>IF(N315="základní",J315,0)</f>
        <v>0</v>
      </c>
      <c r="BF315" s="149">
        <f>IF(N315="snížená",J315,0)</f>
        <v>0</v>
      </c>
      <c r="BG315" s="149">
        <f>IF(N315="zákl. přenesená",J315,0)</f>
        <v>0</v>
      </c>
      <c r="BH315" s="149">
        <f>IF(N315="sníž. přenesená",J315,0)</f>
        <v>0</v>
      </c>
      <c r="BI315" s="149">
        <f>IF(N315="nulová",J315,0)</f>
        <v>0</v>
      </c>
      <c r="BJ315" s="19" t="s">
        <v>82</v>
      </c>
      <c r="BK315" s="149">
        <f>ROUND(I315*H315,2)</f>
        <v>0</v>
      </c>
      <c r="BL315" s="19" t="s">
        <v>239</v>
      </c>
      <c r="BM315" s="148" t="s">
        <v>384</v>
      </c>
    </row>
    <row r="316" spans="1:65" s="2" customFormat="1">
      <c r="A316" s="32"/>
      <c r="B316" s="33"/>
      <c r="C316" s="32"/>
      <c r="D316" s="150" t="s">
        <v>130</v>
      </c>
      <c r="E316" s="32"/>
      <c r="F316" s="151" t="s">
        <v>385</v>
      </c>
      <c r="G316" s="32"/>
      <c r="H316" s="32"/>
      <c r="I316" s="32"/>
      <c r="J316" s="32"/>
      <c r="K316" s="32"/>
      <c r="L316" s="33"/>
      <c r="M316" s="152"/>
      <c r="N316" s="153"/>
      <c r="O316" s="53"/>
      <c r="P316" s="53"/>
      <c r="Q316" s="53"/>
      <c r="R316" s="53"/>
      <c r="S316" s="53"/>
      <c r="T316" s="54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T316" s="19" t="s">
        <v>130</v>
      </c>
      <c r="AU316" s="19" t="s">
        <v>84</v>
      </c>
    </row>
    <row r="317" spans="1:65" s="14" customFormat="1">
      <c r="B317" s="161"/>
      <c r="D317" s="155" t="s">
        <v>132</v>
      </c>
      <c r="E317" s="162" t="s">
        <v>3</v>
      </c>
      <c r="F317" s="163" t="s">
        <v>780</v>
      </c>
      <c r="H317" s="164">
        <v>240.06100000000001</v>
      </c>
      <c r="L317" s="161"/>
      <c r="M317" s="165"/>
      <c r="N317" s="166"/>
      <c r="O317" s="166"/>
      <c r="P317" s="166"/>
      <c r="Q317" s="166"/>
      <c r="R317" s="166"/>
      <c r="S317" s="166"/>
      <c r="T317" s="167"/>
      <c r="AT317" s="162" t="s">
        <v>132</v>
      </c>
      <c r="AU317" s="162" t="s">
        <v>84</v>
      </c>
      <c r="AV317" s="14" t="s">
        <v>84</v>
      </c>
      <c r="AW317" s="14" t="s">
        <v>36</v>
      </c>
      <c r="AX317" s="14" t="s">
        <v>82</v>
      </c>
      <c r="AY317" s="162" t="s">
        <v>120</v>
      </c>
    </row>
    <row r="318" spans="1:65" s="2" customFormat="1" ht="44.25" customHeight="1">
      <c r="A318" s="32"/>
      <c r="B318" s="137"/>
      <c r="C318" s="138" t="s">
        <v>386</v>
      </c>
      <c r="D318" s="138" t="s">
        <v>123</v>
      </c>
      <c r="E318" s="139" t="s">
        <v>387</v>
      </c>
      <c r="F318" s="140" t="s">
        <v>388</v>
      </c>
      <c r="G318" s="141" t="s">
        <v>220</v>
      </c>
      <c r="H318" s="142">
        <v>10.125999999999999</v>
      </c>
      <c r="I318" s="143">
        <v>0</v>
      </c>
      <c r="J318" s="143">
        <f>ROUND(I318*H318,2)</f>
        <v>0</v>
      </c>
      <c r="K318" s="140" t="s">
        <v>127</v>
      </c>
      <c r="L318" s="33"/>
      <c r="M318" s="144" t="s">
        <v>3</v>
      </c>
      <c r="N318" s="145" t="s">
        <v>45</v>
      </c>
      <c r="O318" s="146">
        <v>2.4009999999999998</v>
      </c>
      <c r="P318" s="146">
        <f>O318*H318</f>
        <v>24.312525999999998</v>
      </c>
      <c r="Q318" s="146">
        <v>0</v>
      </c>
      <c r="R318" s="146">
        <f>Q318*H318</f>
        <v>0</v>
      </c>
      <c r="S318" s="146">
        <v>0</v>
      </c>
      <c r="T318" s="147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48" t="s">
        <v>239</v>
      </c>
      <c r="AT318" s="148" t="s">
        <v>123</v>
      </c>
      <c r="AU318" s="148" t="s">
        <v>84</v>
      </c>
      <c r="AY318" s="19" t="s">
        <v>120</v>
      </c>
      <c r="BE318" s="149">
        <f>IF(N318="základní",J318,0)</f>
        <v>0</v>
      </c>
      <c r="BF318" s="149">
        <f>IF(N318="snížená",J318,0)</f>
        <v>0</v>
      </c>
      <c r="BG318" s="149">
        <f>IF(N318="zákl. přenesená",J318,0)</f>
        <v>0</v>
      </c>
      <c r="BH318" s="149">
        <f>IF(N318="sníž. přenesená",J318,0)</f>
        <v>0</v>
      </c>
      <c r="BI318" s="149">
        <f>IF(N318="nulová",J318,0)</f>
        <v>0</v>
      </c>
      <c r="BJ318" s="19" t="s">
        <v>82</v>
      </c>
      <c r="BK318" s="149">
        <f>ROUND(I318*H318,2)</f>
        <v>0</v>
      </c>
      <c r="BL318" s="19" t="s">
        <v>239</v>
      </c>
      <c r="BM318" s="148" t="s">
        <v>389</v>
      </c>
    </row>
    <row r="319" spans="1:65" s="2" customFormat="1">
      <c r="A319" s="32"/>
      <c r="B319" s="33"/>
      <c r="C319" s="32"/>
      <c r="D319" s="150" t="s">
        <v>130</v>
      </c>
      <c r="E319" s="32"/>
      <c r="F319" s="151" t="s">
        <v>390</v>
      </c>
      <c r="G319" s="32"/>
      <c r="H319" s="32"/>
      <c r="I319" s="32"/>
      <c r="J319" s="32"/>
      <c r="K319" s="32"/>
      <c r="L319" s="33"/>
      <c r="M319" s="152"/>
      <c r="N319" s="153"/>
      <c r="O319" s="53"/>
      <c r="P319" s="53"/>
      <c r="Q319" s="53"/>
      <c r="R319" s="53"/>
      <c r="S319" s="53"/>
      <c r="T319" s="54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T319" s="19" t="s">
        <v>130</v>
      </c>
      <c r="AU319" s="19" t="s">
        <v>84</v>
      </c>
    </row>
    <row r="320" spans="1:65" s="2" customFormat="1" ht="49.15" customHeight="1">
      <c r="A320" s="32"/>
      <c r="B320" s="137"/>
      <c r="C320" s="138" t="s">
        <v>391</v>
      </c>
      <c r="D320" s="138" t="s">
        <v>123</v>
      </c>
      <c r="E320" s="139" t="s">
        <v>392</v>
      </c>
      <c r="F320" s="140" t="s">
        <v>393</v>
      </c>
      <c r="G320" s="141" t="s">
        <v>220</v>
      </c>
      <c r="H320" s="142">
        <v>10.125999999999999</v>
      </c>
      <c r="I320" s="143">
        <v>0</v>
      </c>
      <c r="J320" s="143">
        <f>ROUND(I320*H320,2)</f>
        <v>0</v>
      </c>
      <c r="K320" s="140" t="s">
        <v>127</v>
      </c>
      <c r="L320" s="33"/>
      <c r="M320" s="144" t="s">
        <v>3</v>
      </c>
      <c r="N320" s="145" t="s">
        <v>45</v>
      </c>
      <c r="O320" s="146">
        <v>1.46</v>
      </c>
      <c r="P320" s="146">
        <f>O320*H320</f>
        <v>14.783959999999999</v>
      </c>
      <c r="Q320" s="146">
        <v>0</v>
      </c>
      <c r="R320" s="146">
        <f>Q320*H320</f>
        <v>0</v>
      </c>
      <c r="S320" s="146">
        <v>0</v>
      </c>
      <c r="T320" s="147">
        <f>S320*H320</f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48" t="s">
        <v>239</v>
      </c>
      <c r="AT320" s="148" t="s">
        <v>123</v>
      </c>
      <c r="AU320" s="148" t="s">
        <v>84</v>
      </c>
      <c r="AY320" s="19" t="s">
        <v>120</v>
      </c>
      <c r="BE320" s="149">
        <f>IF(N320="základní",J320,0)</f>
        <v>0</v>
      </c>
      <c r="BF320" s="149">
        <f>IF(N320="snížená",J320,0)</f>
        <v>0</v>
      </c>
      <c r="BG320" s="149">
        <f>IF(N320="zákl. přenesená",J320,0)</f>
        <v>0</v>
      </c>
      <c r="BH320" s="149">
        <f>IF(N320="sníž. přenesená",J320,0)</f>
        <v>0</v>
      </c>
      <c r="BI320" s="149">
        <f>IF(N320="nulová",J320,0)</f>
        <v>0</v>
      </c>
      <c r="BJ320" s="19" t="s">
        <v>82</v>
      </c>
      <c r="BK320" s="149">
        <f>ROUND(I320*H320,2)</f>
        <v>0</v>
      </c>
      <c r="BL320" s="19" t="s">
        <v>239</v>
      </c>
      <c r="BM320" s="148" t="s">
        <v>394</v>
      </c>
    </row>
    <row r="321" spans="1:65" s="2" customFormat="1">
      <c r="A321" s="32"/>
      <c r="B321" s="33"/>
      <c r="C321" s="32"/>
      <c r="D321" s="150" t="s">
        <v>130</v>
      </c>
      <c r="E321" s="32"/>
      <c r="F321" s="151" t="s">
        <v>395</v>
      </c>
      <c r="G321" s="32"/>
      <c r="H321" s="32"/>
      <c r="I321" s="32"/>
      <c r="J321" s="32"/>
      <c r="K321" s="32"/>
      <c r="L321" s="33"/>
      <c r="M321" s="152"/>
      <c r="N321" s="153"/>
      <c r="O321" s="53"/>
      <c r="P321" s="53"/>
      <c r="Q321" s="53"/>
      <c r="R321" s="53"/>
      <c r="S321" s="53"/>
      <c r="T321" s="54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T321" s="19" t="s">
        <v>130</v>
      </c>
      <c r="AU321" s="19" t="s">
        <v>84</v>
      </c>
    </row>
    <row r="322" spans="1:65" s="12" customFormat="1" ht="22.9" customHeight="1">
      <c r="B322" s="125"/>
      <c r="D322" s="126" t="s">
        <v>73</v>
      </c>
      <c r="E322" s="135" t="s">
        <v>396</v>
      </c>
      <c r="F322" s="135" t="s">
        <v>397</v>
      </c>
      <c r="J322" s="136">
        <f>BK322</f>
        <v>0</v>
      </c>
      <c r="L322" s="125"/>
      <c r="M322" s="129"/>
      <c r="N322" s="130"/>
      <c r="O322" s="130"/>
      <c r="P322" s="131">
        <f>SUM(P323:P468)</f>
        <v>237.46762000000001</v>
      </c>
      <c r="Q322" s="130"/>
      <c r="R322" s="131">
        <f>SUM(R323:R468)</f>
        <v>1.1545758500000001</v>
      </c>
      <c r="S322" s="130"/>
      <c r="T322" s="132">
        <f>SUM(T323:T468)</f>
        <v>0.23447470000000001</v>
      </c>
      <c r="AR322" s="126" t="s">
        <v>84</v>
      </c>
      <c r="AT322" s="133" t="s">
        <v>73</v>
      </c>
      <c r="AU322" s="133" t="s">
        <v>82</v>
      </c>
      <c r="AY322" s="126" t="s">
        <v>120</v>
      </c>
      <c r="BK322" s="134">
        <f>SUM(BK323:BK468)</f>
        <v>0</v>
      </c>
    </row>
    <row r="323" spans="1:65" s="2" customFormat="1" ht="24.2" customHeight="1">
      <c r="A323" s="32"/>
      <c r="B323" s="137"/>
      <c r="C323" s="138" t="s">
        <v>398</v>
      </c>
      <c r="D323" s="138" t="s">
        <v>123</v>
      </c>
      <c r="E323" s="139" t="s">
        <v>399</v>
      </c>
      <c r="F323" s="140" t="s">
        <v>400</v>
      </c>
      <c r="G323" s="141" t="s">
        <v>126</v>
      </c>
      <c r="H323" s="142">
        <v>293.358</v>
      </c>
      <c r="I323" s="143">
        <v>0</v>
      </c>
      <c r="J323" s="143">
        <f>ROUND(I323*H323,2)</f>
        <v>0</v>
      </c>
      <c r="K323" s="140" t="s">
        <v>127</v>
      </c>
      <c r="L323" s="33"/>
      <c r="M323" s="144" t="s">
        <v>3</v>
      </c>
      <c r="N323" s="145" t="s">
        <v>45</v>
      </c>
      <c r="O323" s="146">
        <v>1.2E-2</v>
      </c>
      <c r="P323" s="146">
        <f>O323*H323</f>
        <v>3.5202960000000001</v>
      </c>
      <c r="Q323" s="146">
        <v>0</v>
      </c>
      <c r="R323" s="146">
        <f>Q323*H323</f>
        <v>0</v>
      </c>
      <c r="S323" s="146">
        <v>0</v>
      </c>
      <c r="T323" s="147">
        <f>S323*H323</f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48" t="s">
        <v>239</v>
      </c>
      <c r="AT323" s="148" t="s">
        <v>123</v>
      </c>
      <c r="AU323" s="148" t="s">
        <v>84</v>
      </c>
      <c r="AY323" s="19" t="s">
        <v>120</v>
      </c>
      <c r="BE323" s="149">
        <f>IF(N323="základní",J323,0)</f>
        <v>0</v>
      </c>
      <c r="BF323" s="149">
        <f>IF(N323="snížená",J323,0)</f>
        <v>0</v>
      </c>
      <c r="BG323" s="149">
        <f>IF(N323="zákl. přenesená",J323,0)</f>
        <v>0</v>
      </c>
      <c r="BH323" s="149">
        <f>IF(N323="sníž. přenesená",J323,0)</f>
        <v>0</v>
      </c>
      <c r="BI323" s="149">
        <f>IF(N323="nulová",J323,0)</f>
        <v>0</v>
      </c>
      <c r="BJ323" s="19" t="s">
        <v>82</v>
      </c>
      <c r="BK323" s="149">
        <f>ROUND(I323*H323,2)</f>
        <v>0</v>
      </c>
      <c r="BL323" s="19" t="s">
        <v>239</v>
      </c>
      <c r="BM323" s="148" t="s">
        <v>401</v>
      </c>
    </row>
    <row r="324" spans="1:65" s="2" customFormat="1">
      <c r="A324" s="32"/>
      <c r="B324" s="33"/>
      <c r="C324" s="32"/>
      <c r="D324" s="150" t="s">
        <v>130</v>
      </c>
      <c r="E324" s="32"/>
      <c r="F324" s="151" t="s">
        <v>402</v>
      </c>
      <c r="G324" s="32"/>
      <c r="H324" s="32"/>
      <c r="I324" s="32"/>
      <c r="J324" s="32"/>
      <c r="K324" s="32"/>
      <c r="L324" s="33"/>
      <c r="M324" s="152"/>
      <c r="N324" s="153"/>
      <c r="O324" s="53"/>
      <c r="P324" s="53"/>
      <c r="Q324" s="53"/>
      <c r="R324" s="53"/>
      <c r="S324" s="53"/>
      <c r="T324" s="54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T324" s="19" t="s">
        <v>130</v>
      </c>
      <c r="AU324" s="19" t="s">
        <v>84</v>
      </c>
    </row>
    <row r="325" spans="1:65" s="13" customFormat="1">
      <c r="B325" s="154"/>
      <c r="D325" s="155" t="s">
        <v>132</v>
      </c>
      <c r="E325" s="156" t="s">
        <v>3</v>
      </c>
      <c r="F325" s="157" t="s">
        <v>133</v>
      </c>
      <c r="H325" s="156" t="s">
        <v>3</v>
      </c>
      <c r="L325" s="154"/>
      <c r="M325" s="158"/>
      <c r="N325" s="159"/>
      <c r="O325" s="159"/>
      <c r="P325" s="159"/>
      <c r="Q325" s="159"/>
      <c r="R325" s="159"/>
      <c r="S325" s="159"/>
      <c r="T325" s="160"/>
      <c r="AT325" s="156" t="s">
        <v>132</v>
      </c>
      <c r="AU325" s="156" t="s">
        <v>84</v>
      </c>
      <c r="AV325" s="13" t="s">
        <v>82</v>
      </c>
      <c r="AW325" s="13" t="s">
        <v>36</v>
      </c>
      <c r="AX325" s="13" t="s">
        <v>74</v>
      </c>
      <c r="AY325" s="156" t="s">
        <v>120</v>
      </c>
    </row>
    <row r="326" spans="1:65" s="13" customFormat="1">
      <c r="B326" s="154"/>
      <c r="D326" s="155" t="s">
        <v>132</v>
      </c>
      <c r="E326" s="156" t="s">
        <v>3</v>
      </c>
      <c r="F326" s="157" t="s">
        <v>134</v>
      </c>
      <c r="H326" s="156" t="s">
        <v>3</v>
      </c>
      <c r="L326" s="154"/>
      <c r="M326" s="158"/>
      <c r="N326" s="159"/>
      <c r="O326" s="159"/>
      <c r="P326" s="159"/>
      <c r="Q326" s="159"/>
      <c r="R326" s="159"/>
      <c r="S326" s="159"/>
      <c r="T326" s="160"/>
      <c r="AT326" s="156" t="s">
        <v>132</v>
      </c>
      <c r="AU326" s="156" t="s">
        <v>84</v>
      </c>
      <c r="AV326" s="13" t="s">
        <v>82</v>
      </c>
      <c r="AW326" s="13" t="s">
        <v>36</v>
      </c>
      <c r="AX326" s="13" t="s">
        <v>74</v>
      </c>
      <c r="AY326" s="156" t="s">
        <v>120</v>
      </c>
    </row>
    <row r="327" spans="1:65" s="14" customFormat="1">
      <c r="B327" s="161"/>
      <c r="D327" s="155" t="s">
        <v>132</v>
      </c>
      <c r="E327" s="162" t="s">
        <v>3</v>
      </c>
      <c r="F327" s="163" t="s">
        <v>403</v>
      </c>
      <c r="H327" s="164">
        <v>48.881</v>
      </c>
      <c r="L327" s="161"/>
      <c r="M327" s="165"/>
      <c r="N327" s="166"/>
      <c r="O327" s="166"/>
      <c r="P327" s="166"/>
      <c r="Q327" s="166"/>
      <c r="R327" s="166"/>
      <c r="S327" s="166"/>
      <c r="T327" s="167"/>
      <c r="AT327" s="162" t="s">
        <v>132</v>
      </c>
      <c r="AU327" s="162" t="s">
        <v>84</v>
      </c>
      <c r="AV327" s="14" t="s">
        <v>84</v>
      </c>
      <c r="AW327" s="14" t="s">
        <v>36</v>
      </c>
      <c r="AX327" s="14" t="s">
        <v>74</v>
      </c>
      <c r="AY327" s="162" t="s">
        <v>120</v>
      </c>
    </row>
    <row r="328" spans="1:65" s="14" customFormat="1">
      <c r="B328" s="161"/>
      <c r="D328" s="155" t="s">
        <v>132</v>
      </c>
      <c r="E328" s="162" t="s">
        <v>3</v>
      </c>
      <c r="F328" s="163" t="s">
        <v>404</v>
      </c>
      <c r="H328" s="164">
        <v>93.786000000000001</v>
      </c>
      <c r="L328" s="161"/>
      <c r="M328" s="165"/>
      <c r="N328" s="166"/>
      <c r="O328" s="166"/>
      <c r="P328" s="166"/>
      <c r="Q328" s="166"/>
      <c r="R328" s="166"/>
      <c r="S328" s="166"/>
      <c r="T328" s="167"/>
      <c r="AT328" s="162" t="s">
        <v>132</v>
      </c>
      <c r="AU328" s="162" t="s">
        <v>84</v>
      </c>
      <c r="AV328" s="14" t="s">
        <v>84</v>
      </c>
      <c r="AW328" s="14" t="s">
        <v>36</v>
      </c>
      <c r="AX328" s="14" t="s">
        <v>74</v>
      </c>
      <c r="AY328" s="162" t="s">
        <v>120</v>
      </c>
    </row>
    <row r="329" spans="1:65" s="13" customFormat="1">
      <c r="B329" s="154"/>
      <c r="D329" s="155" t="s">
        <v>132</v>
      </c>
      <c r="E329" s="156" t="s">
        <v>3</v>
      </c>
      <c r="F329" s="157" t="s">
        <v>142</v>
      </c>
      <c r="H329" s="156" t="s">
        <v>3</v>
      </c>
      <c r="L329" s="154"/>
      <c r="M329" s="158"/>
      <c r="N329" s="159"/>
      <c r="O329" s="159"/>
      <c r="P329" s="159"/>
      <c r="Q329" s="159"/>
      <c r="R329" s="159"/>
      <c r="S329" s="159"/>
      <c r="T329" s="160"/>
      <c r="AT329" s="156" t="s">
        <v>132</v>
      </c>
      <c r="AU329" s="156" t="s">
        <v>84</v>
      </c>
      <c r="AV329" s="13" t="s">
        <v>82</v>
      </c>
      <c r="AW329" s="13" t="s">
        <v>36</v>
      </c>
      <c r="AX329" s="13" t="s">
        <v>74</v>
      </c>
      <c r="AY329" s="156" t="s">
        <v>120</v>
      </c>
    </row>
    <row r="330" spans="1:65" s="14" customFormat="1">
      <c r="B330" s="161"/>
      <c r="D330" s="155" t="s">
        <v>132</v>
      </c>
      <c r="E330" s="162" t="s">
        <v>3</v>
      </c>
      <c r="F330" s="163" t="s">
        <v>405</v>
      </c>
      <c r="H330" s="164">
        <v>48.128</v>
      </c>
      <c r="L330" s="161"/>
      <c r="M330" s="165"/>
      <c r="N330" s="166"/>
      <c r="O330" s="166"/>
      <c r="P330" s="166"/>
      <c r="Q330" s="166"/>
      <c r="R330" s="166"/>
      <c r="S330" s="166"/>
      <c r="T330" s="167"/>
      <c r="AT330" s="162" t="s">
        <v>132</v>
      </c>
      <c r="AU330" s="162" t="s">
        <v>84</v>
      </c>
      <c r="AV330" s="14" t="s">
        <v>84</v>
      </c>
      <c r="AW330" s="14" t="s">
        <v>36</v>
      </c>
      <c r="AX330" s="14" t="s">
        <v>74</v>
      </c>
      <c r="AY330" s="162" t="s">
        <v>120</v>
      </c>
    </row>
    <row r="331" spans="1:65" s="14" customFormat="1">
      <c r="B331" s="161"/>
      <c r="D331" s="155" t="s">
        <v>132</v>
      </c>
      <c r="E331" s="162" t="s">
        <v>3</v>
      </c>
      <c r="F331" s="163" t="s">
        <v>406</v>
      </c>
      <c r="H331" s="164">
        <v>93.191999999999993</v>
      </c>
      <c r="L331" s="161"/>
      <c r="M331" s="165"/>
      <c r="N331" s="166"/>
      <c r="O331" s="166"/>
      <c r="P331" s="166"/>
      <c r="Q331" s="166"/>
      <c r="R331" s="166"/>
      <c r="S331" s="166"/>
      <c r="T331" s="167"/>
      <c r="AT331" s="162" t="s">
        <v>132</v>
      </c>
      <c r="AU331" s="162" t="s">
        <v>84</v>
      </c>
      <c r="AV331" s="14" t="s">
        <v>84</v>
      </c>
      <c r="AW331" s="14" t="s">
        <v>36</v>
      </c>
      <c r="AX331" s="14" t="s">
        <v>74</v>
      </c>
      <c r="AY331" s="162" t="s">
        <v>120</v>
      </c>
    </row>
    <row r="332" spans="1:65" s="13" customFormat="1">
      <c r="B332" s="154"/>
      <c r="D332" s="155" t="s">
        <v>132</v>
      </c>
      <c r="E332" s="156" t="s">
        <v>3</v>
      </c>
      <c r="F332" s="157" t="s">
        <v>407</v>
      </c>
      <c r="H332" s="156" t="s">
        <v>3</v>
      </c>
      <c r="L332" s="154"/>
      <c r="M332" s="158"/>
      <c r="N332" s="159"/>
      <c r="O332" s="159"/>
      <c r="P332" s="159"/>
      <c r="Q332" s="159"/>
      <c r="R332" s="159"/>
      <c r="S332" s="159"/>
      <c r="T332" s="160"/>
      <c r="AT332" s="156" t="s">
        <v>132</v>
      </c>
      <c r="AU332" s="156" t="s">
        <v>84</v>
      </c>
      <c r="AV332" s="13" t="s">
        <v>82</v>
      </c>
      <c r="AW332" s="13" t="s">
        <v>36</v>
      </c>
      <c r="AX332" s="13" t="s">
        <v>74</v>
      </c>
      <c r="AY332" s="156" t="s">
        <v>120</v>
      </c>
    </row>
    <row r="333" spans="1:65" s="14" customFormat="1">
      <c r="B333" s="161"/>
      <c r="D333" s="155" t="s">
        <v>132</v>
      </c>
      <c r="E333" s="162" t="s">
        <v>3</v>
      </c>
      <c r="F333" s="163" t="s">
        <v>408</v>
      </c>
      <c r="H333" s="164">
        <v>1.7310000000000001</v>
      </c>
      <c r="L333" s="161"/>
      <c r="M333" s="165"/>
      <c r="N333" s="166"/>
      <c r="O333" s="166"/>
      <c r="P333" s="166"/>
      <c r="Q333" s="166"/>
      <c r="R333" s="166"/>
      <c r="S333" s="166"/>
      <c r="T333" s="167"/>
      <c r="AT333" s="162" t="s">
        <v>132</v>
      </c>
      <c r="AU333" s="162" t="s">
        <v>84</v>
      </c>
      <c r="AV333" s="14" t="s">
        <v>84</v>
      </c>
      <c r="AW333" s="14" t="s">
        <v>36</v>
      </c>
      <c r="AX333" s="14" t="s">
        <v>74</v>
      </c>
      <c r="AY333" s="162" t="s">
        <v>120</v>
      </c>
    </row>
    <row r="334" spans="1:65" s="14" customFormat="1">
      <c r="B334" s="161"/>
      <c r="D334" s="155" t="s">
        <v>132</v>
      </c>
      <c r="E334" s="162" t="s">
        <v>3</v>
      </c>
      <c r="F334" s="163" t="s">
        <v>409</v>
      </c>
      <c r="H334" s="164">
        <v>0.84</v>
      </c>
      <c r="L334" s="161"/>
      <c r="M334" s="165"/>
      <c r="N334" s="166"/>
      <c r="O334" s="166"/>
      <c r="P334" s="166"/>
      <c r="Q334" s="166"/>
      <c r="R334" s="166"/>
      <c r="S334" s="166"/>
      <c r="T334" s="167"/>
      <c r="AT334" s="162" t="s">
        <v>132</v>
      </c>
      <c r="AU334" s="162" t="s">
        <v>84</v>
      </c>
      <c r="AV334" s="14" t="s">
        <v>84</v>
      </c>
      <c r="AW334" s="14" t="s">
        <v>36</v>
      </c>
      <c r="AX334" s="14" t="s">
        <v>74</v>
      </c>
      <c r="AY334" s="162" t="s">
        <v>120</v>
      </c>
    </row>
    <row r="335" spans="1:65" s="14" customFormat="1">
      <c r="B335" s="161"/>
      <c r="D335" s="155" t="s">
        <v>132</v>
      </c>
      <c r="E335" s="162" t="s">
        <v>3</v>
      </c>
      <c r="F335" s="163" t="s">
        <v>410</v>
      </c>
      <c r="H335" s="164">
        <v>6.8</v>
      </c>
      <c r="L335" s="161"/>
      <c r="M335" s="165"/>
      <c r="N335" s="166"/>
      <c r="O335" s="166"/>
      <c r="P335" s="166"/>
      <c r="Q335" s="166"/>
      <c r="R335" s="166"/>
      <c r="S335" s="166"/>
      <c r="T335" s="167"/>
      <c r="AT335" s="162" t="s">
        <v>132</v>
      </c>
      <c r="AU335" s="162" t="s">
        <v>84</v>
      </c>
      <c r="AV335" s="14" t="s">
        <v>84</v>
      </c>
      <c r="AW335" s="14" t="s">
        <v>36</v>
      </c>
      <c r="AX335" s="14" t="s">
        <v>74</v>
      </c>
      <c r="AY335" s="162" t="s">
        <v>120</v>
      </c>
    </row>
    <row r="336" spans="1:65" s="15" customFormat="1">
      <c r="B336" s="168"/>
      <c r="D336" s="155" t="s">
        <v>132</v>
      </c>
      <c r="E336" s="169" t="s">
        <v>3</v>
      </c>
      <c r="F336" s="170" t="s">
        <v>144</v>
      </c>
      <c r="H336" s="171">
        <v>293.358</v>
      </c>
      <c r="L336" s="168"/>
      <c r="M336" s="172"/>
      <c r="N336" s="173"/>
      <c r="O336" s="173"/>
      <c r="P336" s="173"/>
      <c r="Q336" s="173"/>
      <c r="R336" s="173"/>
      <c r="S336" s="173"/>
      <c r="T336" s="174"/>
      <c r="AT336" s="169" t="s">
        <v>132</v>
      </c>
      <c r="AU336" s="169" t="s">
        <v>84</v>
      </c>
      <c r="AV336" s="15" t="s">
        <v>128</v>
      </c>
      <c r="AW336" s="15" t="s">
        <v>36</v>
      </c>
      <c r="AX336" s="15" t="s">
        <v>82</v>
      </c>
      <c r="AY336" s="169" t="s">
        <v>120</v>
      </c>
    </row>
    <row r="337" spans="1:65" s="2" customFormat="1" ht="24.2" customHeight="1">
      <c r="A337" s="32"/>
      <c r="B337" s="137"/>
      <c r="C337" s="138" t="s">
        <v>411</v>
      </c>
      <c r="D337" s="138" t="s">
        <v>123</v>
      </c>
      <c r="E337" s="139" t="s">
        <v>412</v>
      </c>
      <c r="F337" s="140" t="s">
        <v>413</v>
      </c>
      <c r="G337" s="141" t="s">
        <v>126</v>
      </c>
      <c r="H337" s="142">
        <v>463.012</v>
      </c>
      <c r="I337" s="143">
        <v>0</v>
      </c>
      <c r="J337" s="143">
        <f>ROUND(I337*H337,2)</f>
        <v>0</v>
      </c>
      <c r="K337" s="140" t="s">
        <v>127</v>
      </c>
      <c r="L337" s="33"/>
      <c r="M337" s="144" t="s">
        <v>3</v>
      </c>
      <c r="N337" s="145" t="s">
        <v>45</v>
      </c>
      <c r="O337" s="146">
        <v>1.4E-2</v>
      </c>
      <c r="P337" s="146">
        <f>O337*H337</f>
        <v>6.4821679999999997</v>
      </c>
      <c r="Q337" s="146">
        <v>0</v>
      </c>
      <c r="R337" s="146">
        <f>Q337*H337</f>
        <v>0</v>
      </c>
      <c r="S337" s="146">
        <v>0</v>
      </c>
      <c r="T337" s="147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48" t="s">
        <v>239</v>
      </c>
      <c r="AT337" s="148" t="s">
        <v>123</v>
      </c>
      <c r="AU337" s="148" t="s">
        <v>84</v>
      </c>
      <c r="AY337" s="19" t="s">
        <v>120</v>
      </c>
      <c r="BE337" s="149">
        <f>IF(N337="základní",J337,0)</f>
        <v>0</v>
      </c>
      <c r="BF337" s="149">
        <f>IF(N337="snížená",J337,0)</f>
        <v>0</v>
      </c>
      <c r="BG337" s="149">
        <f>IF(N337="zákl. přenesená",J337,0)</f>
        <v>0</v>
      </c>
      <c r="BH337" s="149">
        <f>IF(N337="sníž. přenesená",J337,0)</f>
        <v>0</v>
      </c>
      <c r="BI337" s="149">
        <f>IF(N337="nulová",J337,0)</f>
        <v>0</v>
      </c>
      <c r="BJ337" s="19" t="s">
        <v>82</v>
      </c>
      <c r="BK337" s="149">
        <f>ROUND(I337*H337,2)</f>
        <v>0</v>
      </c>
      <c r="BL337" s="19" t="s">
        <v>239</v>
      </c>
      <c r="BM337" s="148" t="s">
        <v>414</v>
      </c>
    </row>
    <row r="338" spans="1:65" s="2" customFormat="1">
      <c r="A338" s="32"/>
      <c r="B338" s="33"/>
      <c r="C338" s="32"/>
      <c r="D338" s="150" t="s">
        <v>130</v>
      </c>
      <c r="E338" s="32"/>
      <c r="F338" s="151" t="s">
        <v>415</v>
      </c>
      <c r="G338" s="32"/>
      <c r="H338" s="32"/>
      <c r="I338" s="32"/>
      <c r="J338" s="32"/>
      <c r="K338" s="32"/>
      <c r="L338" s="33"/>
      <c r="M338" s="152"/>
      <c r="N338" s="153"/>
      <c r="O338" s="53"/>
      <c r="P338" s="53"/>
      <c r="Q338" s="53"/>
      <c r="R338" s="53"/>
      <c r="S338" s="53"/>
      <c r="T338" s="54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T338" s="19" t="s">
        <v>130</v>
      </c>
      <c r="AU338" s="19" t="s">
        <v>84</v>
      </c>
    </row>
    <row r="339" spans="1:65" s="13" customFormat="1">
      <c r="B339" s="154"/>
      <c r="D339" s="155" t="s">
        <v>132</v>
      </c>
      <c r="E339" s="156" t="s">
        <v>3</v>
      </c>
      <c r="F339" s="157" t="s">
        <v>133</v>
      </c>
      <c r="H339" s="156" t="s">
        <v>3</v>
      </c>
      <c r="L339" s="154"/>
      <c r="M339" s="158"/>
      <c r="N339" s="159"/>
      <c r="O339" s="159"/>
      <c r="P339" s="159"/>
      <c r="Q339" s="159"/>
      <c r="R339" s="159"/>
      <c r="S339" s="159"/>
      <c r="T339" s="160"/>
      <c r="AT339" s="156" t="s">
        <v>132</v>
      </c>
      <c r="AU339" s="156" t="s">
        <v>84</v>
      </c>
      <c r="AV339" s="13" t="s">
        <v>82</v>
      </c>
      <c r="AW339" s="13" t="s">
        <v>36</v>
      </c>
      <c r="AX339" s="13" t="s">
        <v>74</v>
      </c>
      <c r="AY339" s="156" t="s">
        <v>120</v>
      </c>
    </row>
    <row r="340" spans="1:65" s="13" customFormat="1">
      <c r="B340" s="154"/>
      <c r="D340" s="155" t="s">
        <v>132</v>
      </c>
      <c r="E340" s="156" t="s">
        <v>3</v>
      </c>
      <c r="F340" s="157" t="s">
        <v>263</v>
      </c>
      <c r="H340" s="156" t="s">
        <v>3</v>
      </c>
      <c r="L340" s="154"/>
      <c r="M340" s="158"/>
      <c r="N340" s="159"/>
      <c r="O340" s="159"/>
      <c r="P340" s="159"/>
      <c r="Q340" s="159"/>
      <c r="R340" s="159"/>
      <c r="S340" s="159"/>
      <c r="T340" s="160"/>
      <c r="AT340" s="156" t="s">
        <v>132</v>
      </c>
      <c r="AU340" s="156" t="s">
        <v>84</v>
      </c>
      <c r="AV340" s="13" t="s">
        <v>82</v>
      </c>
      <c r="AW340" s="13" t="s">
        <v>36</v>
      </c>
      <c r="AX340" s="13" t="s">
        <v>74</v>
      </c>
      <c r="AY340" s="156" t="s">
        <v>120</v>
      </c>
    </row>
    <row r="341" spans="1:65" s="14" customFormat="1">
      <c r="B341" s="161"/>
      <c r="D341" s="155" t="s">
        <v>132</v>
      </c>
      <c r="E341" s="162" t="s">
        <v>3</v>
      </c>
      <c r="F341" s="163" t="s">
        <v>416</v>
      </c>
      <c r="H341" s="164">
        <v>139.72200000000001</v>
      </c>
      <c r="L341" s="161"/>
      <c r="M341" s="165"/>
      <c r="N341" s="166"/>
      <c r="O341" s="166"/>
      <c r="P341" s="166"/>
      <c r="Q341" s="166"/>
      <c r="R341" s="166"/>
      <c r="S341" s="166"/>
      <c r="T341" s="167"/>
      <c r="AT341" s="162" t="s">
        <v>132</v>
      </c>
      <c r="AU341" s="162" t="s">
        <v>84</v>
      </c>
      <c r="AV341" s="14" t="s">
        <v>84</v>
      </c>
      <c r="AW341" s="14" t="s">
        <v>36</v>
      </c>
      <c r="AX341" s="14" t="s">
        <v>74</v>
      </c>
      <c r="AY341" s="162" t="s">
        <v>120</v>
      </c>
    </row>
    <row r="342" spans="1:65" s="14" customFormat="1">
      <c r="B342" s="161"/>
      <c r="D342" s="155" t="s">
        <v>132</v>
      </c>
      <c r="E342" s="162" t="s">
        <v>3</v>
      </c>
      <c r="F342" s="163" t="s">
        <v>417</v>
      </c>
      <c r="H342" s="164">
        <v>294.87400000000002</v>
      </c>
      <c r="L342" s="161"/>
      <c r="M342" s="165"/>
      <c r="N342" s="166"/>
      <c r="O342" s="166"/>
      <c r="P342" s="166"/>
      <c r="Q342" s="166"/>
      <c r="R342" s="166"/>
      <c r="S342" s="166"/>
      <c r="T342" s="167"/>
      <c r="AT342" s="162" t="s">
        <v>132</v>
      </c>
      <c r="AU342" s="162" t="s">
        <v>84</v>
      </c>
      <c r="AV342" s="14" t="s">
        <v>84</v>
      </c>
      <c r="AW342" s="14" t="s">
        <v>36</v>
      </c>
      <c r="AX342" s="14" t="s">
        <v>74</v>
      </c>
      <c r="AY342" s="162" t="s">
        <v>120</v>
      </c>
    </row>
    <row r="343" spans="1:65" s="13" customFormat="1">
      <c r="B343" s="154"/>
      <c r="D343" s="155" t="s">
        <v>132</v>
      </c>
      <c r="E343" s="156" t="s">
        <v>3</v>
      </c>
      <c r="F343" s="157" t="s">
        <v>407</v>
      </c>
      <c r="H343" s="156" t="s">
        <v>3</v>
      </c>
      <c r="L343" s="154"/>
      <c r="M343" s="158"/>
      <c r="N343" s="159"/>
      <c r="O343" s="159"/>
      <c r="P343" s="159"/>
      <c r="Q343" s="159"/>
      <c r="R343" s="159"/>
      <c r="S343" s="159"/>
      <c r="T343" s="160"/>
      <c r="AT343" s="156" t="s">
        <v>132</v>
      </c>
      <c r="AU343" s="156" t="s">
        <v>84</v>
      </c>
      <c r="AV343" s="13" t="s">
        <v>82</v>
      </c>
      <c r="AW343" s="13" t="s">
        <v>36</v>
      </c>
      <c r="AX343" s="13" t="s">
        <v>74</v>
      </c>
      <c r="AY343" s="156" t="s">
        <v>120</v>
      </c>
    </row>
    <row r="344" spans="1:65" s="14" customFormat="1">
      <c r="B344" s="161"/>
      <c r="D344" s="155" t="s">
        <v>132</v>
      </c>
      <c r="E344" s="162" t="s">
        <v>3</v>
      </c>
      <c r="F344" s="163" t="s">
        <v>418</v>
      </c>
      <c r="H344" s="164">
        <v>14.816000000000001</v>
      </c>
      <c r="L344" s="161"/>
      <c r="M344" s="165"/>
      <c r="N344" s="166"/>
      <c r="O344" s="166"/>
      <c r="P344" s="166"/>
      <c r="Q344" s="166"/>
      <c r="R344" s="166"/>
      <c r="S344" s="166"/>
      <c r="T344" s="167"/>
      <c r="AT344" s="162" t="s">
        <v>132</v>
      </c>
      <c r="AU344" s="162" t="s">
        <v>84</v>
      </c>
      <c r="AV344" s="14" t="s">
        <v>84</v>
      </c>
      <c r="AW344" s="14" t="s">
        <v>36</v>
      </c>
      <c r="AX344" s="14" t="s">
        <v>74</v>
      </c>
      <c r="AY344" s="162" t="s">
        <v>120</v>
      </c>
    </row>
    <row r="345" spans="1:65" s="14" customFormat="1">
      <c r="B345" s="161"/>
      <c r="D345" s="155" t="s">
        <v>132</v>
      </c>
      <c r="E345" s="162" t="s">
        <v>3</v>
      </c>
      <c r="F345" s="163" t="s">
        <v>419</v>
      </c>
      <c r="H345" s="164">
        <v>13.6</v>
      </c>
      <c r="L345" s="161"/>
      <c r="M345" s="165"/>
      <c r="N345" s="166"/>
      <c r="O345" s="166"/>
      <c r="P345" s="166"/>
      <c r="Q345" s="166"/>
      <c r="R345" s="166"/>
      <c r="S345" s="166"/>
      <c r="T345" s="167"/>
      <c r="AT345" s="162" t="s">
        <v>132</v>
      </c>
      <c r="AU345" s="162" t="s">
        <v>84</v>
      </c>
      <c r="AV345" s="14" t="s">
        <v>84</v>
      </c>
      <c r="AW345" s="14" t="s">
        <v>36</v>
      </c>
      <c r="AX345" s="14" t="s">
        <v>74</v>
      </c>
      <c r="AY345" s="162" t="s">
        <v>120</v>
      </c>
    </row>
    <row r="346" spans="1:65" s="15" customFormat="1">
      <c r="B346" s="168"/>
      <c r="D346" s="155" t="s">
        <v>132</v>
      </c>
      <c r="E346" s="169" t="s">
        <v>3</v>
      </c>
      <c r="F346" s="170" t="s">
        <v>144</v>
      </c>
      <c r="H346" s="171">
        <v>463.012</v>
      </c>
      <c r="L346" s="168"/>
      <c r="M346" s="172"/>
      <c r="N346" s="173"/>
      <c r="O346" s="173"/>
      <c r="P346" s="173"/>
      <c r="Q346" s="173"/>
      <c r="R346" s="173"/>
      <c r="S346" s="173"/>
      <c r="T346" s="174"/>
      <c r="AT346" s="169" t="s">
        <v>132</v>
      </c>
      <c r="AU346" s="169" t="s">
        <v>84</v>
      </c>
      <c r="AV346" s="15" t="s">
        <v>128</v>
      </c>
      <c r="AW346" s="15" t="s">
        <v>36</v>
      </c>
      <c r="AX346" s="15" t="s">
        <v>82</v>
      </c>
      <c r="AY346" s="169" t="s">
        <v>120</v>
      </c>
    </row>
    <row r="347" spans="1:65" s="2" customFormat="1" ht="16.5" customHeight="1">
      <c r="A347" s="32"/>
      <c r="B347" s="137"/>
      <c r="C347" s="138" t="s">
        <v>420</v>
      </c>
      <c r="D347" s="138" t="s">
        <v>123</v>
      </c>
      <c r="E347" s="139" t="s">
        <v>421</v>
      </c>
      <c r="F347" s="140" t="s">
        <v>422</v>
      </c>
      <c r="G347" s="141" t="s">
        <v>126</v>
      </c>
      <c r="H347" s="142">
        <v>293.358</v>
      </c>
      <c r="I347" s="143">
        <v>0</v>
      </c>
      <c r="J347" s="143">
        <f>ROUND(I347*H347,2)</f>
        <v>0</v>
      </c>
      <c r="K347" s="140" t="s">
        <v>127</v>
      </c>
      <c r="L347" s="33"/>
      <c r="M347" s="144" t="s">
        <v>3</v>
      </c>
      <c r="N347" s="145" t="s">
        <v>45</v>
      </c>
      <c r="O347" s="146">
        <v>7.3999999999999996E-2</v>
      </c>
      <c r="P347" s="146">
        <f>O347*H347</f>
        <v>21.708492</v>
      </c>
      <c r="Q347" s="146">
        <v>1E-3</v>
      </c>
      <c r="R347" s="146">
        <f>Q347*H347</f>
        <v>0.29335800000000001</v>
      </c>
      <c r="S347" s="146">
        <v>3.1E-4</v>
      </c>
      <c r="T347" s="147">
        <f>S347*H347</f>
        <v>9.0940980000000005E-2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48" t="s">
        <v>239</v>
      </c>
      <c r="AT347" s="148" t="s">
        <v>123</v>
      </c>
      <c r="AU347" s="148" t="s">
        <v>84</v>
      </c>
      <c r="AY347" s="19" t="s">
        <v>120</v>
      </c>
      <c r="BE347" s="149">
        <f>IF(N347="základní",J347,0)</f>
        <v>0</v>
      </c>
      <c r="BF347" s="149">
        <f>IF(N347="snížená",J347,0)</f>
        <v>0</v>
      </c>
      <c r="BG347" s="149">
        <f>IF(N347="zákl. přenesená",J347,0)</f>
        <v>0</v>
      </c>
      <c r="BH347" s="149">
        <f>IF(N347="sníž. přenesená",J347,0)</f>
        <v>0</v>
      </c>
      <c r="BI347" s="149">
        <f>IF(N347="nulová",J347,0)</f>
        <v>0</v>
      </c>
      <c r="BJ347" s="19" t="s">
        <v>82</v>
      </c>
      <c r="BK347" s="149">
        <f>ROUND(I347*H347,2)</f>
        <v>0</v>
      </c>
      <c r="BL347" s="19" t="s">
        <v>239</v>
      </c>
      <c r="BM347" s="148" t="s">
        <v>423</v>
      </c>
    </row>
    <row r="348" spans="1:65" s="2" customFormat="1">
      <c r="A348" s="32"/>
      <c r="B348" s="33"/>
      <c r="C348" s="32"/>
      <c r="D348" s="150" t="s">
        <v>130</v>
      </c>
      <c r="E348" s="32"/>
      <c r="F348" s="151" t="s">
        <v>424</v>
      </c>
      <c r="G348" s="32"/>
      <c r="H348" s="32"/>
      <c r="I348" s="32"/>
      <c r="J348" s="32"/>
      <c r="K348" s="32"/>
      <c r="L348" s="33"/>
      <c r="M348" s="152"/>
      <c r="N348" s="153"/>
      <c r="O348" s="53"/>
      <c r="P348" s="53"/>
      <c r="Q348" s="53"/>
      <c r="R348" s="53"/>
      <c r="S348" s="53"/>
      <c r="T348" s="54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T348" s="19" t="s">
        <v>130</v>
      </c>
      <c r="AU348" s="19" t="s">
        <v>84</v>
      </c>
    </row>
    <row r="349" spans="1:65" s="14" customFormat="1">
      <c r="B349" s="161"/>
      <c r="D349" s="155" t="s">
        <v>132</v>
      </c>
      <c r="E349" s="162" t="s">
        <v>3</v>
      </c>
      <c r="F349" s="163" t="s">
        <v>425</v>
      </c>
      <c r="H349" s="164">
        <v>293.358</v>
      </c>
      <c r="L349" s="161"/>
      <c r="M349" s="165"/>
      <c r="N349" s="166"/>
      <c r="O349" s="166"/>
      <c r="P349" s="166"/>
      <c r="Q349" s="166"/>
      <c r="R349" s="166"/>
      <c r="S349" s="166"/>
      <c r="T349" s="167"/>
      <c r="AT349" s="162" t="s">
        <v>132</v>
      </c>
      <c r="AU349" s="162" t="s">
        <v>84</v>
      </c>
      <c r="AV349" s="14" t="s">
        <v>84</v>
      </c>
      <c r="AW349" s="14" t="s">
        <v>36</v>
      </c>
      <c r="AX349" s="14" t="s">
        <v>82</v>
      </c>
      <c r="AY349" s="162" t="s">
        <v>120</v>
      </c>
    </row>
    <row r="350" spans="1:65" s="2" customFormat="1" ht="21.75" customHeight="1">
      <c r="A350" s="32"/>
      <c r="B350" s="137"/>
      <c r="C350" s="138" t="s">
        <v>426</v>
      </c>
      <c r="D350" s="138" t="s">
        <v>123</v>
      </c>
      <c r="E350" s="139" t="s">
        <v>427</v>
      </c>
      <c r="F350" s="140" t="s">
        <v>428</v>
      </c>
      <c r="G350" s="141" t="s">
        <v>126</v>
      </c>
      <c r="H350" s="142">
        <v>463.012</v>
      </c>
      <c r="I350" s="143">
        <v>0</v>
      </c>
      <c r="J350" s="143">
        <f>ROUND(I350*H350,2)</f>
        <v>0</v>
      </c>
      <c r="K350" s="140" t="s">
        <v>127</v>
      </c>
      <c r="L350" s="33"/>
      <c r="M350" s="144" t="s">
        <v>3</v>
      </c>
      <c r="N350" s="145" t="s">
        <v>45</v>
      </c>
      <c r="O350" s="146">
        <v>8.5000000000000006E-2</v>
      </c>
      <c r="P350" s="146">
        <f>O350*H350</f>
        <v>39.356020000000001</v>
      </c>
      <c r="Q350" s="146">
        <v>1E-3</v>
      </c>
      <c r="R350" s="146">
        <f>Q350*H350</f>
        <v>0.46301200000000003</v>
      </c>
      <c r="S350" s="146">
        <v>3.1E-4</v>
      </c>
      <c r="T350" s="147">
        <f>S350*H350</f>
        <v>0.14353372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48" t="s">
        <v>239</v>
      </c>
      <c r="AT350" s="148" t="s">
        <v>123</v>
      </c>
      <c r="AU350" s="148" t="s">
        <v>84</v>
      </c>
      <c r="AY350" s="19" t="s">
        <v>120</v>
      </c>
      <c r="BE350" s="149">
        <f>IF(N350="základní",J350,0)</f>
        <v>0</v>
      </c>
      <c r="BF350" s="149">
        <f>IF(N350="snížená",J350,0)</f>
        <v>0</v>
      </c>
      <c r="BG350" s="149">
        <f>IF(N350="zákl. přenesená",J350,0)</f>
        <v>0</v>
      </c>
      <c r="BH350" s="149">
        <f>IF(N350="sníž. přenesená",J350,0)</f>
        <v>0</v>
      </c>
      <c r="BI350" s="149">
        <f>IF(N350="nulová",J350,0)</f>
        <v>0</v>
      </c>
      <c r="BJ350" s="19" t="s">
        <v>82</v>
      </c>
      <c r="BK350" s="149">
        <f>ROUND(I350*H350,2)</f>
        <v>0</v>
      </c>
      <c r="BL350" s="19" t="s">
        <v>239</v>
      </c>
      <c r="BM350" s="148" t="s">
        <v>429</v>
      </c>
    </row>
    <row r="351" spans="1:65" s="2" customFormat="1">
      <c r="A351" s="32"/>
      <c r="B351" s="33"/>
      <c r="C351" s="32"/>
      <c r="D351" s="150" t="s">
        <v>130</v>
      </c>
      <c r="E351" s="32"/>
      <c r="F351" s="151" t="s">
        <v>430</v>
      </c>
      <c r="G351" s="32"/>
      <c r="H351" s="32"/>
      <c r="I351" s="32"/>
      <c r="J351" s="32"/>
      <c r="K351" s="32"/>
      <c r="L351" s="33"/>
      <c r="M351" s="152"/>
      <c r="N351" s="153"/>
      <c r="O351" s="53"/>
      <c r="P351" s="53"/>
      <c r="Q351" s="53"/>
      <c r="R351" s="53"/>
      <c r="S351" s="53"/>
      <c r="T351" s="54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T351" s="19" t="s">
        <v>130</v>
      </c>
      <c r="AU351" s="19" t="s">
        <v>84</v>
      </c>
    </row>
    <row r="352" spans="1:65" s="14" customFormat="1">
      <c r="B352" s="161"/>
      <c r="D352" s="155" t="s">
        <v>132</v>
      </c>
      <c r="E352" s="162" t="s">
        <v>3</v>
      </c>
      <c r="F352" s="163" t="s">
        <v>431</v>
      </c>
      <c r="H352" s="164">
        <v>463.012</v>
      </c>
      <c r="L352" s="161"/>
      <c r="M352" s="165"/>
      <c r="N352" s="166"/>
      <c r="O352" s="166"/>
      <c r="P352" s="166"/>
      <c r="Q352" s="166"/>
      <c r="R352" s="166"/>
      <c r="S352" s="166"/>
      <c r="T352" s="167"/>
      <c r="AT352" s="162" t="s">
        <v>132</v>
      </c>
      <c r="AU352" s="162" t="s">
        <v>84</v>
      </c>
      <c r="AV352" s="14" t="s">
        <v>84</v>
      </c>
      <c r="AW352" s="14" t="s">
        <v>36</v>
      </c>
      <c r="AX352" s="14" t="s">
        <v>82</v>
      </c>
      <c r="AY352" s="162" t="s">
        <v>120</v>
      </c>
    </row>
    <row r="353" spans="1:65" s="2" customFormat="1" ht="24.2" customHeight="1">
      <c r="A353" s="32"/>
      <c r="B353" s="137"/>
      <c r="C353" s="138" t="s">
        <v>432</v>
      </c>
      <c r="D353" s="138" t="s">
        <v>123</v>
      </c>
      <c r="E353" s="139" t="s">
        <v>433</v>
      </c>
      <c r="F353" s="140" t="s">
        <v>434</v>
      </c>
      <c r="G353" s="141" t="s">
        <v>126</v>
      </c>
      <c r="H353" s="142">
        <v>293.358</v>
      </c>
      <c r="I353" s="143">
        <v>0</v>
      </c>
      <c r="J353" s="143">
        <f>ROUND(I353*H353,2)</f>
        <v>0</v>
      </c>
      <c r="K353" s="140" t="s">
        <v>127</v>
      </c>
      <c r="L353" s="33"/>
      <c r="M353" s="144" t="s">
        <v>3</v>
      </c>
      <c r="N353" s="145" t="s">
        <v>45</v>
      </c>
      <c r="O353" s="146">
        <v>3.6999999999999998E-2</v>
      </c>
      <c r="P353" s="146">
        <f>O353*H353</f>
        <v>10.854246</v>
      </c>
      <c r="Q353" s="146">
        <v>0</v>
      </c>
      <c r="R353" s="146">
        <f>Q353*H353</f>
        <v>0</v>
      </c>
      <c r="S353" s="146">
        <v>0</v>
      </c>
      <c r="T353" s="147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48" t="s">
        <v>239</v>
      </c>
      <c r="AT353" s="148" t="s">
        <v>123</v>
      </c>
      <c r="AU353" s="148" t="s">
        <v>84</v>
      </c>
      <c r="AY353" s="19" t="s">
        <v>120</v>
      </c>
      <c r="BE353" s="149">
        <f>IF(N353="základní",J353,0)</f>
        <v>0</v>
      </c>
      <c r="BF353" s="149">
        <f>IF(N353="snížená",J353,0)</f>
        <v>0</v>
      </c>
      <c r="BG353" s="149">
        <f>IF(N353="zákl. přenesená",J353,0)</f>
        <v>0</v>
      </c>
      <c r="BH353" s="149">
        <f>IF(N353="sníž. přenesená",J353,0)</f>
        <v>0</v>
      </c>
      <c r="BI353" s="149">
        <f>IF(N353="nulová",J353,0)</f>
        <v>0</v>
      </c>
      <c r="BJ353" s="19" t="s">
        <v>82</v>
      </c>
      <c r="BK353" s="149">
        <f>ROUND(I353*H353,2)</f>
        <v>0</v>
      </c>
      <c r="BL353" s="19" t="s">
        <v>239</v>
      </c>
      <c r="BM353" s="148" t="s">
        <v>435</v>
      </c>
    </row>
    <row r="354" spans="1:65" s="2" customFormat="1">
      <c r="A354" s="32"/>
      <c r="B354" s="33"/>
      <c r="C354" s="32"/>
      <c r="D354" s="150" t="s">
        <v>130</v>
      </c>
      <c r="E354" s="32"/>
      <c r="F354" s="151" t="s">
        <v>436</v>
      </c>
      <c r="G354" s="32"/>
      <c r="H354" s="32"/>
      <c r="I354" s="32"/>
      <c r="J354" s="32"/>
      <c r="K354" s="32"/>
      <c r="L354" s="33"/>
      <c r="M354" s="152"/>
      <c r="N354" s="153"/>
      <c r="O354" s="53"/>
      <c r="P354" s="53"/>
      <c r="Q354" s="53"/>
      <c r="R354" s="53"/>
      <c r="S354" s="53"/>
      <c r="T354" s="54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T354" s="19" t="s">
        <v>130</v>
      </c>
      <c r="AU354" s="19" t="s">
        <v>84</v>
      </c>
    </row>
    <row r="355" spans="1:65" s="14" customFormat="1">
      <c r="B355" s="161"/>
      <c r="D355" s="155" t="s">
        <v>132</v>
      </c>
      <c r="E355" s="162" t="s">
        <v>3</v>
      </c>
      <c r="F355" s="163" t="s">
        <v>425</v>
      </c>
      <c r="H355" s="164">
        <v>293.358</v>
      </c>
      <c r="L355" s="161"/>
      <c r="M355" s="165"/>
      <c r="N355" s="166"/>
      <c r="O355" s="166"/>
      <c r="P355" s="166"/>
      <c r="Q355" s="166"/>
      <c r="R355" s="166"/>
      <c r="S355" s="166"/>
      <c r="T355" s="167"/>
      <c r="AT355" s="162" t="s">
        <v>132</v>
      </c>
      <c r="AU355" s="162" t="s">
        <v>84</v>
      </c>
      <c r="AV355" s="14" t="s">
        <v>84</v>
      </c>
      <c r="AW355" s="14" t="s">
        <v>36</v>
      </c>
      <c r="AX355" s="14" t="s">
        <v>82</v>
      </c>
      <c r="AY355" s="162" t="s">
        <v>120</v>
      </c>
    </row>
    <row r="356" spans="1:65" s="2" customFormat="1" ht="24.2" customHeight="1">
      <c r="A356" s="32"/>
      <c r="B356" s="137"/>
      <c r="C356" s="138" t="s">
        <v>437</v>
      </c>
      <c r="D356" s="138" t="s">
        <v>123</v>
      </c>
      <c r="E356" s="139" t="s">
        <v>438</v>
      </c>
      <c r="F356" s="140" t="s">
        <v>439</v>
      </c>
      <c r="G356" s="141" t="s">
        <v>126</v>
      </c>
      <c r="H356" s="142">
        <v>463.012</v>
      </c>
      <c r="I356" s="143">
        <v>0</v>
      </c>
      <c r="J356" s="143">
        <f>ROUND(I356*H356,2)</f>
        <v>0</v>
      </c>
      <c r="K356" s="140" t="s">
        <v>127</v>
      </c>
      <c r="L356" s="33"/>
      <c r="M356" s="144" t="s">
        <v>3</v>
      </c>
      <c r="N356" s="145" t="s">
        <v>45</v>
      </c>
      <c r="O356" s="146">
        <v>4.2999999999999997E-2</v>
      </c>
      <c r="P356" s="146">
        <f>O356*H356</f>
        <v>19.909516</v>
      </c>
      <c r="Q356" s="146">
        <v>0</v>
      </c>
      <c r="R356" s="146">
        <f>Q356*H356</f>
        <v>0</v>
      </c>
      <c r="S356" s="146">
        <v>0</v>
      </c>
      <c r="T356" s="147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48" t="s">
        <v>239</v>
      </c>
      <c r="AT356" s="148" t="s">
        <v>123</v>
      </c>
      <c r="AU356" s="148" t="s">
        <v>84</v>
      </c>
      <c r="AY356" s="19" t="s">
        <v>120</v>
      </c>
      <c r="BE356" s="149">
        <f>IF(N356="základní",J356,0)</f>
        <v>0</v>
      </c>
      <c r="BF356" s="149">
        <f>IF(N356="snížená",J356,0)</f>
        <v>0</v>
      </c>
      <c r="BG356" s="149">
        <f>IF(N356="zákl. přenesená",J356,0)</f>
        <v>0</v>
      </c>
      <c r="BH356" s="149">
        <f>IF(N356="sníž. přenesená",J356,0)</f>
        <v>0</v>
      </c>
      <c r="BI356" s="149">
        <f>IF(N356="nulová",J356,0)</f>
        <v>0</v>
      </c>
      <c r="BJ356" s="19" t="s">
        <v>82</v>
      </c>
      <c r="BK356" s="149">
        <f>ROUND(I356*H356,2)</f>
        <v>0</v>
      </c>
      <c r="BL356" s="19" t="s">
        <v>239</v>
      </c>
      <c r="BM356" s="148" t="s">
        <v>440</v>
      </c>
    </row>
    <row r="357" spans="1:65" s="2" customFormat="1">
      <c r="A357" s="32"/>
      <c r="B357" s="33"/>
      <c r="C357" s="32"/>
      <c r="D357" s="150" t="s">
        <v>130</v>
      </c>
      <c r="E357" s="32"/>
      <c r="F357" s="151" t="s">
        <v>441</v>
      </c>
      <c r="G357" s="32"/>
      <c r="H357" s="32"/>
      <c r="I357" s="32"/>
      <c r="J357" s="32"/>
      <c r="K357" s="32"/>
      <c r="L357" s="33"/>
      <c r="M357" s="152"/>
      <c r="N357" s="153"/>
      <c r="O357" s="53"/>
      <c r="P357" s="53"/>
      <c r="Q357" s="53"/>
      <c r="R357" s="53"/>
      <c r="S357" s="53"/>
      <c r="T357" s="54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T357" s="19" t="s">
        <v>130</v>
      </c>
      <c r="AU357" s="19" t="s">
        <v>84</v>
      </c>
    </row>
    <row r="358" spans="1:65" s="14" customFormat="1">
      <c r="B358" s="161"/>
      <c r="D358" s="155" t="s">
        <v>132</v>
      </c>
      <c r="E358" s="162" t="s">
        <v>3</v>
      </c>
      <c r="F358" s="163" t="s">
        <v>431</v>
      </c>
      <c r="H358" s="164">
        <v>463.012</v>
      </c>
      <c r="L358" s="161"/>
      <c r="M358" s="165"/>
      <c r="N358" s="166"/>
      <c r="O358" s="166"/>
      <c r="P358" s="166"/>
      <c r="Q358" s="166"/>
      <c r="R358" s="166"/>
      <c r="S358" s="166"/>
      <c r="T358" s="167"/>
      <c r="AT358" s="162" t="s">
        <v>132</v>
      </c>
      <c r="AU358" s="162" t="s">
        <v>84</v>
      </c>
      <c r="AV358" s="14" t="s">
        <v>84</v>
      </c>
      <c r="AW358" s="14" t="s">
        <v>36</v>
      </c>
      <c r="AX358" s="14" t="s">
        <v>82</v>
      </c>
      <c r="AY358" s="162" t="s">
        <v>120</v>
      </c>
    </row>
    <row r="359" spans="1:65" s="2" customFormat="1" ht="24.2" customHeight="1">
      <c r="A359" s="32"/>
      <c r="B359" s="137"/>
      <c r="C359" s="138" t="s">
        <v>442</v>
      </c>
      <c r="D359" s="138" t="s">
        <v>123</v>
      </c>
      <c r="E359" s="139" t="s">
        <v>443</v>
      </c>
      <c r="F359" s="140" t="s">
        <v>444</v>
      </c>
      <c r="G359" s="141" t="s">
        <v>126</v>
      </c>
      <c r="H359" s="142">
        <v>249.81800000000001</v>
      </c>
      <c r="I359" s="143">
        <v>0</v>
      </c>
      <c r="J359" s="143">
        <f>ROUND(I359*H359,2)</f>
        <v>0</v>
      </c>
      <c r="K359" s="140" t="s">
        <v>127</v>
      </c>
      <c r="L359" s="33"/>
      <c r="M359" s="144" t="s">
        <v>3</v>
      </c>
      <c r="N359" s="145" t="s">
        <v>45</v>
      </c>
      <c r="O359" s="146">
        <v>1.2E-2</v>
      </c>
      <c r="P359" s="146">
        <f>O359*H359</f>
        <v>2.9978160000000003</v>
      </c>
      <c r="Q359" s="146">
        <v>0</v>
      </c>
      <c r="R359" s="146">
        <f>Q359*H359</f>
        <v>0</v>
      </c>
      <c r="S359" s="146">
        <v>0</v>
      </c>
      <c r="T359" s="147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48" t="s">
        <v>239</v>
      </c>
      <c r="AT359" s="148" t="s">
        <v>123</v>
      </c>
      <c r="AU359" s="148" t="s">
        <v>84</v>
      </c>
      <c r="AY359" s="19" t="s">
        <v>120</v>
      </c>
      <c r="BE359" s="149">
        <f>IF(N359="základní",J359,0)</f>
        <v>0</v>
      </c>
      <c r="BF359" s="149">
        <f>IF(N359="snížená",J359,0)</f>
        <v>0</v>
      </c>
      <c r="BG359" s="149">
        <f>IF(N359="zákl. přenesená",J359,0)</f>
        <v>0</v>
      </c>
      <c r="BH359" s="149">
        <f>IF(N359="sníž. přenesená",J359,0)</f>
        <v>0</v>
      </c>
      <c r="BI359" s="149">
        <f>IF(N359="nulová",J359,0)</f>
        <v>0</v>
      </c>
      <c r="BJ359" s="19" t="s">
        <v>82</v>
      </c>
      <c r="BK359" s="149">
        <f>ROUND(I359*H359,2)</f>
        <v>0</v>
      </c>
      <c r="BL359" s="19" t="s">
        <v>239</v>
      </c>
      <c r="BM359" s="148" t="s">
        <v>445</v>
      </c>
    </row>
    <row r="360" spans="1:65" s="2" customFormat="1">
      <c r="A360" s="32"/>
      <c r="B360" s="33"/>
      <c r="C360" s="32"/>
      <c r="D360" s="150" t="s">
        <v>130</v>
      </c>
      <c r="E360" s="32"/>
      <c r="F360" s="151" t="s">
        <v>446</v>
      </c>
      <c r="G360" s="32"/>
      <c r="H360" s="32"/>
      <c r="I360" s="32"/>
      <c r="J360" s="32"/>
      <c r="K360" s="32"/>
      <c r="L360" s="33"/>
      <c r="M360" s="152"/>
      <c r="N360" s="153"/>
      <c r="O360" s="53"/>
      <c r="P360" s="53"/>
      <c r="Q360" s="53"/>
      <c r="R360" s="53"/>
      <c r="S360" s="53"/>
      <c r="T360" s="54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T360" s="19" t="s">
        <v>130</v>
      </c>
      <c r="AU360" s="19" t="s">
        <v>84</v>
      </c>
    </row>
    <row r="361" spans="1:65" s="13" customFormat="1">
      <c r="B361" s="154"/>
      <c r="D361" s="155" t="s">
        <v>132</v>
      </c>
      <c r="E361" s="156" t="s">
        <v>3</v>
      </c>
      <c r="F361" s="157" t="s">
        <v>133</v>
      </c>
      <c r="H361" s="156" t="s">
        <v>3</v>
      </c>
      <c r="L361" s="154"/>
      <c r="M361" s="158"/>
      <c r="N361" s="159"/>
      <c r="O361" s="159"/>
      <c r="P361" s="159"/>
      <c r="Q361" s="159"/>
      <c r="R361" s="159"/>
      <c r="S361" s="159"/>
      <c r="T361" s="160"/>
      <c r="AT361" s="156" t="s">
        <v>132</v>
      </c>
      <c r="AU361" s="156" t="s">
        <v>84</v>
      </c>
      <c r="AV361" s="13" t="s">
        <v>82</v>
      </c>
      <c r="AW361" s="13" t="s">
        <v>36</v>
      </c>
      <c r="AX361" s="13" t="s">
        <v>74</v>
      </c>
      <c r="AY361" s="156" t="s">
        <v>120</v>
      </c>
    </row>
    <row r="362" spans="1:65" s="13" customFormat="1">
      <c r="B362" s="154"/>
      <c r="D362" s="155" t="s">
        <v>132</v>
      </c>
      <c r="E362" s="156" t="s">
        <v>3</v>
      </c>
      <c r="F362" s="157" t="s">
        <v>134</v>
      </c>
      <c r="H362" s="156" t="s">
        <v>3</v>
      </c>
      <c r="L362" s="154"/>
      <c r="M362" s="158"/>
      <c r="N362" s="159"/>
      <c r="O362" s="159"/>
      <c r="P362" s="159"/>
      <c r="Q362" s="159"/>
      <c r="R362" s="159"/>
      <c r="S362" s="159"/>
      <c r="T362" s="160"/>
      <c r="AT362" s="156" t="s">
        <v>132</v>
      </c>
      <c r="AU362" s="156" t="s">
        <v>84</v>
      </c>
      <c r="AV362" s="13" t="s">
        <v>82</v>
      </c>
      <c r="AW362" s="13" t="s">
        <v>36</v>
      </c>
      <c r="AX362" s="13" t="s">
        <v>74</v>
      </c>
      <c r="AY362" s="156" t="s">
        <v>120</v>
      </c>
    </row>
    <row r="363" spans="1:65" s="14" customFormat="1">
      <c r="B363" s="161"/>
      <c r="D363" s="155" t="s">
        <v>132</v>
      </c>
      <c r="E363" s="162" t="s">
        <v>3</v>
      </c>
      <c r="F363" s="163" t="s">
        <v>325</v>
      </c>
      <c r="H363" s="164">
        <v>49.441000000000003</v>
      </c>
      <c r="L363" s="161"/>
      <c r="M363" s="165"/>
      <c r="N363" s="166"/>
      <c r="O363" s="166"/>
      <c r="P363" s="166"/>
      <c r="Q363" s="166"/>
      <c r="R363" s="166"/>
      <c r="S363" s="166"/>
      <c r="T363" s="167"/>
      <c r="AT363" s="162" t="s">
        <v>132</v>
      </c>
      <c r="AU363" s="162" t="s">
        <v>84</v>
      </c>
      <c r="AV363" s="14" t="s">
        <v>84</v>
      </c>
      <c r="AW363" s="14" t="s">
        <v>36</v>
      </c>
      <c r="AX363" s="14" t="s">
        <v>74</v>
      </c>
      <c r="AY363" s="162" t="s">
        <v>120</v>
      </c>
    </row>
    <row r="364" spans="1:65" s="13" customFormat="1">
      <c r="B364" s="154"/>
      <c r="D364" s="155" t="s">
        <v>132</v>
      </c>
      <c r="E364" s="156" t="s">
        <v>3</v>
      </c>
      <c r="F364" s="157" t="s">
        <v>157</v>
      </c>
      <c r="H364" s="156" t="s">
        <v>3</v>
      </c>
      <c r="L364" s="154"/>
      <c r="M364" s="158"/>
      <c r="N364" s="159"/>
      <c r="O364" s="159"/>
      <c r="P364" s="159"/>
      <c r="Q364" s="159"/>
      <c r="R364" s="159"/>
      <c r="S364" s="159"/>
      <c r="T364" s="160"/>
      <c r="AT364" s="156" t="s">
        <v>132</v>
      </c>
      <c r="AU364" s="156" t="s">
        <v>84</v>
      </c>
      <c r="AV364" s="13" t="s">
        <v>82</v>
      </c>
      <c r="AW364" s="13" t="s">
        <v>36</v>
      </c>
      <c r="AX364" s="13" t="s">
        <v>74</v>
      </c>
      <c r="AY364" s="156" t="s">
        <v>120</v>
      </c>
    </row>
    <row r="365" spans="1:65" s="14" customFormat="1">
      <c r="B365" s="161"/>
      <c r="D365" s="155" t="s">
        <v>132</v>
      </c>
      <c r="E365" s="162" t="s">
        <v>3</v>
      </c>
      <c r="F365" s="163" t="s">
        <v>336</v>
      </c>
      <c r="H365" s="164">
        <v>1.62</v>
      </c>
      <c r="L365" s="161"/>
      <c r="M365" s="165"/>
      <c r="N365" s="166"/>
      <c r="O365" s="166"/>
      <c r="P365" s="166"/>
      <c r="Q365" s="166"/>
      <c r="R365" s="166"/>
      <c r="S365" s="166"/>
      <c r="T365" s="167"/>
      <c r="AT365" s="162" t="s">
        <v>132</v>
      </c>
      <c r="AU365" s="162" t="s">
        <v>84</v>
      </c>
      <c r="AV365" s="14" t="s">
        <v>84</v>
      </c>
      <c r="AW365" s="14" t="s">
        <v>36</v>
      </c>
      <c r="AX365" s="14" t="s">
        <v>74</v>
      </c>
      <c r="AY365" s="162" t="s">
        <v>120</v>
      </c>
    </row>
    <row r="366" spans="1:65" s="13" customFormat="1">
      <c r="B366" s="154"/>
      <c r="D366" s="155" t="s">
        <v>132</v>
      </c>
      <c r="E366" s="156" t="s">
        <v>3</v>
      </c>
      <c r="F366" s="157" t="s">
        <v>212</v>
      </c>
      <c r="H366" s="156" t="s">
        <v>3</v>
      </c>
      <c r="L366" s="154"/>
      <c r="M366" s="158"/>
      <c r="N366" s="159"/>
      <c r="O366" s="159"/>
      <c r="P366" s="159"/>
      <c r="Q366" s="159"/>
      <c r="R366" s="159"/>
      <c r="S366" s="159"/>
      <c r="T366" s="160"/>
      <c r="AT366" s="156" t="s">
        <v>132</v>
      </c>
      <c r="AU366" s="156" t="s">
        <v>84</v>
      </c>
      <c r="AV366" s="13" t="s">
        <v>82</v>
      </c>
      <c r="AW366" s="13" t="s">
        <v>36</v>
      </c>
      <c r="AX366" s="13" t="s">
        <v>74</v>
      </c>
      <c r="AY366" s="156" t="s">
        <v>120</v>
      </c>
    </row>
    <row r="367" spans="1:65" s="14" customFormat="1">
      <c r="B367" s="161"/>
      <c r="D367" s="155" t="s">
        <v>132</v>
      </c>
      <c r="E367" s="162" t="s">
        <v>3</v>
      </c>
      <c r="F367" s="163" t="s">
        <v>213</v>
      </c>
      <c r="H367" s="164">
        <v>142.5</v>
      </c>
      <c r="L367" s="161"/>
      <c r="M367" s="165"/>
      <c r="N367" s="166"/>
      <c r="O367" s="166"/>
      <c r="P367" s="166"/>
      <c r="Q367" s="166"/>
      <c r="R367" s="166"/>
      <c r="S367" s="166"/>
      <c r="T367" s="167"/>
      <c r="AT367" s="162" t="s">
        <v>132</v>
      </c>
      <c r="AU367" s="162" t="s">
        <v>84</v>
      </c>
      <c r="AV367" s="14" t="s">
        <v>84</v>
      </c>
      <c r="AW367" s="14" t="s">
        <v>36</v>
      </c>
      <c r="AX367" s="14" t="s">
        <v>74</v>
      </c>
      <c r="AY367" s="162" t="s">
        <v>120</v>
      </c>
    </row>
    <row r="368" spans="1:65" s="14" customFormat="1">
      <c r="B368" s="161"/>
      <c r="D368" s="155" t="s">
        <v>132</v>
      </c>
      <c r="E368" s="162" t="s">
        <v>3</v>
      </c>
      <c r="F368" s="163" t="s">
        <v>447</v>
      </c>
      <c r="H368" s="164">
        <v>8.1370000000000005</v>
      </c>
      <c r="L368" s="161"/>
      <c r="M368" s="165"/>
      <c r="N368" s="166"/>
      <c r="O368" s="166"/>
      <c r="P368" s="166"/>
      <c r="Q368" s="166"/>
      <c r="R368" s="166"/>
      <c r="S368" s="166"/>
      <c r="T368" s="167"/>
      <c r="AT368" s="162" t="s">
        <v>132</v>
      </c>
      <c r="AU368" s="162" t="s">
        <v>84</v>
      </c>
      <c r="AV368" s="14" t="s">
        <v>84</v>
      </c>
      <c r="AW368" s="14" t="s">
        <v>36</v>
      </c>
      <c r="AX368" s="14" t="s">
        <v>74</v>
      </c>
      <c r="AY368" s="162" t="s">
        <v>120</v>
      </c>
    </row>
    <row r="369" spans="1:65" s="13" customFormat="1">
      <c r="B369" s="154"/>
      <c r="D369" s="155" t="s">
        <v>132</v>
      </c>
      <c r="E369" s="156" t="s">
        <v>3</v>
      </c>
      <c r="F369" s="157" t="s">
        <v>214</v>
      </c>
      <c r="H369" s="156" t="s">
        <v>3</v>
      </c>
      <c r="L369" s="154"/>
      <c r="M369" s="158"/>
      <c r="N369" s="159"/>
      <c r="O369" s="159"/>
      <c r="P369" s="159"/>
      <c r="Q369" s="159"/>
      <c r="R369" s="159"/>
      <c r="S369" s="159"/>
      <c r="T369" s="160"/>
      <c r="AT369" s="156" t="s">
        <v>132</v>
      </c>
      <c r="AU369" s="156" t="s">
        <v>84</v>
      </c>
      <c r="AV369" s="13" t="s">
        <v>82</v>
      </c>
      <c r="AW369" s="13" t="s">
        <v>36</v>
      </c>
      <c r="AX369" s="13" t="s">
        <v>74</v>
      </c>
      <c r="AY369" s="156" t="s">
        <v>120</v>
      </c>
    </row>
    <row r="370" spans="1:65" s="14" customFormat="1">
      <c r="B370" s="161"/>
      <c r="D370" s="155" t="s">
        <v>132</v>
      </c>
      <c r="E370" s="162" t="s">
        <v>3</v>
      </c>
      <c r="F370" s="163" t="s">
        <v>211</v>
      </c>
      <c r="H370" s="164">
        <v>46.5</v>
      </c>
      <c r="L370" s="161"/>
      <c r="M370" s="165"/>
      <c r="N370" s="166"/>
      <c r="O370" s="166"/>
      <c r="P370" s="166"/>
      <c r="Q370" s="166"/>
      <c r="R370" s="166"/>
      <c r="S370" s="166"/>
      <c r="T370" s="167"/>
      <c r="AT370" s="162" t="s">
        <v>132</v>
      </c>
      <c r="AU370" s="162" t="s">
        <v>84</v>
      </c>
      <c r="AV370" s="14" t="s">
        <v>84</v>
      </c>
      <c r="AW370" s="14" t="s">
        <v>36</v>
      </c>
      <c r="AX370" s="14" t="s">
        <v>74</v>
      </c>
      <c r="AY370" s="162" t="s">
        <v>120</v>
      </c>
    </row>
    <row r="371" spans="1:65" s="14" customFormat="1">
      <c r="B371" s="161"/>
      <c r="D371" s="155" t="s">
        <v>132</v>
      </c>
      <c r="E371" s="162" t="s">
        <v>3</v>
      </c>
      <c r="F371" s="163" t="s">
        <v>336</v>
      </c>
      <c r="H371" s="164">
        <v>1.62</v>
      </c>
      <c r="L371" s="161"/>
      <c r="M371" s="165"/>
      <c r="N371" s="166"/>
      <c r="O371" s="166"/>
      <c r="P371" s="166"/>
      <c r="Q371" s="166"/>
      <c r="R371" s="166"/>
      <c r="S371" s="166"/>
      <c r="T371" s="167"/>
      <c r="AT371" s="162" t="s">
        <v>132</v>
      </c>
      <c r="AU371" s="162" t="s">
        <v>84</v>
      </c>
      <c r="AV371" s="14" t="s">
        <v>84</v>
      </c>
      <c r="AW371" s="14" t="s">
        <v>36</v>
      </c>
      <c r="AX371" s="14" t="s">
        <v>74</v>
      </c>
      <c r="AY371" s="162" t="s">
        <v>120</v>
      </c>
    </row>
    <row r="372" spans="1:65" s="15" customFormat="1">
      <c r="B372" s="168"/>
      <c r="D372" s="155" t="s">
        <v>132</v>
      </c>
      <c r="E372" s="169" t="s">
        <v>3</v>
      </c>
      <c r="F372" s="170" t="s">
        <v>144</v>
      </c>
      <c r="H372" s="171">
        <v>249.81800000000001</v>
      </c>
      <c r="L372" s="168"/>
      <c r="M372" s="172"/>
      <c r="N372" s="173"/>
      <c r="O372" s="173"/>
      <c r="P372" s="173"/>
      <c r="Q372" s="173"/>
      <c r="R372" s="173"/>
      <c r="S372" s="173"/>
      <c r="T372" s="174"/>
      <c r="AT372" s="169" t="s">
        <v>132</v>
      </c>
      <c r="AU372" s="169" t="s">
        <v>84</v>
      </c>
      <c r="AV372" s="15" t="s">
        <v>128</v>
      </c>
      <c r="AW372" s="15" t="s">
        <v>36</v>
      </c>
      <c r="AX372" s="15" t="s">
        <v>82</v>
      </c>
      <c r="AY372" s="169" t="s">
        <v>120</v>
      </c>
    </row>
    <row r="373" spans="1:65" s="2" customFormat="1" ht="16.5" customHeight="1">
      <c r="A373" s="32"/>
      <c r="B373" s="137"/>
      <c r="C373" s="175" t="s">
        <v>448</v>
      </c>
      <c r="D373" s="175" t="s">
        <v>327</v>
      </c>
      <c r="E373" s="176" t="s">
        <v>449</v>
      </c>
      <c r="F373" s="177" t="s">
        <v>450</v>
      </c>
      <c r="G373" s="178" t="s">
        <v>126</v>
      </c>
      <c r="H373" s="179">
        <v>262.30900000000003</v>
      </c>
      <c r="I373" s="180">
        <v>0</v>
      </c>
      <c r="J373" s="180">
        <f>ROUND(I373*H373,2)</f>
        <v>0</v>
      </c>
      <c r="K373" s="177" t="s">
        <v>127</v>
      </c>
      <c r="L373" s="181"/>
      <c r="M373" s="182" t="s">
        <v>3</v>
      </c>
      <c r="N373" s="183" t="s">
        <v>45</v>
      </c>
      <c r="O373" s="146">
        <v>0</v>
      </c>
      <c r="P373" s="146">
        <f>O373*H373</f>
        <v>0</v>
      </c>
      <c r="Q373" s="146">
        <v>5.0000000000000002E-5</v>
      </c>
      <c r="R373" s="146">
        <f>Q373*H373</f>
        <v>1.3115450000000002E-2</v>
      </c>
      <c r="S373" s="146">
        <v>0</v>
      </c>
      <c r="T373" s="147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48" t="s">
        <v>326</v>
      </c>
      <c r="AT373" s="148" t="s">
        <v>327</v>
      </c>
      <c r="AU373" s="148" t="s">
        <v>84</v>
      </c>
      <c r="AY373" s="19" t="s">
        <v>120</v>
      </c>
      <c r="BE373" s="149">
        <f>IF(N373="základní",J373,0)</f>
        <v>0</v>
      </c>
      <c r="BF373" s="149">
        <f>IF(N373="snížená",J373,0)</f>
        <v>0</v>
      </c>
      <c r="BG373" s="149">
        <f>IF(N373="zákl. přenesená",J373,0)</f>
        <v>0</v>
      </c>
      <c r="BH373" s="149">
        <f>IF(N373="sníž. přenesená",J373,0)</f>
        <v>0</v>
      </c>
      <c r="BI373" s="149">
        <f>IF(N373="nulová",J373,0)</f>
        <v>0</v>
      </c>
      <c r="BJ373" s="19" t="s">
        <v>82</v>
      </c>
      <c r="BK373" s="149">
        <f>ROUND(I373*H373,2)</f>
        <v>0</v>
      </c>
      <c r="BL373" s="19" t="s">
        <v>239</v>
      </c>
      <c r="BM373" s="148" t="s">
        <v>451</v>
      </c>
    </row>
    <row r="374" spans="1:65" s="14" customFormat="1">
      <c r="B374" s="161"/>
      <c r="D374" s="155" t="s">
        <v>132</v>
      </c>
      <c r="F374" s="163" t="s">
        <v>452</v>
      </c>
      <c r="H374" s="164">
        <v>262.30900000000003</v>
      </c>
      <c r="L374" s="161"/>
      <c r="M374" s="165"/>
      <c r="N374" s="166"/>
      <c r="O374" s="166"/>
      <c r="P374" s="166"/>
      <c r="Q374" s="166"/>
      <c r="R374" s="166"/>
      <c r="S374" s="166"/>
      <c r="T374" s="167"/>
      <c r="AT374" s="162" t="s">
        <v>132</v>
      </c>
      <c r="AU374" s="162" t="s">
        <v>84</v>
      </c>
      <c r="AV374" s="14" t="s">
        <v>84</v>
      </c>
      <c r="AW374" s="14" t="s">
        <v>4</v>
      </c>
      <c r="AX374" s="14" t="s">
        <v>82</v>
      </c>
      <c r="AY374" s="162" t="s">
        <v>120</v>
      </c>
    </row>
    <row r="375" spans="1:65" s="2" customFormat="1" ht="44.25" customHeight="1">
      <c r="A375" s="32"/>
      <c r="B375" s="137"/>
      <c r="C375" s="138" t="s">
        <v>453</v>
      </c>
      <c r="D375" s="138" t="s">
        <v>123</v>
      </c>
      <c r="E375" s="139" t="s">
        <v>454</v>
      </c>
      <c r="F375" s="140" t="s">
        <v>455</v>
      </c>
      <c r="G375" s="141" t="s">
        <v>126</v>
      </c>
      <c r="H375" s="142">
        <v>20.010999999999999</v>
      </c>
      <c r="I375" s="143">
        <v>0</v>
      </c>
      <c r="J375" s="143">
        <f>ROUND(I375*H375,2)</f>
        <v>0</v>
      </c>
      <c r="K375" s="140" t="s">
        <v>127</v>
      </c>
      <c r="L375" s="33"/>
      <c r="M375" s="144" t="s">
        <v>3</v>
      </c>
      <c r="N375" s="145" t="s">
        <v>45</v>
      </c>
      <c r="O375" s="146">
        <v>1.6E-2</v>
      </c>
      <c r="P375" s="146">
        <f>O375*H375</f>
        <v>0.32017600000000002</v>
      </c>
      <c r="Q375" s="146">
        <v>0</v>
      </c>
      <c r="R375" s="146">
        <f>Q375*H375</f>
        <v>0</v>
      </c>
      <c r="S375" s="146">
        <v>0</v>
      </c>
      <c r="T375" s="147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48" t="s">
        <v>239</v>
      </c>
      <c r="AT375" s="148" t="s">
        <v>123</v>
      </c>
      <c r="AU375" s="148" t="s">
        <v>84</v>
      </c>
      <c r="AY375" s="19" t="s">
        <v>120</v>
      </c>
      <c r="BE375" s="149">
        <f>IF(N375="základní",J375,0)</f>
        <v>0</v>
      </c>
      <c r="BF375" s="149">
        <f>IF(N375="snížená",J375,0)</f>
        <v>0</v>
      </c>
      <c r="BG375" s="149">
        <f>IF(N375="zákl. přenesená",J375,0)</f>
        <v>0</v>
      </c>
      <c r="BH375" s="149">
        <f>IF(N375="sníž. přenesená",J375,0)</f>
        <v>0</v>
      </c>
      <c r="BI375" s="149">
        <f>IF(N375="nulová",J375,0)</f>
        <v>0</v>
      </c>
      <c r="BJ375" s="19" t="s">
        <v>82</v>
      </c>
      <c r="BK375" s="149">
        <f>ROUND(I375*H375,2)</f>
        <v>0</v>
      </c>
      <c r="BL375" s="19" t="s">
        <v>239</v>
      </c>
      <c r="BM375" s="148" t="s">
        <v>456</v>
      </c>
    </row>
    <row r="376" spans="1:65" s="2" customFormat="1">
      <c r="A376" s="32"/>
      <c r="B376" s="33"/>
      <c r="C376" s="32"/>
      <c r="D376" s="150" t="s">
        <v>130</v>
      </c>
      <c r="E376" s="32"/>
      <c r="F376" s="151" t="s">
        <v>457</v>
      </c>
      <c r="G376" s="32"/>
      <c r="H376" s="32"/>
      <c r="I376" s="32"/>
      <c r="J376" s="32"/>
      <c r="K376" s="32"/>
      <c r="L376" s="33"/>
      <c r="M376" s="152"/>
      <c r="N376" s="153"/>
      <c r="O376" s="53"/>
      <c r="P376" s="53"/>
      <c r="Q376" s="53"/>
      <c r="R376" s="53"/>
      <c r="S376" s="53"/>
      <c r="T376" s="54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T376" s="19" t="s">
        <v>130</v>
      </c>
      <c r="AU376" s="19" t="s">
        <v>84</v>
      </c>
    </row>
    <row r="377" spans="1:65" s="13" customFormat="1">
      <c r="B377" s="154"/>
      <c r="D377" s="155" t="s">
        <v>132</v>
      </c>
      <c r="E377" s="156" t="s">
        <v>3</v>
      </c>
      <c r="F377" s="157" t="s">
        <v>133</v>
      </c>
      <c r="H377" s="156" t="s">
        <v>3</v>
      </c>
      <c r="L377" s="154"/>
      <c r="M377" s="158"/>
      <c r="N377" s="159"/>
      <c r="O377" s="159"/>
      <c r="P377" s="159"/>
      <c r="Q377" s="159"/>
      <c r="R377" s="159"/>
      <c r="S377" s="159"/>
      <c r="T377" s="160"/>
      <c r="AT377" s="156" t="s">
        <v>132</v>
      </c>
      <c r="AU377" s="156" t="s">
        <v>84</v>
      </c>
      <c r="AV377" s="13" t="s">
        <v>82</v>
      </c>
      <c r="AW377" s="13" t="s">
        <v>36</v>
      </c>
      <c r="AX377" s="13" t="s">
        <v>74</v>
      </c>
      <c r="AY377" s="156" t="s">
        <v>120</v>
      </c>
    </row>
    <row r="378" spans="1:65" s="13" customFormat="1">
      <c r="B378" s="154"/>
      <c r="D378" s="155" t="s">
        <v>132</v>
      </c>
      <c r="E378" s="156" t="s">
        <v>3</v>
      </c>
      <c r="F378" s="157" t="s">
        <v>134</v>
      </c>
      <c r="H378" s="156" t="s">
        <v>3</v>
      </c>
      <c r="L378" s="154"/>
      <c r="M378" s="158"/>
      <c r="N378" s="159"/>
      <c r="O378" s="159"/>
      <c r="P378" s="159"/>
      <c r="Q378" s="159"/>
      <c r="R378" s="159"/>
      <c r="S378" s="159"/>
      <c r="T378" s="160"/>
      <c r="AT378" s="156" t="s">
        <v>132</v>
      </c>
      <c r="AU378" s="156" t="s">
        <v>84</v>
      </c>
      <c r="AV378" s="13" t="s">
        <v>82</v>
      </c>
      <c r="AW378" s="13" t="s">
        <v>36</v>
      </c>
      <c r="AX378" s="13" t="s">
        <v>74</v>
      </c>
      <c r="AY378" s="156" t="s">
        <v>120</v>
      </c>
    </row>
    <row r="379" spans="1:65" s="14" customFormat="1">
      <c r="B379" s="161"/>
      <c r="D379" s="155" t="s">
        <v>132</v>
      </c>
      <c r="E379" s="162" t="s">
        <v>3</v>
      </c>
      <c r="F379" s="163" t="s">
        <v>135</v>
      </c>
      <c r="H379" s="164">
        <v>2.42</v>
      </c>
      <c r="L379" s="161"/>
      <c r="M379" s="165"/>
      <c r="N379" s="166"/>
      <c r="O379" s="166"/>
      <c r="P379" s="166"/>
      <c r="Q379" s="166"/>
      <c r="R379" s="166"/>
      <c r="S379" s="166"/>
      <c r="T379" s="167"/>
      <c r="AT379" s="162" t="s">
        <v>132</v>
      </c>
      <c r="AU379" s="162" t="s">
        <v>84</v>
      </c>
      <c r="AV379" s="14" t="s">
        <v>84</v>
      </c>
      <c r="AW379" s="14" t="s">
        <v>36</v>
      </c>
      <c r="AX379" s="14" t="s">
        <v>74</v>
      </c>
      <c r="AY379" s="162" t="s">
        <v>120</v>
      </c>
    </row>
    <row r="380" spans="1:65" s="14" customFormat="1">
      <c r="B380" s="161"/>
      <c r="D380" s="155" t="s">
        <v>132</v>
      </c>
      <c r="E380" s="162" t="s">
        <v>3</v>
      </c>
      <c r="F380" s="163" t="s">
        <v>458</v>
      </c>
      <c r="H380" s="164">
        <v>7.02</v>
      </c>
      <c r="L380" s="161"/>
      <c r="M380" s="165"/>
      <c r="N380" s="166"/>
      <c r="O380" s="166"/>
      <c r="P380" s="166"/>
      <c r="Q380" s="166"/>
      <c r="R380" s="166"/>
      <c r="S380" s="166"/>
      <c r="T380" s="167"/>
      <c r="AT380" s="162" t="s">
        <v>132</v>
      </c>
      <c r="AU380" s="162" t="s">
        <v>84</v>
      </c>
      <c r="AV380" s="14" t="s">
        <v>84</v>
      </c>
      <c r="AW380" s="14" t="s">
        <v>36</v>
      </c>
      <c r="AX380" s="14" t="s">
        <v>74</v>
      </c>
      <c r="AY380" s="162" t="s">
        <v>120</v>
      </c>
    </row>
    <row r="381" spans="1:65" s="13" customFormat="1">
      <c r="B381" s="154"/>
      <c r="D381" s="155" t="s">
        <v>132</v>
      </c>
      <c r="E381" s="156" t="s">
        <v>3</v>
      </c>
      <c r="F381" s="157" t="s">
        <v>459</v>
      </c>
      <c r="H381" s="156" t="s">
        <v>3</v>
      </c>
      <c r="L381" s="154"/>
      <c r="M381" s="158"/>
      <c r="N381" s="159"/>
      <c r="O381" s="159"/>
      <c r="P381" s="159"/>
      <c r="Q381" s="159"/>
      <c r="R381" s="159"/>
      <c r="S381" s="159"/>
      <c r="T381" s="160"/>
      <c r="AT381" s="156" t="s">
        <v>132</v>
      </c>
      <c r="AU381" s="156" t="s">
        <v>84</v>
      </c>
      <c r="AV381" s="13" t="s">
        <v>82</v>
      </c>
      <c r="AW381" s="13" t="s">
        <v>36</v>
      </c>
      <c r="AX381" s="13" t="s">
        <v>74</v>
      </c>
      <c r="AY381" s="156" t="s">
        <v>120</v>
      </c>
    </row>
    <row r="382" spans="1:65" s="14" customFormat="1">
      <c r="B382" s="161"/>
      <c r="D382" s="155" t="s">
        <v>132</v>
      </c>
      <c r="E382" s="162" t="s">
        <v>3</v>
      </c>
      <c r="F382" s="163" t="s">
        <v>460</v>
      </c>
      <c r="H382" s="164">
        <v>5.7309999999999999</v>
      </c>
      <c r="L382" s="161"/>
      <c r="M382" s="165"/>
      <c r="N382" s="166"/>
      <c r="O382" s="166"/>
      <c r="P382" s="166"/>
      <c r="Q382" s="166"/>
      <c r="R382" s="166"/>
      <c r="S382" s="166"/>
      <c r="T382" s="167"/>
      <c r="AT382" s="162" t="s">
        <v>132</v>
      </c>
      <c r="AU382" s="162" t="s">
        <v>84</v>
      </c>
      <c r="AV382" s="14" t="s">
        <v>84</v>
      </c>
      <c r="AW382" s="14" t="s">
        <v>36</v>
      </c>
      <c r="AX382" s="14" t="s">
        <v>74</v>
      </c>
      <c r="AY382" s="162" t="s">
        <v>120</v>
      </c>
    </row>
    <row r="383" spans="1:65" s="14" customFormat="1">
      <c r="B383" s="161"/>
      <c r="D383" s="155" t="s">
        <v>132</v>
      </c>
      <c r="E383" s="162" t="s">
        <v>3</v>
      </c>
      <c r="F383" s="163" t="s">
        <v>461</v>
      </c>
      <c r="H383" s="164">
        <v>4.84</v>
      </c>
      <c r="L383" s="161"/>
      <c r="M383" s="165"/>
      <c r="N383" s="166"/>
      <c r="O383" s="166"/>
      <c r="P383" s="166"/>
      <c r="Q383" s="166"/>
      <c r="R383" s="166"/>
      <c r="S383" s="166"/>
      <c r="T383" s="167"/>
      <c r="AT383" s="162" t="s">
        <v>132</v>
      </c>
      <c r="AU383" s="162" t="s">
        <v>84</v>
      </c>
      <c r="AV383" s="14" t="s">
        <v>84</v>
      </c>
      <c r="AW383" s="14" t="s">
        <v>36</v>
      </c>
      <c r="AX383" s="14" t="s">
        <v>74</v>
      </c>
      <c r="AY383" s="162" t="s">
        <v>120</v>
      </c>
    </row>
    <row r="384" spans="1:65" s="15" customFormat="1">
      <c r="B384" s="168"/>
      <c r="D384" s="155" t="s">
        <v>132</v>
      </c>
      <c r="E384" s="169" t="s">
        <v>3</v>
      </c>
      <c r="F384" s="170" t="s">
        <v>144</v>
      </c>
      <c r="H384" s="171">
        <v>20.010999999999999</v>
      </c>
      <c r="L384" s="168"/>
      <c r="M384" s="172"/>
      <c r="N384" s="173"/>
      <c r="O384" s="173"/>
      <c r="P384" s="173"/>
      <c r="Q384" s="173"/>
      <c r="R384" s="173"/>
      <c r="S384" s="173"/>
      <c r="T384" s="174"/>
      <c r="AT384" s="169" t="s">
        <v>132</v>
      </c>
      <c r="AU384" s="169" t="s">
        <v>84</v>
      </c>
      <c r="AV384" s="15" t="s">
        <v>128</v>
      </c>
      <c r="AW384" s="15" t="s">
        <v>36</v>
      </c>
      <c r="AX384" s="15" t="s">
        <v>82</v>
      </c>
      <c r="AY384" s="169" t="s">
        <v>120</v>
      </c>
    </row>
    <row r="385" spans="1:65" s="2" customFormat="1" ht="16.5" customHeight="1">
      <c r="A385" s="32"/>
      <c r="B385" s="137"/>
      <c r="C385" s="175" t="s">
        <v>462</v>
      </c>
      <c r="D385" s="175" t="s">
        <v>327</v>
      </c>
      <c r="E385" s="176" t="s">
        <v>463</v>
      </c>
      <c r="F385" s="177" t="s">
        <v>464</v>
      </c>
      <c r="G385" s="178" t="s">
        <v>126</v>
      </c>
      <c r="H385" s="179">
        <v>21.012</v>
      </c>
      <c r="I385" s="180">
        <v>0</v>
      </c>
      <c r="J385" s="180">
        <f>ROUND(I385*H385,2)</f>
        <v>0</v>
      </c>
      <c r="K385" s="177" t="s">
        <v>127</v>
      </c>
      <c r="L385" s="181"/>
      <c r="M385" s="182" t="s">
        <v>3</v>
      </c>
      <c r="N385" s="183" t="s">
        <v>45</v>
      </c>
      <c r="O385" s="146">
        <v>0</v>
      </c>
      <c r="P385" s="146">
        <f>O385*H385</f>
        <v>0</v>
      </c>
      <c r="Q385" s="146">
        <v>0</v>
      </c>
      <c r="R385" s="146">
        <f>Q385*H385</f>
        <v>0</v>
      </c>
      <c r="S385" s="146">
        <v>0</v>
      </c>
      <c r="T385" s="147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48" t="s">
        <v>326</v>
      </c>
      <c r="AT385" s="148" t="s">
        <v>327</v>
      </c>
      <c r="AU385" s="148" t="s">
        <v>84</v>
      </c>
      <c r="AY385" s="19" t="s">
        <v>120</v>
      </c>
      <c r="BE385" s="149">
        <f>IF(N385="základní",J385,0)</f>
        <v>0</v>
      </c>
      <c r="BF385" s="149">
        <f>IF(N385="snížená",J385,0)</f>
        <v>0</v>
      </c>
      <c r="BG385" s="149">
        <f>IF(N385="zákl. přenesená",J385,0)</f>
        <v>0</v>
      </c>
      <c r="BH385" s="149">
        <f>IF(N385="sníž. přenesená",J385,0)</f>
        <v>0</v>
      </c>
      <c r="BI385" s="149">
        <f>IF(N385="nulová",J385,0)</f>
        <v>0</v>
      </c>
      <c r="BJ385" s="19" t="s">
        <v>82</v>
      </c>
      <c r="BK385" s="149">
        <f>ROUND(I385*H385,2)</f>
        <v>0</v>
      </c>
      <c r="BL385" s="19" t="s">
        <v>239</v>
      </c>
      <c r="BM385" s="148" t="s">
        <v>465</v>
      </c>
    </row>
    <row r="386" spans="1:65" s="14" customFormat="1">
      <c r="B386" s="161"/>
      <c r="D386" s="155" t="s">
        <v>132</v>
      </c>
      <c r="F386" s="163" t="s">
        <v>466</v>
      </c>
      <c r="H386" s="164">
        <v>21.012</v>
      </c>
      <c r="L386" s="161"/>
      <c r="M386" s="165"/>
      <c r="N386" s="166"/>
      <c r="O386" s="166"/>
      <c r="P386" s="166"/>
      <c r="Q386" s="166"/>
      <c r="R386" s="166"/>
      <c r="S386" s="166"/>
      <c r="T386" s="167"/>
      <c r="AT386" s="162" t="s">
        <v>132</v>
      </c>
      <c r="AU386" s="162" t="s">
        <v>84</v>
      </c>
      <c r="AV386" s="14" t="s">
        <v>84</v>
      </c>
      <c r="AW386" s="14" t="s">
        <v>4</v>
      </c>
      <c r="AX386" s="14" t="s">
        <v>82</v>
      </c>
      <c r="AY386" s="162" t="s">
        <v>120</v>
      </c>
    </row>
    <row r="387" spans="1:65" s="2" customFormat="1" ht="44.25" customHeight="1">
      <c r="A387" s="32"/>
      <c r="B387" s="137"/>
      <c r="C387" s="138" t="s">
        <v>467</v>
      </c>
      <c r="D387" s="138" t="s">
        <v>123</v>
      </c>
      <c r="E387" s="139" t="s">
        <v>468</v>
      </c>
      <c r="F387" s="140" t="s">
        <v>469</v>
      </c>
      <c r="G387" s="141" t="s">
        <v>126</v>
      </c>
      <c r="H387" s="142">
        <v>31.17</v>
      </c>
      <c r="I387" s="143">
        <v>0</v>
      </c>
      <c r="J387" s="143">
        <f>ROUND(I387*H387,2)</f>
        <v>0</v>
      </c>
      <c r="K387" s="140" t="s">
        <v>127</v>
      </c>
      <c r="L387" s="33"/>
      <c r="M387" s="144" t="s">
        <v>3</v>
      </c>
      <c r="N387" s="145" t="s">
        <v>45</v>
      </c>
      <c r="O387" s="146">
        <v>1.7999999999999999E-2</v>
      </c>
      <c r="P387" s="146">
        <f>O387*H387</f>
        <v>0.56106</v>
      </c>
      <c r="Q387" s="146">
        <v>0</v>
      </c>
      <c r="R387" s="146">
        <f>Q387*H387</f>
        <v>0</v>
      </c>
      <c r="S387" s="146">
        <v>0</v>
      </c>
      <c r="T387" s="147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48" t="s">
        <v>239</v>
      </c>
      <c r="AT387" s="148" t="s">
        <v>123</v>
      </c>
      <c r="AU387" s="148" t="s">
        <v>84</v>
      </c>
      <c r="AY387" s="19" t="s">
        <v>120</v>
      </c>
      <c r="BE387" s="149">
        <f>IF(N387="základní",J387,0)</f>
        <v>0</v>
      </c>
      <c r="BF387" s="149">
        <f>IF(N387="snížená",J387,0)</f>
        <v>0</v>
      </c>
      <c r="BG387" s="149">
        <f>IF(N387="zákl. přenesená",J387,0)</f>
        <v>0</v>
      </c>
      <c r="BH387" s="149">
        <f>IF(N387="sníž. přenesená",J387,0)</f>
        <v>0</v>
      </c>
      <c r="BI387" s="149">
        <f>IF(N387="nulová",J387,0)</f>
        <v>0</v>
      </c>
      <c r="BJ387" s="19" t="s">
        <v>82</v>
      </c>
      <c r="BK387" s="149">
        <f>ROUND(I387*H387,2)</f>
        <v>0</v>
      </c>
      <c r="BL387" s="19" t="s">
        <v>239</v>
      </c>
      <c r="BM387" s="148" t="s">
        <v>470</v>
      </c>
    </row>
    <row r="388" spans="1:65" s="2" customFormat="1">
      <c r="A388" s="32"/>
      <c r="B388" s="33"/>
      <c r="C388" s="32"/>
      <c r="D388" s="150" t="s">
        <v>130</v>
      </c>
      <c r="E388" s="32"/>
      <c r="F388" s="151" t="s">
        <v>471</v>
      </c>
      <c r="G388" s="32"/>
      <c r="H388" s="32"/>
      <c r="I388" s="32"/>
      <c r="J388" s="32"/>
      <c r="K388" s="32"/>
      <c r="L388" s="33"/>
      <c r="M388" s="152"/>
      <c r="N388" s="153"/>
      <c r="O388" s="53"/>
      <c r="P388" s="53"/>
      <c r="Q388" s="53"/>
      <c r="R388" s="53"/>
      <c r="S388" s="53"/>
      <c r="T388" s="54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T388" s="19" t="s">
        <v>130</v>
      </c>
      <c r="AU388" s="19" t="s">
        <v>84</v>
      </c>
    </row>
    <row r="389" spans="1:65" s="13" customFormat="1">
      <c r="B389" s="154"/>
      <c r="D389" s="155" t="s">
        <v>132</v>
      </c>
      <c r="E389" s="156" t="s">
        <v>3</v>
      </c>
      <c r="F389" s="157" t="s">
        <v>133</v>
      </c>
      <c r="H389" s="156" t="s">
        <v>3</v>
      </c>
      <c r="L389" s="154"/>
      <c r="M389" s="158"/>
      <c r="N389" s="159"/>
      <c r="O389" s="159"/>
      <c r="P389" s="159"/>
      <c r="Q389" s="159"/>
      <c r="R389" s="159"/>
      <c r="S389" s="159"/>
      <c r="T389" s="160"/>
      <c r="AT389" s="156" t="s">
        <v>132</v>
      </c>
      <c r="AU389" s="156" t="s">
        <v>84</v>
      </c>
      <c r="AV389" s="13" t="s">
        <v>82</v>
      </c>
      <c r="AW389" s="13" t="s">
        <v>36</v>
      </c>
      <c r="AX389" s="13" t="s">
        <v>74</v>
      </c>
      <c r="AY389" s="156" t="s">
        <v>120</v>
      </c>
    </row>
    <row r="390" spans="1:65" s="13" customFormat="1">
      <c r="B390" s="154"/>
      <c r="D390" s="155" t="s">
        <v>132</v>
      </c>
      <c r="E390" s="156" t="s">
        <v>3</v>
      </c>
      <c r="F390" s="157" t="s">
        <v>263</v>
      </c>
      <c r="H390" s="156" t="s">
        <v>3</v>
      </c>
      <c r="L390" s="154"/>
      <c r="M390" s="158"/>
      <c r="N390" s="159"/>
      <c r="O390" s="159"/>
      <c r="P390" s="159"/>
      <c r="Q390" s="159"/>
      <c r="R390" s="159"/>
      <c r="S390" s="159"/>
      <c r="T390" s="160"/>
      <c r="AT390" s="156" t="s">
        <v>132</v>
      </c>
      <c r="AU390" s="156" t="s">
        <v>84</v>
      </c>
      <c r="AV390" s="13" t="s">
        <v>82</v>
      </c>
      <c r="AW390" s="13" t="s">
        <v>36</v>
      </c>
      <c r="AX390" s="13" t="s">
        <v>74</v>
      </c>
      <c r="AY390" s="156" t="s">
        <v>120</v>
      </c>
    </row>
    <row r="391" spans="1:65" s="14" customFormat="1">
      <c r="B391" s="161"/>
      <c r="D391" s="155" t="s">
        <v>132</v>
      </c>
      <c r="E391" s="162" t="s">
        <v>3</v>
      </c>
      <c r="F391" s="163" t="s">
        <v>472</v>
      </c>
      <c r="H391" s="164">
        <v>19.47</v>
      </c>
      <c r="L391" s="161"/>
      <c r="M391" s="165"/>
      <c r="N391" s="166"/>
      <c r="O391" s="166"/>
      <c r="P391" s="166"/>
      <c r="Q391" s="166"/>
      <c r="R391" s="166"/>
      <c r="S391" s="166"/>
      <c r="T391" s="167"/>
      <c r="AT391" s="162" t="s">
        <v>132</v>
      </c>
      <c r="AU391" s="162" t="s">
        <v>84</v>
      </c>
      <c r="AV391" s="14" t="s">
        <v>84</v>
      </c>
      <c r="AW391" s="14" t="s">
        <v>36</v>
      </c>
      <c r="AX391" s="14" t="s">
        <v>74</v>
      </c>
      <c r="AY391" s="162" t="s">
        <v>120</v>
      </c>
    </row>
    <row r="392" spans="1:65" s="14" customFormat="1">
      <c r="B392" s="161"/>
      <c r="D392" s="155" t="s">
        <v>132</v>
      </c>
      <c r="E392" s="162" t="s">
        <v>3</v>
      </c>
      <c r="F392" s="163" t="s">
        <v>473</v>
      </c>
      <c r="H392" s="164">
        <v>11.7</v>
      </c>
      <c r="L392" s="161"/>
      <c r="M392" s="165"/>
      <c r="N392" s="166"/>
      <c r="O392" s="166"/>
      <c r="P392" s="166"/>
      <c r="Q392" s="166"/>
      <c r="R392" s="166"/>
      <c r="S392" s="166"/>
      <c r="T392" s="167"/>
      <c r="AT392" s="162" t="s">
        <v>132</v>
      </c>
      <c r="AU392" s="162" t="s">
        <v>84</v>
      </c>
      <c r="AV392" s="14" t="s">
        <v>84</v>
      </c>
      <c r="AW392" s="14" t="s">
        <v>36</v>
      </c>
      <c r="AX392" s="14" t="s">
        <v>74</v>
      </c>
      <c r="AY392" s="162" t="s">
        <v>120</v>
      </c>
    </row>
    <row r="393" spans="1:65" s="15" customFormat="1">
      <c r="B393" s="168"/>
      <c r="D393" s="155" t="s">
        <v>132</v>
      </c>
      <c r="E393" s="169" t="s">
        <v>3</v>
      </c>
      <c r="F393" s="170" t="s">
        <v>144</v>
      </c>
      <c r="H393" s="171">
        <v>31.169999999999998</v>
      </c>
      <c r="L393" s="168"/>
      <c r="M393" s="172"/>
      <c r="N393" s="173"/>
      <c r="O393" s="173"/>
      <c r="P393" s="173"/>
      <c r="Q393" s="173"/>
      <c r="R393" s="173"/>
      <c r="S393" s="173"/>
      <c r="T393" s="174"/>
      <c r="AT393" s="169" t="s">
        <v>132</v>
      </c>
      <c r="AU393" s="169" t="s">
        <v>84</v>
      </c>
      <c r="AV393" s="15" t="s">
        <v>128</v>
      </c>
      <c r="AW393" s="15" t="s">
        <v>36</v>
      </c>
      <c r="AX393" s="15" t="s">
        <v>82</v>
      </c>
      <c r="AY393" s="169" t="s">
        <v>120</v>
      </c>
    </row>
    <row r="394" spans="1:65" s="2" customFormat="1" ht="16.5" customHeight="1">
      <c r="A394" s="32"/>
      <c r="B394" s="137"/>
      <c r="C394" s="175" t="s">
        <v>474</v>
      </c>
      <c r="D394" s="175" t="s">
        <v>327</v>
      </c>
      <c r="E394" s="176" t="s">
        <v>463</v>
      </c>
      <c r="F394" s="177" t="s">
        <v>464</v>
      </c>
      <c r="G394" s="178" t="s">
        <v>126</v>
      </c>
      <c r="H394" s="179">
        <v>32.728999999999999</v>
      </c>
      <c r="I394" s="180">
        <v>0</v>
      </c>
      <c r="J394" s="180">
        <f>ROUND(I394*H394,2)</f>
        <v>0</v>
      </c>
      <c r="K394" s="177" t="s">
        <v>127</v>
      </c>
      <c r="L394" s="181"/>
      <c r="M394" s="182" t="s">
        <v>3</v>
      </c>
      <c r="N394" s="183" t="s">
        <v>45</v>
      </c>
      <c r="O394" s="146">
        <v>0</v>
      </c>
      <c r="P394" s="146">
        <f>O394*H394</f>
        <v>0</v>
      </c>
      <c r="Q394" s="146">
        <v>0</v>
      </c>
      <c r="R394" s="146">
        <f>Q394*H394</f>
        <v>0</v>
      </c>
      <c r="S394" s="146">
        <v>0</v>
      </c>
      <c r="T394" s="147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48" t="s">
        <v>326</v>
      </c>
      <c r="AT394" s="148" t="s">
        <v>327</v>
      </c>
      <c r="AU394" s="148" t="s">
        <v>84</v>
      </c>
      <c r="AY394" s="19" t="s">
        <v>120</v>
      </c>
      <c r="BE394" s="149">
        <f>IF(N394="základní",J394,0)</f>
        <v>0</v>
      </c>
      <c r="BF394" s="149">
        <f>IF(N394="snížená",J394,0)</f>
        <v>0</v>
      </c>
      <c r="BG394" s="149">
        <f>IF(N394="zákl. přenesená",J394,0)</f>
        <v>0</v>
      </c>
      <c r="BH394" s="149">
        <f>IF(N394="sníž. přenesená",J394,0)</f>
        <v>0</v>
      </c>
      <c r="BI394" s="149">
        <f>IF(N394="nulová",J394,0)</f>
        <v>0</v>
      </c>
      <c r="BJ394" s="19" t="s">
        <v>82</v>
      </c>
      <c r="BK394" s="149">
        <f>ROUND(I394*H394,2)</f>
        <v>0</v>
      </c>
      <c r="BL394" s="19" t="s">
        <v>239</v>
      </c>
      <c r="BM394" s="148" t="s">
        <v>475</v>
      </c>
    </row>
    <row r="395" spans="1:65" s="14" customFormat="1">
      <c r="B395" s="161"/>
      <c r="D395" s="155" t="s">
        <v>132</v>
      </c>
      <c r="F395" s="163" t="s">
        <v>476</v>
      </c>
      <c r="H395" s="164">
        <v>32.728999999999999</v>
      </c>
      <c r="L395" s="161"/>
      <c r="M395" s="165"/>
      <c r="N395" s="166"/>
      <c r="O395" s="166"/>
      <c r="P395" s="166"/>
      <c r="Q395" s="166"/>
      <c r="R395" s="166"/>
      <c r="S395" s="166"/>
      <c r="T395" s="167"/>
      <c r="AT395" s="162" t="s">
        <v>132</v>
      </c>
      <c r="AU395" s="162" t="s">
        <v>84</v>
      </c>
      <c r="AV395" s="14" t="s">
        <v>84</v>
      </c>
      <c r="AW395" s="14" t="s">
        <v>4</v>
      </c>
      <c r="AX395" s="14" t="s">
        <v>82</v>
      </c>
      <c r="AY395" s="162" t="s">
        <v>120</v>
      </c>
    </row>
    <row r="396" spans="1:65" s="2" customFormat="1" ht="55.5" customHeight="1">
      <c r="A396" s="32"/>
      <c r="B396" s="137"/>
      <c r="C396" s="138" t="s">
        <v>477</v>
      </c>
      <c r="D396" s="138" t="s">
        <v>123</v>
      </c>
      <c r="E396" s="139" t="s">
        <v>478</v>
      </c>
      <c r="F396" s="140" t="s">
        <v>479</v>
      </c>
      <c r="G396" s="141" t="s">
        <v>126</v>
      </c>
      <c r="H396" s="142">
        <v>802.05</v>
      </c>
      <c r="I396" s="143">
        <v>0</v>
      </c>
      <c r="J396" s="143">
        <f>ROUND(I396*H396,2)</f>
        <v>0</v>
      </c>
      <c r="K396" s="140" t="s">
        <v>127</v>
      </c>
      <c r="L396" s="33"/>
      <c r="M396" s="144" t="s">
        <v>3</v>
      </c>
      <c r="N396" s="145" t="s">
        <v>45</v>
      </c>
      <c r="O396" s="146">
        <v>2.9000000000000001E-2</v>
      </c>
      <c r="P396" s="146">
        <f>O396*H396</f>
        <v>23.259450000000001</v>
      </c>
      <c r="Q396" s="146">
        <v>0</v>
      </c>
      <c r="R396" s="146">
        <f>Q396*H396</f>
        <v>0</v>
      </c>
      <c r="S396" s="146">
        <v>0</v>
      </c>
      <c r="T396" s="147">
        <f>S396*H396</f>
        <v>0</v>
      </c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R396" s="148" t="s">
        <v>239</v>
      </c>
      <c r="AT396" s="148" t="s">
        <v>123</v>
      </c>
      <c r="AU396" s="148" t="s">
        <v>84</v>
      </c>
      <c r="AY396" s="19" t="s">
        <v>120</v>
      </c>
      <c r="BE396" s="149">
        <f>IF(N396="základní",J396,0)</f>
        <v>0</v>
      </c>
      <c r="BF396" s="149">
        <f>IF(N396="snížená",J396,0)</f>
        <v>0</v>
      </c>
      <c r="BG396" s="149">
        <f>IF(N396="zákl. přenesená",J396,0)</f>
        <v>0</v>
      </c>
      <c r="BH396" s="149">
        <f>IF(N396="sníž. přenesená",J396,0)</f>
        <v>0</v>
      </c>
      <c r="BI396" s="149">
        <f>IF(N396="nulová",J396,0)</f>
        <v>0</v>
      </c>
      <c r="BJ396" s="19" t="s">
        <v>82</v>
      </c>
      <c r="BK396" s="149">
        <f>ROUND(I396*H396,2)</f>
        <v>0</v>
      </c>
      <c r="BL396" s="19" t="s">
        <v>239</v>
      </c>
      <c r="BM396" s="148" t="s">
        <v>480</v>
      </c>
    </row>
    <row r="397" spans="1:65" s="2" customFormat="1">
      <c r="A397" s="32"/>
      <c r="B397" s="33"/>
      <c r="C397" s="32"/>
      <c r="D397" s="150" t="s">
        <v>130</v>
      </c>
      <c r="E397" s="32"/>
      <c r="F397" s="151" t="s">
        <v>481</v>
      </c>
      <c r="G397" s="32"/>
      <c r="H397" s="32"/>
      <c r="I397" s="32"/>
      <c r="J397" s="32"/>
      <c r="K397" s="32"/>
      <c r="L397" s="33"/>
      <c r="M397" s="152"/>
      <c r="N397" s="153"/>
      <c r="O397" s="53"/>
      <c r="P397" s="53"/>
      <c r="Q397" s="53"/>
      <c r="R397" s="53"/>
      <c r="S397" s="53"/>
      <c r="T397" s="54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T397" s="19" t="s">
        <v>130</v>
      </c>
      <c r="AU397" s="19" t="s">
        <v>84</v>
      </c>
    </row>
    <row r="398" spans="1:65" s="14" customFormat="1">
      <c r="B398" s="161"/>
      <c r="D398" s="155" t="s">
        <v>132</v>
      </c>
      <c r="E398" s="162" t="s">
        <v>3</v>
      </c>
      <c r="F398" s="163" t="s">
        <v>482</v>
      </c>
      <c r="H398" s="164">
        <v>97.802000000000007</v>
      </c>
      <c r="L398" s="161"/>
      <c r="M398" s="165"/>
      <c r="N398" s="166"/>
      <c r="O398" s="166"/>
      <c r="P398" s="166"/>
      <c r="Q398" s="166"/>
      <c r="R398" s="166"/>
      <c r="S398" s="166"/>
      <c r="T398" s="167"/>
      <c r="AT398" s="162" t="s">
        <v>132</v>
      </c>
      <c r="AU398" s="162" t="s">
        <v>84</v>
      </c>
      <c r="AV398" s="14" t="s">
        <v>84</v>
      </c>
      <c r="AW398" s="14" t="s">
        <v>36</v>
      </c>
      <c r="AX398" s="14" t="s">
        <v>74</v>
      </c>
      <c r="AY398" s="162" t="s">
        <v>120</v>
      </c>
    </row>
    <row r="399" spans="1:65" s="14" customFormat="1">
      <c r="B399" s="161"/>
      <c r="D399" s="155" t="s">
        <v>132</v>
      </c>
      <c r="E399" s="162" t="s">
        <v>3</v>
      </c>
      <c r="F399" s="163" t="s">
        <v>483</v>
      </c>
      <c r="H399" s="164">
        <v>32.128</v>
      </c>
      <c r="L399" s="161"/>
      <c r="M399" s="165"/>
      <c r="N399" s="166"/>
      <c r="O399" s="166"/>
      <c r="P399" s="166"/>
      <c r="Q399" s="166"/>
      <c r="R399" s="166"/>
      <c r="S399" s="166"/>
      <c r="T399" s="167"/>
      <c r="AT399" s="162" t="s">
        <v>132</v>
      </c>
      <c r="AU399" s="162" t="s">
        <v>84</v>
      </c>
      <c r="AV399" s="14" t="s">
        <v>84</v>
      </c>
      <c r="AW399" s="14" t="s">
        <v>36</v>
      </c>
      <c r="AX399" s="14" t="s">
        <v>74</v>
      </c>
      <c r="AY399" s="162" t="s">
        <v>120</v>
      </c>
    </row>
    <row r="400" spans="1:65" s="14" customFormat="1">
      <c r="B400" s="161"/>
      <c r="D400" s="155" t="s">
        <v>132</v>
      </c>
      <c r="E400" s="162" t="s">
        <v>3</v>
      </c>
      <c r="F400" s="163" t="s">
        <v>484</v>
      </c>
      <c r="H400" s="164">
        <v>13.23</v>
      </c>
      <c r="L400" s="161"/>
      <c r="M400" s="165"/>
      <c r="N400" s="166"/>
      <c r="O400" s="166"/>
      <c r="P400" s="166"/>
      <c r="Q400" s="166"/>
      <c r="R400" s="166"/>
      <c r="S400" s="166"/>
      <c r="T400" s="167"/>
      <c r="AT400" s="162" t="s">
        <v>132</v>
      </c>
      <c r="AU400" s="162" t="s">
        <v>84</v>
      </c>
      <c r="AV400" s="14" t="s">
        <v>84</v>
      </c>
      <c r="AW400" s="14" t="s">
        <v>36</v>
      </c>
      <c r="AX400" s="14" t="s">
        <v>74</v>
      </c>
      <c r="AY400" s="162" t="s">
        <v>120</v>
      </c>
    </row>
    <row r="401" spans="1:65" s="14" customFormat="1">
      <c r="B401" s="161"/>
      <c r="D401" s="155" t="s">
        <v>132</v>
      </c>
      <c r="E401" s="162" t="s">
        <v>3</v>
      </c>
      <c r="F401" s="163" t="s">
        <v>485</v>
      </c>
      <c r="H401" s="164">
        <v>3.52</v>
      </c>
      <c r="L401" s="161"/>
      <c r="M401" s="165"/>
      <c r="N401" s="166"/>
      <c r="O401" s="166"/>
      <c r="P401" s="166"/>
      <c r="Q401" s="166"/>
      <c r="R401" s="166"/>
      <c r="S401" s="166"/>
      <c r="T401" s="167"/>
      <c r="AT401" s="162" t="s">
        <v>132</v>
      </c>
      <c r="AU401" s="162" t="s">
        <v>84</v>
      </c>
      <c r="AV401" s="14" t="s">
        <v>84</v>
      </c>
      <c r="AW401" s="14" t="s">
        <v>36</v>
      </c>
      <c r="AX401" s="14" t="s">
        <v>74</v>
      </c>
      <c r="AY401" s="162" t="s">
        <v>120</v>
      </c>
    </row>
    <row r="402" spans="1:65" s="14" customFormat="1" ht="22.5">
      <c r="B402" s="161"/>
      <c r="D402" s="155" t="s">
        <v>132</v>
      </c>
      <c r="E402" s="162" t="s">
        <v>3</v>
      </c>
      <c r="F402" s="163" t="s">
        <v>486</v>
      </c>
      <c r="H402" s="164">
        <v>6.84</v>
      </c>
      <c r="L402" s="161"/>
      <c r="M402" s="165"/>
      <c r="N402" s="166"/>
      <c r="O402" s="166"/>
      <c r="P402" s="166"/>
      <c r="Q402" s="166"/>
      <c r="R402" s="166"/>
      <c r="S402" s="166"/>
      <c r="T402" s="167"/>
      <c r="AT402" s="162" t="s">
        <v>132</v>
      </c>
      <c r="AU402" s="162" t="s">
        <v>84</v>
      </c>
      <c r="AV402" s="14" t="s">
        <v>84</v>
      </c>
      <c r="AW402" s="14" t="s">
        <v>36</v>
      </c>
      <c r="AX402" s="14" t="s">
        <v>74</v>
      </c>
      <c r="AY402" s="162" t="s">
        <v>120</v>
      </c>
    </row>
    <row r="403" spans="1:65" s="14" customFormat="1">
      <c r="B403" s="161"/>
      <c r="D403" s="155" t="s">
        <v>132</v>
      </c>
      <c r="E403" s="162" t="s">
        <v>3</v>
      </c>
      <c r="F403" s="163" t="s">
        <v>487</v>
      </c>
      <c r="H403" s="164">
        <v>13.72</v>
      </c>
      <c r="L403" s="161"/>
      <c r="M403" s="165"/>
      <c r="N403" s="166"/>
      <c r="O403" s="166"/>
      <c r="P403" s="166"/>
      <c r="Q403" s="166"/>
      <c r="R403" s="166"/>
      <c r="S403" s="166"/>
      <c r="T403" s="167"/>
      <c r="AT403" s="162" t="s">
        <v>132</v>
      </c>
      <c r="AU403" s="162" t="s">
        <v>84</v>
      </c>
      <c r="AV403" s="14" t="s">
        <v>84</v>
      </c>
      <c r="AW403" s="14" t="s">
        <v>36</v>
      </c>
      <c r="AX403" s="14" t="s">
        <v>74</v>
      </c>
      <c r="AY403" s="162" t="s">
        <v>120</v>
      </c>
    </row>
    <row r="404" spans="1:65" s="14" customFormat="1">
      <c r="B404" s="161"/>
      <c r="D404" s="155" t="s">
        <v>132</v>
      </c>
      <c r="E404" s="162" t="s">
        <v>3</v>
      </c>
      <c r="F404" s="163" t="s">
        <v>488</v>
      </c>
      <c r="H404" s="164">
        <v>3.44</v>
      </c>
      <c r="L404" s="161"/>
      <c r="M404" s="165"/>
      <c r="N404" s="166"/>
      <c r="O404" s="166"/>
      <c r="P404" s="166"/>
      <c r="Q404" s="166"/>
      <c r="R404" s="166"/>
      <c r="S404" s="166"/>
      <c r="T404" s="167"/>
      <c r="AT404" s="162" t="s">
        <v>132</v>
      </c>
      <c r="AU404" s="162" t="s">
        <v>84</v>
      </c>
      <c r="AV404" s="14" t="s">
        <v>84</v>
      </c>
      <c r="AW404" s="14" t="s">
        <v>36</v>
      </c>
      <c r="AX404" s="14" t="s">
        <v>74</v>
      </c>
      <c r="AY404" s="162" t="s">
        <v>120</v>
      </c>
    </row>
    <row r="405" spans="1:65" s="14" customFormat="1" ht="22.5">
      <c r="B405" s="161"/>
      <c r="D405" s="155" t="s">
        <v>132</v>
      </c>
      <c r="E405" s="162" t="s">
        <v>3</v>
      </c>
      <c r="F405" s="163" t="s">
        <v>489</v>
      </c>
      <c r="H405" s="164">
        <v>43.2</v>
      </c>
      <c r="L405" s="161"/>
      <c r="M405" s="165"/>
      <c r="N405" s="166"/>
      <c r="O405" s="166"/>
      <c r="P405" s="166"/>
      <c r="Q405" s="166"/>
      <c r="R405" s="166"/>
      <c r="S405" s="166"/>
      <c r="T405" s="167"/>
      <c r="AT405" s="162" t="s">
        <v>132</v>
      </c>
      <c r="AU405" s="162" t="s">
        <v>84</v>
      </c>
      <c r="AV405" s="14" t="s">
        <v>84</v>
      </c>
      <c r="AW405" s="14" t="s">
        <v>36</v>
      </c>
      <c r="AX405" s="14" t="s">
        <v>74</v>
      </c>
      <c r="AY405" s="162" t="s">
        <v>120</v>
      </c>
    </row>
    <row r="406" spans="1:65" s="14" customFormat="1" ht="22.5">
      <c r="B406" s="161"/>
      <c r="D406" s="155" t="s">
        <v>132</v>
      </c>
      <c r="E406" s="162" t="s">
        <v>3</v>
      </c>
      <c r="F406" s="163" t="s">
        <v>490</v>
      </c>
      <c r="H406" s="164">
        <v>53.47</v>
      </c>
      <c r="L406" s="161"/>
      <c r="M406" s="165"/>
      <c r="N406" s="166"/>
      <c r="O406" s="166"/>
      <c r="P406" s="166"/>
      <c r="Q406" s="166"/>
      <c r="R406" s="166"/>
      <c r="S406" s="166"/>
      <c r="T406" s="167"/>
      <c r="AT406" s="162" t="s">
        <v>132</v>
      </c>
      <c r="AU406" s="162" t="s">
        <v>84</v>
      </c>
      <c r="AV406" s="14" t="s">
        <v>84</v>
      </c>
      <c r="AW406" s="14" t="s">
        <v>36</v>
      </c>
      <c r="AX406" s="14" t="s">
        <v>74</v>
      </c>
      <c r="AY406" s="162" t="s">
        <v>120</v>
      </c>
    </row>
    <row r="407" spans="1:65" s="16" customFormat="1">
      <c r="B407" s="184"/>
      <c r="D407" s="155" t="s">
        <v>132</v>
      </c>
      <c r="E407" s="185" t="s">
        <v>3</v>
      </c>
      <c r="F407" s="186" t="s">
        <v>491</v>
      </c>
      <c r="H407" s="187">
        <v>267.35000000000002</v>
      </c>
      <c r="L407" s="184"/>
      <c r="M407" s="188"/>
      <c r="N407" s="189"/>
      <c r="O407" s="189"/>
      <c r="P407" s="189"/>
      <c r="Q407" s="189"/>
      <c r="R407" s="189"/>
      <c r="S407" s="189"/>
      <c r="T407" s="190"/>
      <c r="AT407" s="185" t="s">
        <v>132</v>
      </c>
      <c r="AU407" s="185" t="s">
        <v>84</v>
      </c>
      <c r="AV407" s="16" t="s">
        <v>151</v>
      </c>
      <c r="AW407" s="16" t="s">
        <v>36</v>
      </c>
      <c r="AX407" s="16" t="s">
        <v>74</v>
      </c>
      <c r="AY407" s="185" t="s">
        <v>120</v>
      </c>
    </row>
    <row r="408" spans="1:65" s="14" customFormat="1">
      <c r="B408" s="161"/>
      <c r="D408" s="155" t="s">
        <v>132</v>
      </c>
      <c r="E408" s="162" t="s">
        <v>3</v>
      </c>
      <c r="F408" s="163" t="s">
        <v>492</v>
      </c>
      <c r="H408" s="164">
        <v>534.70000000000005</v>
      </c>
      <c r="L408" s="161"/>
      <c r="M408" s="165"/>
      <c r="N408" s="166"/>
      <c r="O408" s="166"/>
      <c r="P408" s="166"/>
      <c r="Q408" s="166"/>
      <c r="R408" s="166"/>
      <c r="S408" s="166"/>
      <c r="T408" s="167"/>
      <c r="AT408" s="162" t="s">
        <v>132</v>
      </c>
      <c r="AU408" s="162" t="s">
        <v>84</v>
      </c>
      <c r="AV408" s="14" t="s">
        <v>84</v>
      </c>
      <c r="AW408" s="14" t="s">
        <v>36</v>
      </c>
      <c r="AX408" s="14" t="s">
        <v>74</v>
      </c>
      <c r="AY408" s="162" t="s">
        <v>120</v>
      </c>
    </row>
    <row r="409" spans="1:65" s="15" customFormat="1">
      <c r="B409" s="168"/>
      <c r="D409" s="155" t="s">
        <v>132</v>
      </c>
      <c r="E409" s="169" t="s">
        <v>3</v>
      </c>
      <c r="F409" s="170" t="s">
        <v>144</v>
      </c>
      <c r="H409" s="171">
        <v>802.05000000000007</v>
      </c>
      <c r="L409" s="168"/>
      <c r="M409" s="172"/>
      <c r="N409" s="173"/>
      <c r="O409" s="173"/>
      <c r="P409" s="173"/>
      <c r="Q409" s="173"/>
      <c r="R409" s="173"/>
      <c r="S409" s="173"/>
      <c r="T409" s="174"/>
      <c r="AT409" s="169" t="s">
        <v>132</v>
      </c>
      <c r="AU409" s="169" t="s">
        <v>84</v>
      </c>
      <c r="AV409" s="15" t="s">
        <v>128</v>
      </c>
      <c r="AW409" s="15" t="s">
        <v>36</v>
      </c>
      <c r="AX409" s="15" t="s">
        <v>82</v>
      </c>
      <c r="AY409" s="169" t="s">
        <v>120</v>
      </c>
    </row>
    <row r="410" spans="1:65" s="2" customFormat="1" ht="16.5" customHeight="1">
      <c r="A410" s="32"/>
      <c r="B410" s="137"/>
      <c r="C410" s="175" t="s">
        <v>493</v>
      </c>
      <c r="D410" s="175" t="s">
        <v>327</v>
      </c>
      <c r="E410" s="176" t="s">
        <v>494</v>
      </c>
      <c r="F410" s="177" t="s">
        <v>495</v>
      </c>
      <c r="G410" s="178" t="s">
        <v>496</v>
      </c>
      <c r="H410" s="179">
        <v>7</v>
      </c>
      <c r="I410" s="180">
        <v>0</v>
      </c>
      <c r="J410" s="180">
        <f>ROUND(I410*H410,2)</f>
        <v>0</v>
      </c>
      <c r="K410" s="177" t="s">
        <v>259</v>
      </c>
      <c r="L410" s="181"/>
      <c r="M410" s="182" t="s">
        <v>3</v>
      </c>
      <c r="N410" s="183" t="s">
        <v>45</v>
      </c>
      <c r="O410" s="146">
        <v>0</v>
      </c>
      <c r="P410" s="146">
        <f>O410*H410</f>
        <v>0</v>
      </c>
      <c r="Q410" s="146">
        <v>0</v>
      </c>
      <c r="R410" s="146">
        <f>Q410*H410</f>
        <v>0</v>
      </c>
      <c r="S410" s="146">
        <v>0</v>
      </c>
      <c r="T410" s="147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48" t="s">
        <v>326</v>
      </c>
      <c r="AT410" s="148" t="s">
        <v>327</v>
      </c>
      <c r="AU410" s="148" t="s">
        <v>84</v>
      </c>
      <c r="AY410" s="19" t="s">
        <v>120</v>
      </c>
      <c r="BE410" s="149">
        <f>IF(N410="základní",J410,0)</f>
        <v>0</v>
      </c>
      <c r="BF410" s="149">
        <f>IF(N410="snížená",J410,0)</f>
        <v>0</v>
      </c>
      <c r="BG410" s="149">
        <f>IF(N410="zákl. přenesená",J410,0)</f>
        <v>0</v>
      </c>
      <c r="BH410" s="149">
        <f>IF(N410="sníž. přenesená",J410,0)</f>
        <v>0</v>
      </c>
      <c r="BI410" s="149">
        <f>IF(N410="nulová",J410,0)</f>
        <v>0</v>
      </c>
      <c r="BJ410" s="19" t="s">
        <v>82</v>
      </c>
      <c r="BK410" s="149">
        <f>ROUND(I410*H410,2)</f>
        <v>0</v>
      </c>
      <c r="BL410" s="19" t="s">
        <v>239</v>
      </c>
      <c r="BM410" s="148" t="s">
        <v>497</v>
      </c>
    </row>
    <row r="411" spans="1:65" s="2" customFormat="1" ht="55.5" customHeight="1">
      <c r="A411" s="32"/>
      <c r="B411" s="137"/>
      <c r="C411" s="138" t="s">
        <v>498</v>
      </c>
      <c r="D411" s="138" t="s">
        <v>123</v>
      </c>
      <c r="E411" s="139" t="s">
        <v>499</v>
      </c>
      <c r="F411" s="140" t="s">
        <v>500</v>
      </c>
      <c r="G411" s="141" t="s">
        <v>126</v>
      </c>
      <c r="H411" s="142">
        <v>366.57299999999998</v>
      </c>
      <c r="I411" s="143">
        <v>0</v>
      </c>
      <c r="J411" s="143">
        <f>ROUND(I411*H411,2)</f>
        <v>0</v>
      </c>
      <c r="K411" s="140" t="s">
        <v>127</v>
      </c>
      <c r="L411" s="33"/>
      <c r="M411" s="144" t="s">
        <v>3</v>
      </c>
      <c r="N411" s="145" t="s">
        <v>45</v>
      </c>
      <c r="O411" s="146">
        <v>3.4000000000000002E-2</v>
      </c>
      <c r="P411" s="146">
        <f>O411*H411</f>
        <v>12.463482000000001</v>
      </c>
      <c r="Q411" s="146">
        <v>0</v>
      </c>
      <c r="R411" s="146">
        <f>Q411*H411</f>
        <v>0</v>
      </c>
      <c r="S411" s="146">
        <v>0</v>
      </c>
      <c r="T411" s="147">
        <f>S411*H411</f>
        <v>0</v>
      </c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R411" s="148" t="s">
        <v>239</v>
      </c>
      <c r="AT411" s="148" t="s">
        <v>123</v>
      </c>
      <c r="AU411" s="148" t="s">
        <v>84</v>
      </c>
      <c r="AY411" s="19" t="s">
        <v>120</v>
      </c>
      <c r="BE411" s="149">
        <f>IF(N411="základní",J411,0)</f>
        <v>0</v>
      </c>
      <c r="BF411" s="149">
        <f>IF(N411="snížená",J411,0)</f>
        <v>0</v>
      </c>
      <c r="BG411" s="149">
        <f>IF(N411="zákl. přenesená",J411,0)</f>
        <v>0</v>
      </c>
      <c r="BH411" s="149">
        <f>IF(N411="sníž. přenesená",J411,0)</f>
        <v>0</v>
      </c>
      <c r="BI411" s="149">
        <f>IF(N411="nulová",J411,0)</f>
        <v>0</v>
      </c>
      <c r="BJ411" s="19" t="s">
        <v>82</v>
      </c>
      <c r="BK411" s="149">
        <f>ROUND(I411*H411,2)</f>
        <v>0</v>
      </c>
      <c r="BL411" s="19" t="s">
        <v>239</v>
      </c>
      <c r="BM411" s="148" t="s">
        <v>501</v>
      </c>
    </row>
    <row r="412" spans="1:65" s="2" customFormat="1">
      <c r="A412" s="32"/>
      <c r="B412" s="33"/>
      <c r="C412" s="32"/>
      <c r="D412" s="150" t="s">
        <v>130</v>
      </c>
      <c r="E412" s="32"/>
      <c r="F412" s="151" t="s">
        <v>502</v>
      </c>
      <c r="G412" s="32"/>
      <c r="H412" s="32"/>
      <c r="I412" s="32"/>
      <c r="J412" s="32"/>
      <c r="K412" s="32"/>
      <c r="L412" s="33"/>
      <c r="M412" s="152"/>
      <c r="N412" s="153"/>
      <c r="O412" s="53"/>
      <c r="P412" s="53"/>
      <c r="Q412" s="53"/>
      <c r="R412" s="53"/>
      <c r="S412" s="53"/>
      <c r="T412" s="54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T412" s="19" t="s">
        <v>130</v>
      </c>
      <c r="AU412" s="19" t="s">
        <v>84</v>
      </c>
    </row>
    <row r="413" spans="1:65" s="13" customFormat="1">
      <c r="B413" s="154"/>
      <c r="D413" s="155" t="s">
        <v>132</v>
      </c>
      <c r="E413" s="156" t="s">
        <v>3</v>
      </c>
      <c r="F413" s="157" t="s">
        <v>133</v>
      </c>
      <c r="H413" s="156" t="s">
        <v>3</v>
      </c>
      <c r="L413" s="154"/>
      <c r="M413" s="158"/>
      <c r="N413" s="159"/>
      <c r="O413" s="159"/>
      <c r="P413" s="159"/>
      <c r="Q413" s="159"/>
      <c r="R413" s="159"/>
      <c r="S413" s="159"/>
      <c r="T413" s="160"/>
      <c r="AT413" s="156" t="s">
        <v>132</v>
      </c>
      <c r="AU413" s="156" t="s">
        <v>84</v>
      </c>
      <c r="AV413" s="13" t="s">
        <v>82</v>
      </c>
      <c r="AW413" s="13" t="s">
        <v>36</v>
      </c>
      <c r="AX413" s="13" t="s">
        <v>74</v>
      </c>
      <c r="AY413" s="156" t="s">
        <v>120</v>
      </c>
    </row>
    <row r="414" spans="1:65" s="13" customFormat="1">
      <c r="B414" s="154"/>
      <c r="D414" s="155" t="s">
        <v>132</v>
      </c>
      <c r="E414" s="156" t="s">
        <v>3</v>
      </c>
      <c r="F414" s="157" t="s">
        <v>263</v>
      </c>
      <c r="H414" s="156" t="s">
        <v>3</v>
      </c>
      <c r="L414" s="154"/>
      <c r="M414" s="158"/>
      <c r="N414" s="159"/>
      <c r="O414" s="159"/>
      <c r="P414" s="159"/>
      <c r="Q414" s="159"/>
      <c r="R414" s="159"/>
      <c r="S414" s="159"/>
      <c r="T414" s="160"/>
      <c r="AT414" s="156" t="s">
        <v>132</v>
      </c>
      <c r="AU414" s="156" t="s">
        <v>84</v>
      </c>
      <c r="AV414" s="13" t="s">
        <v>82</v>
      </c>
      <c r="AW414" s="13" t="s">
        <v>36</v>
      </c>
      <c r="AX414" s="13" t="s">
        <v>74</v>
      </c>
      <c r="AY414" s="156" t="s">
        <v>120</v>
      </c>
    </row>
    <row r="415" spans="1:65" s="13" customFormat="1">
      <c r="B415" s="154"/>
      <c r="D415" s="155" t="s">
        <v>132</v>
      </c>
      <c r="E415" s="156" t="s">
        <v>3</v>
      </c>
      <c r="F415" s="157" t="s">
        <v>503</v>
      </c>
      <c r="H415" s="156" t="s">
        <v>3</v>
      </c>
      <c r="L415" s="154"/>
      <c r="M415" s="158"/>
      <c r="N415" s="159"/>
      <c r="O415" s="159"/>
      <c r="P415" s="159"/>
      <c r="Q415" s="159"/>
      <c r="R415" s="159"/>
      <c r="S415" s="159"/>
      <c r="T415" s="160"/>
      <c r="AT415" s="156" t="s">
        <v>132</v>
      </c>
      <c r="AU415" s="156" t="s">
        <v>84</v>
      </c>
      <c r="AV415" s="13" t="s">
        <v>82</v>
      </c>
      <c r="AW415" s="13" t="s">
        <v>36</v>
      </c>
      <c r="AX415" s="13" t="s">
        <v>74</v>
      </c>
      <c r="AY415" s="156" t="s">
        <v>120</v>
      </c>
    </row>
    <row r="416" spans="1:65" s="14" customFormat="1">
      <c r="B416" s="161"/>
      <c r="D416" s="155" t="s">
        <v>132</v>
      </c>
      <c r="E416" s="162" t="s">
        <v>3</v>
      </c>
      <c r="F416" s="163" t="s">
        <v>504</v>
      </c>
      <c r="H416" s="164">
        <v>20.495999999999999</v>
      </c>
      <c r="L416" s="161"/>
      <c r="M416" s="165"/>
      <c r="N416" s="166"/>
      <c r="O416" s="166"/>
      <c r="P416" s="166"/>
      <c r="Q416" s="166"/>
      <c r="R416" s="166"/>
      <c r="S416" s="166"/>
      <c r="T416" s="167"/>
      <c r="AT416" s="162" t="s">
        <v>132</v>
      </c>
      <c r="AU416" s="162" t="s">
        <v>84</v>
      </c>
      <c r="AV416" s="14" t="s">
        <v>84</v>
      </c>
      <c r="AW416" s="14" t="s">
        <v>36</v>
      </c>
      <c r="AX416" s="14" t="s">
        <v>74</v>
      </c>
      <c r="AY416" s="162" t="s">
        <v>120</v>
      </c>
    </row>
    <row r="417" spans="1:65" s="14" customFormat="1">
      <c r="B417" s="161"/>
      <c r="D417" s="155" t="s">
        <v>132</v>
      </c>
      <c r="E417" s="162" t="s">
        <v>3</v>
      </c>
      <c r="F417" s="163" t="s">
        <v>505</v>
      </c>
      <c r="H417" s="164">
        <v>25.01</v>
      </c>
      <c r="L417" s="161"/>
      <c r="M417" s="165"/>
      <c r="N417" s="166"/>
      <c r="O417" s="166"/>
      <c r="P417" s="166"/>
      <c r="Q417" s="166"/>
      <c r="R417" s="166"/>
      <c r="S417" s="166"/>
      <c r="T417" s="167"/>
      <c r="AT417" s="162" t="s">
        <v>132</v>
      </c>
      <c r="AU417" s="162" t="s">
        <v>84</v>
      </c>
      <c r="AV417" s="14" t="s">
        <v>84</v>
      </c>
      <c r="AW417" s="14" t="s">
        <v>36</v>
      </c>
      <c r="AX417" s="14" t="s">
        <v>74</v>
      </c>
      <c r="AY417" s="162" t="s">
        <v>120</v>
      </c>
    </row>
    <row r="418" spans="1:65" s="14" customFormat="1">
      <c r="B418" s="161"/>
      <c r="D418" s="155" t="s">
        <v>132</v>
      </c>
      <c r="E418" s="162" t="s">
        <v>3</v>
      </c>
      <c r="F418" s="163" t="s">
        <v>506</v>
      </c>
      <c r="H418" s="164">
        <v>27.448</v>
      </c>
      <c r="L418" s="161"/>
      <c r="M418" s="165"/>
      <c r="N418" s="166"/>
      <c r="O418" s="166"/>
      <c r="P418" s="166"/>
      <c r="Q418" s="166"/>
      <c r="R418" s="166"/>
      <c r="S418" s="166"/>
      <c r="T418" s="167"/>
      <c r="AT418" s="162" t="s">
        <v>132</v>
      </c>
      <c r="AU418" s="162" t="s">
        <v>84</v>
      </c>
      <c r="AV418" s="14" t="s">
        <v>84</v>
      </c>
      <c r="AW418" s="14" t="s">
        <v>36</v>
      </c>
      <c r="AX418" s="14" t="s">
        <v>74</v>
      </c>
      <c r="AY418" s="162" t="s">
        <v>120</v>
      </c>
    </row>
    <row r="419" spans="1:65" s="14" customFormat="1">
      <c r="B419" s="161"/>
      <c r="D419" s="155" t="s">
        <v>132</v>
      </c>
      <c r="E419" s="162" t="s">
        <v>3</v>
      </c>
      <c r="F419" s="163" t="s">
        <v>507</v>
      </c>
      <c r="H419" s="164">
        <v>13.254</v>
      </c>
      <c r="L419" s="161"/>
      <c r="M419" s="165"/>
      <c r="N419" s="166"/>
      <c r="O419" s="166"/>
      <c r="P419" s="166"/>
      <c r="Q419" s="166"/>
      <c r="R419" s="166"/>
      <c r="S419" s="166"/>
      <c r="T419" s="167"/>
      <c r="AT419" s="162" t="s">
        <v>132</v>
      </c>
      <c r="AU419" s="162" t="s">
        <v>84</v>
      </c>
      <c r="AV419" s="14" t="s">
        <v>84</v>
      </c>
      <c r="AW419" s="14" t="s">
        <v>36</v>
      </c>
      <c r="AX419" s="14" t="s">
        <v>74</v>
      </c>
      <c r="AY419" s="162" t="s">
        <v>120</v>
      </c>
    </row>
    <row r="420" spans="1:65" s="14" customFormat="1">
      <c r="B420" s="161"/>
      <c r="D420" s="155" t="s">
        <v>132</v>
      </c>
      <c r="E420" s="162" t="s">
        <v>3</v>
      </c>
      <c r="F420" s="163" t="s">
        <v>508</v>
      </c>
      <c r="H420" s="164">
        <v>35.982999999999997</v>
      </c>
      <c r="L420" s="161"/>
      <c r="M420" s="165"/>
      <c r="N420" s="166"/>
      <c r="O420" s="166"/>
      <c r="P420" s="166"/>
      <c r="Q420" s="166"/>
      <c r="R420" s="166"/>
      <c r="S420" s="166"/>
      <c r="T420" s="167"/>
      <c r="AT420" s="162" t="s">
        <v>132</v>
      </c>
      <c r="AU420" s="162" t="s">
        <v>84</v>
      </c>
      <c r="AV420" s="14" t="s">
        <v>84</v>
      </c>
      <c r="AW420" s="14" t="s">
        <v>36</v>
      </c>
      <c r="AX420" s="14" t="s">
        <v>74</v>
      </c>
      <c r="AY420" s="162" t="s">
        <v>120</v>
      </c>
    </row>
    <row r="421" spans="1:65" s="16" customFormat="1">
      <c r="B421" s="184"/>
      <c r="D421" s="155" t="s">
        <v>132</v>
      </c>
      <c r="E421" s="185" t="s">
        <v>3</v>
      </c>
      <c r="F421" s="186" t="s">
        <v>491</v>
      </c>
      <c r="H421" s="187">
        <v>122.191</v>
      </c>
      <c r="L421" s="184"/>
      <c r="M421" s="188"/>
      <c r="N421" s="189"/>
      <c r="O421" s="189"/>
      <c r="P421" s="189"/>
      <c r="Q421" s="189"/>
      <c r="R421" s="189"/>
      <c r="S421" s="189"/>
      <c r="T421" s="190"/>
      <c r="AT421" s="185" t="s">
        <v>132</v>
      </c>
      <c r="AU421" s="185" t="s">
        <v>84</v>
      </c>
      <c r="AV421" s="16" t="s">
        <v>151</v>
      </c>
      <c r="AW421" s="16" t="s">
        <v>36</v>
      </c>
      <c r="AX421" s="16" t="s">
        <v>74</v>
      </c>
      <c r="AY421" s="185" t="s">
        <v>120</v>
      </c>
    </row>
    <row r="422" spans="1:65" s="14" customFormat="1">
      <c r="B422" s="161"/>
      <c r="D422" s="155" t="s">
        <v>132</v>
      </c>
      <c r="E422" s="162" t="s">
        <v>3</v>
      </c>
      <c r="F422" s="163" t="s">
        <v>509</v>
      </c>
      <c r="H422" s="164">
        <v>244.38200000000001</v>
      </c>
      <c r="L422" s="161"/>
      <c r="M422" s="165"/>
      <c r="N422" s="166"/>
      <c r="O422" s="166"/>
      <c r="P422" s="166"/>
      <c r="Q422" s="166"/>
      <c r="R422" s="166"/>
      <c r="S422" s="166"/>
      <c r="T422" s="167"/>
      <c r="AT422" s="162" t="s">
        <v>132</v>
      </c>
      <c r="AU422" s="162" t="s">
        <v>84</v>
      </c>
      <c r="AV422" s="14" t="s">
        <v>84</v>
      </c>
      <c r="AW422" s="14" t="s">
        <v>36</v>
      </c>
      <c r="AX422" s="14" t="s">
        <v>74</v>
      </c>
      <c r="AY422" s="162" t="s">
        <v>120</v>
      </c>
    </row>
    <row r="423" spans="1:65" s="15" customFormat="1">
      <c r="B423" s="168"/>
      <c r="D423" s="155" t="s">
        <v>132</v>
      </c>
      <c r="E423" s="169" t="s">
        <v>3</v>
      </c>
      <c r="F423" s="170" t="s">
        <v>144</v>
      </c>
      <c r="H423" s="171">
        <v>366.57299999999998</v>
      </c>
      <c r="L423" s="168"/>
      <c r="M423" s="172"/>
      <c r="N423" s="173"/>
      <c r="O423" s="173"/>
      <c r="P423" s="173"/>
      <c r="Q423" s="173"/>
      <c r="R423" s="173"/>
      <c r="S423" s="173"/>
      <c r="T423" s="174"/>
      <c r="AT423" s="169" t="s">
        <v>132</v>
      </c>
      <c r="AU423" s="169" t="s">
        <v>84</v>
      </c>
      <c r="AV423" s="15" t="s">
        <v>128</v>
      </c>
      <c r="AW423" s="15" t="s">
        <v>36</v>
      </c>
      <c r="AX423" s="15" t="s">
        <v>82</v>
      </c>
      <c r="AY423" s="169" t="s">
        <v>120</v>
      </c>
    </row>
    <row r="424" spans="1:65" s="2" customFormat="1" ht="16.5" customHeight="1">
      <c r="A424" s="32"/>
      <c r="B424" s="137"/>
      <c r="C424" s="175" t="s">
        <v>510</v>
      </c>
      <c r="D424" s="175" t="s">
        <v>327</v>
      </c>
      <c r="E424" s="176" t="s">
        <v>463</v>
      </c>
      <c r="F424" s="177" t="s">
        <v>464</v>
      </c>
      <c r="G424" s="178" t="s">
        <v>126</v>
      </c>
      <c r="H424" s="179">
        <v>384.90199999999999</v>
      </c>
      <c r="I424" s="180">
        <v>0</v>
      </c>
      <c r="J424" s="180">
        <f>ROUND(I424*H424,2)</f>
        <v>0</v>
      </c>
      <c r="K424" s="177" t="s">
        <v>127</v>
      </c>
      <c r="L424" s="181"/>
      <c r="M424" s="182" t="s">
        <v>3</v>
      </c>
      <c r="N424" s="183" t="s">
        <v>45</v>
      </c>
      <c r="O424" s="146">
        <v>0</v>
      </c>
      <c r="P424" s="146">
        <f>O424*H424</f>
        <v>0</v>
      </c>
      <c r="Q424" s="146">
        <v>0</v>
      </c>
      <c r="R424" s="146">
        <f>Q424*H424</f>
        <v>0</v>
      </c>
      <c r="S424" s="146">
        <v>0</v>
      </c>
      <c r="T424" s="147">
        <f>S424*H424</f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48" t="s">
        <v>326</v>
      </c>
      <c r="AT424" s="148" t="s">
        <v>327</v>
      </c>
      <c r="AU424" s="148" t="s">
        <v>84</v>
      </c>
      <c r="AY424" s="19" t="s">
        <v>120</v>
      </c>
      <c r="BE424" s="149">
        <f>IF(N424="základní",J424,0)</f>
        <v>0</v>
      </c>
      <c r="BF424" s="149">
        <f>IF(N424="snížená",J424,0)</f>
        <v>0</v>
      </c>
      <c r="BG424" s="149">
        <f>IF(N424="zákl. přenesená",J424,0)</f>
        <v>0</v>
      </c>
      <c r="BH424" s="149">
        <f>IF(N424="sníž. přenesená",J424,0)</f>
        <v>0</v>
      </c>
      <c r="BI424" s="149">
        <f>IF(N424="nulová",J424,0)</f>
        <v>0</v>
      </c>
      <c r="BJ424" s="19" t="s">
        <v>82</v>
      </c>
      <c r="BK424" s="149">
        <f>ROUND(I424*H424,2)</f>
        <v>0</v>
      </c>
      <c r="BL424" s="19" t="s">
        <v>239</v>
      </c>
      <c r="BM424" s="148" t="s">
        <v>511</v>
      </c>
    </row>
    <row r="425" spans="1:65" s="14" customFormat="1">
      <c r="B425" s="161"/>
      <c r="D425" s="155" t="s">
        <v>132</v>
      </c>
      <c r="F425" s="163" t="s">
        <v>512</v>
      </c>
      <c r="H425" s="164">
        <v>384.90199999999999</v>
      </c>
      <c r="L425" s="161"/>
      <c r="M425" s="165"/>
      <c r="N425" s="166"/>
      <c r="O425" s="166"/>
      <c r="P425" s="166"/>
      <c r="Q425" s="166"/>
      <c r="R425" s="166"/>
      <c r="S425" s="166"/>
      <c r="T425" s="167"/>
      <c r="AT425" s="162" t="s">
        <v>132</v>
      </c>
      <c r="AU425" s="162" t="s">
        <v>84</v>
      </c>
      <c r="AV425" s="14" t="s">
        <v>84</v>
      </c>
      <c r="AW425" s="14" t="s">
        <v>4</v>
      </c>
      <c r="AX425" s="14" t="s">
        <v>82</v>
      </c>
      <c r="AY425" s="162" t="s">
        <v>120</v>
      </c>
    </row>
    <row r="426" spans="1:65" s="2" customFormat="1" ht="33" customHeight="1">
      <c r="A426" s="32"/>
      <c r="B426" s="137"/>
      <c r="C426" s="138" t="s">
        <v>513</v>
      </c>
      <c r="D426" s="138" t="s">
        <v>123</v>
      </c>
      <c r="E426" s="139" t="s">
        <v>514</v>
      </c>
      <c r="F426" s="140" t="s">
        <v>515</v>
      </c>
      <c r="G426" s="141" t="s">
        <v>126</v>
      </c>
      <c r="H426" s="142">
        <v>293.358</v>
      </c>
      <c r="I426" s="143">
        <v>0</v>
      </c>
      <c r="J426" s="143">
        <f>ROUND(I426*H426,2)</f>
        <v>0</v>
      </c>
      <c r="K426" s="140" t="s">
        <v>127</v>
      </c>
      <c r="L426" s="33"/>
      <c r="M426" s="144" t="s">
        <v>3</v>
      </c>
      <c r="N426" s="145" t="s">
        <v>45</v>
      </c>
      <c r="O426" s="146">
        <v>3.3000000000000002E-2</v>
      </c>
      <c r="P426" s="146">
        <f>O426*H426</f>
        <v>9.6808139999999998</v>
      </c>
      <c r="Q426" s="146">
        <v>2.0000000000000001E-4</v>
      </c>
      <c r="R426" s="146">
        <f>Q426*H426</f>
        <v>5.8671600000000004E-2</v>
      </c>
      <c r="S426" s="146">
        <v>0</v>
      </c>
      <c r="T426" s="147">
        <f>S426*H426</f>
        <v>0</v>
      </c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R426" s="148" t="s">
        <v>239</v>
      </c>
      <c r="AT426" s="148" t="s">
        <v>123</v>
      </c>
      <c r="AU426" s="148" t="s">
        <v>84</v>
      </c>
      <c r="AY426" s="19" t="s">
        <v>120</v>
      </c>
      <c r="BE426" s="149">
        <f>IF(N426="základní",J426,0)</f>
        <v>0</v>
      </c>
      <c r="BF426" s="149">
        <f>IF(N426="snížená",J426,0)</f>
        <v>0</v>
      </c>
      <c r="BG426" s="149">
        <f>IF(N426="zákl. přenesená",J426,0)</f>
        <v>0</v>
      </c>
      <c r="BH426" s="149">
        <f>IF(N426="sníž. přenesená",J426,0)</f>
        <v>0</v>
      </c>
      <c r="BI426" s="149">
        <f>IF(N426="nulová",J426,0)</f>
        <v>0</v>
      </c>
      <c r="BJ426" s="19" t="s">
        <v>82</v>
      </c>
      <c r="BK426" s="149">
        <f>ROUND(I426*H426,2)</f>
        <v>0</v>
      </c>
      <c r="BL426" s="19" t="s">
        <v>239</v>
      </c>
      <c r="BM426" s="148" t="s">
        <v>516</v>
      </c>
    </row>
    <row r="427" spans="1:65" s="2" customFormat="1">
      <c r="A427" s="32"/>
      <c r="B427" s="33"/>
      <c r="C427" s="32"/>
      <c r="D427" s="150" t="s">
        <v>130</v>
      </c>
      <c r="E427" s="32"/>
      <c r="F427" s="151" t="s">
        <v>517</v>
      </c>
      <c r="G427" s="32"/>
      <c r="H427" s="32"/>
      <c r="I427" s="32"/>
      <c r="J427" s="32"/>
      <c r="K427" s="32"/>
      <c r="L427" s="33"/>
      <c r="M427" s="152"/>
      <c r="N427" s="153"/>
      <c r="O427" s="53"/>
      <c r="P427" s="53"/>
      <c r="Q427" s="53"/>
      <c r="R427" s="53"/>
      <c r="S427" s="53"/>
      <c r="T427" s="54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T427" s="19" t="s">
        <v>130</v>
      </c>
      <c r="AU427" s="19" t="s">
        <v>84</v>
      </c>
    </row>
    <row r="428" spans="1:65" s="14" customFormat="1">
      <c r="B428" s="161"/>
      <c r="D428" s="155" t="s">
        <v>132</v>
      </c>
      <c r="E428" s="162" t="s">
        <v>3</v>
      </c>
      <c r="F428" s="163" t="s">
        <v>425</v>
      </c>
      <c r="H428" s="164">
        <v>293.358</v>
      </c>
      <c r="L428" s="161"/>
      <c r="M428" s="165"/>
      <c r="N428" s="166"/>
      <c r="O428" s="166"/>
      <c r="P428" s="166"/>
      <c r="Q428" s="166"/>
      <c r="R428" s="166"/>
      <c r="S428" s="166"/>
      <c r="T428" s="167"/>
      <c r="AT428" s="162" t="s">
        <v>132</v>
      </c>
      <c r="AU428" s="162" t="s">
        <v>84</v>
      </c>
      <c r="AV428" s="14" t="s">
        <v>84</v>
      </c>
      <c r="AW428" s="14" t="s">
        <v>36</v>
      </c>
      <c r="AX428" s="14" t="s">
        <v>82</v>
      </c>
      <c r="AY428" s="162" t="s">
        <v>120</v>
      </c>
    </row>
    <row r="429" spans="1:65" s="2" customFormat="1" ht="33" customHeight="1">
      <c r="A429" s="32"/>
      <c r="B429" s="137"/>
      <c r="C429" s="138" t="s">
        <v>518</v>
      </c>
      <c r="D429" s="138" t="s">
        <v>123</v>
      </c>
      <c r="E429" s="139" t="s">
        <v>519</v>
      </c>
      <c r="F429" s="140" t="s">
        <v>520</v>
      </c>
      <c r="G429" s="141" t="s">
        <v>126</v>
      </c>
      <c r="H429" s="142">
        <v>463.012</v>
      </c>
      <c r="I429" s="143">
        <v>0</v>
      </c>
      <c r="J429" s="143">
        <f>ROUND(I429*H429,2)</f>
        <v>0</v>
      </c>
      <c r="K429" s="140" t="s">
        <v>127</v>
      </c>
      <c r="L429" s="33"/>
      <c r="M429" s="144" t="s">
        <v>3</v>
      </c>
      <c r="N429" s="145" t="s">
        <v>45</v>
      </c>
      <c r="O429" s="146">
        <v>3.7999999999999999E-2</v>
      </c>
      <c r="P429" s="146">
        <f>O429*H429</f>
        <v>17.594456000000001</v>
      </c>
      <c r="Q429" s="146">
        <v>2.0000000000000001E-4</v>
      </c>
      <c r="R429" s="146">
        <f>Q429*H429</f>
        <v>9.2602400000000001E-2</v>
      </c>
      <c r="S429" s="146">
        <v>0</v>
      </c>
      <c r="T429" s="147">
        <f>S429*H429</f>
        <v>0</v>
      </c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R429" s="148" t="s">
        <v>239</v>
      </c>
      <c r="AT429" s="148" t="s">
        <v>123</v>
      </c>
      <c r="AU429" s="148" t="s">
        <v>84</v>
      </c>
      <c r="AY429" s="19" t="s">
        <v>120</v>
      </c>
      <c r="BE429" s="149">
        <f>IF(N429="základní",J429,0)</f>
        <v>0</v>
      </c>
      <c r="BF429" s="149">
        <f>IF(N429="snížená",J429,0)</f>
        <v>0</v>
      </c>
      <c r="BG429" s="149">
        <f>IF(N429="zákl. přenesená",J429,0)</f>
        <v>0</v>
      </c>
      <c r="BH429" s="149">
        <f>IF(N429="sníž. přenesená",J429,0)</f>
        <v>0</v>
      </c>
      <c r="BI429" s="149">
        <f>IF(N429="nulová",J429,0)</f>
        <v>0</v>
      </c>
      <c r="BJ429" s="19" t="s">
        <v>82</v>
      </c>
      <c r="BK429" s="149">
        <f>ROUND(I429*H429,2)</f>
        <v>0</v>
      </c>
      <c r="BL429" s="19" t="s">
        <v>239</v>
      </c>
      <c r="BM429" s="148" t="s">
        <v>521</v>
      </c>
    </row>
    <row r="430" spans="1:65" s="2" customFormat="1">
      <c r="A430" s="32"/>
      <c r="B430" s="33"/>
      <c r="C430" s="32"/>
      <c r="D430" s="150" t="s">
        <v>130</v>
      </c>
      <c r="E430" s="32"/>
      <c r="F430" s="151" t="s">
        <v>522</v>
      </c>
      <c r="G430" s="32"/>
      <c r="H430" s="32"/>
      <c r="I430" s="32"/>
      <c r="J430" s="32"/>
      <c r="K430" s="32"/>
      <c r="L430" s="33"/>
      <c r="M430" s="152"/>
      <c r="N430" s="153"/>
      <c r="O430" s="53"/>
      <c r="P430" s="53"/>
      <c r="Q430" s="53"/>
      <c r="R430" s="53"/>
      <c r="S430" s="53"/>
      <c r="T430" s="54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T430" s="19" t="s">
        <v>130</v>
      </c>
      <c r="AU430" s="19" t="s">
        <v>84</v>
      </c>
    </row>
    <row r="431" spans="1:65" s="14" customFormat="1">
      <c r="B431" s="161"/>
      <c r="D431" s="155" t="s">
        <v>132</v>
      </c>
      <c r="E431" s="162" t="s">
        <v>3</v>
      </c>
      <c r="F431" s="163" t="s">
        <v>431</v>
      </c>
      <c r="H431" s="164">
        <v>463.012</v>
      </c>
      <c r="L431" s="161"/>
      <c r="M431" s="165"/>
      <c r="N431" s="166"/>
      <c r="O431" s="166"/>
      <c r="P431" s="166"/>
      <c r="Q431" s="166"/>
      <c r="R431" s="166"/>
      <c r="S431" s="166"/>
      <c r="T431" s="167"/>
      <c r="AT431" s="162" t="s">
        <v>132</v>
      </c>
      <c r="AU431" s="162" t="s">
        <v>84</v>
      </c>
      <c r="AV431" s="14" t="s">
        <v>84</v>
      </c>
      <c r="AW431" s="14" t="s">
        <v>36</v>
      </c>
      <c r="AX431" s="14" t="s">
        <v>82</v>
      </c>
      <c r="AY431" s="162" t="s">
        <v>120</v>
      </c>
    </row>
    <row r="432" spans="1:65" s="2" customFormat="1" ht="37.9" customHeight="1">
      <c r="A432" s="32"/>
      <c r="B432" s="137"/>
      <c r="C432" s="138" t="s">
        <v>523</v>
      </c>
      <c r="D432" s="138" t="s">
        <v>123</v>
      </c>
      <c r="E432" s="139" t="s">
        <v>524</v>
      </c>
      <c r="F432" s="140" t="s">
        <v>525</v>
      </c>
      <c r="G432" s="141" t="s">
        <v>126</v>
      </c>
      <c r="H432" s="142">
        <v>51.180999999999997</v>
      </c>
      <c r="I432" s="143">
        <v>0</v>
      </c>
      <c r="J432" s="143">
        <f>ROUND(I432*H432,2)</f>
        <v>0</v>
      </c>
      <c r="K432" s="140" t="s">
        <v>127</v>
      </c>
      <c r="L432" s="33"/>
      <c r="M432" s="144" t="s">
        <v>3</v>
      </c>
      <c r="N432" s="145" t="s">
        <v>45</v>
      </c>
      <c r="O432" s="146">
        <v>2.4E-2</v>
      </c>
      <c r="P432" s="146">
        <f>O432*H432</f>
        <v>1.2283439999999999</v>
      </c>
      <c r="Q432" s="146">
        <v>1.0000000000000001E-5</v>
      </c>
      <c r="R432" s="146">
        <f>Q432*H432</f>
        <v>5.1181000000000002E-4</v>
      </c>
      <c r="S432" s="146">
        <v>0</v>
      </c>
      <c r="T432" s="147">
        <f>S432*H432</f>
        <v>0</v>
      </c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R432" s="148" t="s">
        <v>239</v>
      </c>
      <c r="AT432" s="148" t="s">
        <v>123</v>
      </c>
      <c r="AU432" s="148" t="s">
        <v>84</v>
      </c>
      <c r="AY432" s="19" t="s">
        <v>120</v>
      </c>
      <c r="BE432" s="149">
        <f>IF(N432="základní",J432,0)</f>
        <v>0</v>
      </c>
      <c r="BF432" s="149">
        <f>IF(N432="snížená",J432,0)</f>
        <v>0</v>
      </c>
      <c r="BG432" s="149">
        <f>IF(N432="zákl. přenesená",J432,0)</f>
        <v>0</v>
      </c>
      <c r="BH432" s="149">
        <f>IF(N432="sníž. přenesená",J432,0)</f>
        <v>0</v>
      </c>
      <c r="BI432" s="149">
        <f>IF(N432="nulová",J432,0)</f>
        <v>0</v>
      </c>
      <c r="BJ432" s="19" t="s">
        <v>82</v>
      </c>
      <c r="BK432" s="149">
        <f>ROUND(I432*H432,2)</f>
        <v>0</v>
      </c>
      <c r="BL432" s="19" t="s">
        <v>239</v>
      </c>
      <c r="BM432" s="148" t="s">
        <v>526</v>
      </c>
    </row>
    <row r="433" spans="1:65" s="2" customFormat="1">
      <c r="A433" s="32"/>
      <c r="B433" s="33"/>
      <c r="C433" s="32"/>
      <c r="D433" s="150" t="s">
        <v>130</v>
      </c>
      <c r="E433" s="32"/>
      <c r="F433" s="151" t="s">
        <v>527</v>
      </c>
      <c r="G433" s="32"/>
      <c r="H433" s="32"/>
      <c r="I433" s="32"/>
      <c r="J433" s="32"/>
      <c r="K433" s="32"/>
      <c r="L433" s="33"/>
      <c r="M433" s="152"/>
      <c r="N433" s="153"/>
      <c r="O433" s="53"/>
      <c r="P433" s="53"/>
      <c r="Q433" s="53"/>
      <c r="R433" s="53"/>
      <c r="S433" s="53"/>
      <c r="T433" s="54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T433" s="19" t="s">
        <v>130</v>
      </c>
      <c r="AU433" s="19" t="s">
        <v>84</v>
      </c>
    </row>
    <row r="434" spans="1:65" s="14" customFormat="1">
      <c r="B434" s="161"/>
      <c r="D434" s="155" t="s">
        <v>132</v>
      </c>
      <c r="E434" s="162" t="s">
        <v>3</v>
      </c>
      <c r="F434" s="163" t="s">
        <v>528</v>
      </c>
      <c r="H434" s="164">
        <v>20.010999999999999</v>
      </c>
      <c r="L434" s="161"/>
      <c r="M434" s="165"/>
      <c r="N434" s="166"/>
      <c r="O434" s="166"/>
      <c r="P434" s="166"/>
      <c r="Q434" s="166"/>
      <c r="R434" s="166"/>
      <c r="S434" s="166"/>
      <c r="T434" s="167"/>
      <c r="AT434" s="162" t="s">
        <v>132</v>
      </c>
      <c r="AU434" s="162" t="s">
        <v>84</v>
      </c>
      <c r="AV434" s="14" t="s">
        <v>84</v>
      </c>
      <c r="AW434" s="14" t="s">
        <v>36</v>
      </c>
      <c r="AX434" s="14" t="s">
        <v>74</v>
      </c>
      <c r="AY434" s="162" t="s">
        <v>120</v>
      </c>
    </row>
    <row r="435" spans="1:65" s="14" customFormat="1">
      <c r="B435" s="161"/>
      <c r="D435" s="155" t="s">
        <v>132</v>
      </c>
      <c r="E435" s="162" t="s">
        <v>3</v>
      </c>
      <c r="F435" s="163" t="s">
        <v>529</v>
      </c>
      <c r="H435" s="164">
        <v>31.17</v>
      </c>
      <c r="L435" s="161"/>
      <c r="M435" s="165"/>
      <c r="N435" s="166"/>
      <c r="O435" s="166"/>
      <c r="P435" s="166"/>
      <c r="Q435" s="166"/>
      <c r="R435" s="166"/>
      <c r="S435" s="166"/>
      <c r="T435" s="167"/>
      <c r="AT435" s="162" t="s">
        <v>132</v>
      </c>
      <c r="AU435" s="162" t="s">
        <v>84</v>
      </c>
      <c r="AV435" s="14" t="s">
        <v>84</v>
      </c>
      <c r="AW435" s="14" t="s">
        <v>36</v>
      </c>
      <c r="AX435" s="14" t="s">
        <v>74</v>
      </c>
      <c r="AY435" s="162" t="s">
        <v>120</v>
      </c>
    </row>
    <row r="436" spans="1:65" s="15" customFormat="1">
      <c r="B436" s="168"/>
      <c r="D436" s="155" t="s">
        <v>132</v>
      </c>
      <c r="E436" s="169" t="s">
        <v>3</v>
      </c>
      <c r="F436" s="170" t="s">
        <v>144</v>
      </c>
      <c r="H436" s="171">
        <v>51.180999999999997</v>
      </c>
      <c r="L436" s="168"/>
      <c r="M436" s="172"/>
      <c r="N436" s="173"/>
      <c r="O436" s="173"/>
      <c r="P436" s="173"/>
      <c r="Q436" s="173"/>
      <c r="R436" s="173"/>
      <c r="S436" s="173"/>
      <c r="T436" s="174"/>
      <c r="AT436" s="169" t="s">
        <v>132</v>
      </c>
      <c r="AU436" s="169" t="s">
        <v>84</v>
      </c>
      <c r="AV436" s="15" t="s">
        <v>128</v>
      </c>
      <c r="AW436" s="15" t="s">
        <v>36</v>
      </c>
      <c r="AX436" s="15" t="s">
        <v>82</v>
      </c>
      <c r="AY436" s="169" t="s">
        <v>120</v>
      </c>
    </row>
    <row r="437" spans="1:65" s="2" customFormat="1" ht="33" customHeight="1">
      <c r="A437" s="32"/>
      <c r="B437" s="137"/>
      <c r="C437" s="138" t="s">
        <v>530</v>
      </c>
      <c r="D437" s="138" t="s">
        <v>123</v>
      </c>
      <c r="E437" s="139" t="s">
        <v>531</v>
      </c>
      <c r="F437" s="140" t="s">
        <v>532</v>
      </c>
      <c r="G437" s="141" t="s">
        <v>126</v>
      </c>
      <c r="H437" s="142">
        <v>389.541</v>
      </c>
      <c r="I437" s="143">
        <v>0</v>
      </c>
      <c r="J437" s="143">
        <f>ROUND(I437*H437,2)</f>
        <v>0</v>
      </c>
      <c r="K437" s="140" t="s">
        <v>127</v>
      </c>
      <c r="L437" s="33"/>
      <c r="M437" s="144" t="s">
        <v>3</v>
      </c>
      <c r="N437" s="145" t="s">
        <v>45</v>
      </c>
      <c r="O437" s="146">
        <v>3.4000000000000002E-2</v>
      </c>
      <c r="P437" s="146">
        <f>O437*H437</f>
        <v>13.244394000000002</v>
      </c>
      <c r="Q437" s="146">
        <v>1.0000000000000001E-5</v>
      </c>
      <c r="R437" s="146">
        <f>Q437*H437</f>
        <v>3.8954100000000002E-3</v>
      </c>
      <c r="S437" s="146">
        <v>0</v>
      </c>
      <c r="T437" s="147">
        <f>S437*H437</f>
        <v>0</v>
      </c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R437" s="148" t="s">
        <v>239</v>
      </c>
      <c r="AT437" s="148" t="s">
        <v>123</v>
      </c>
      <c r="AU437" s="148" t="s">
        <v>84</v>
      </c>
      <c r="AY437" s="19" t="s">
        <v>120</v>
      </c>
      <c r="BE437" s="149">
        <f>IF(N437="základní",J437,0)</f>
        <v>0</v>
      </c>
      <c r="BF437" s="149">
        <f>IF(N437="snížená",J437,0)</f>
        <v>0</v>
      </c>
      <c r="BG437" s="149">
        <f>IF(N437="zákl. přenesená",J437,0)</f>
        <v>0</v>
      </c>
      <c r="BH437" s="149">
        <f>IF(N437="sníž. přenesená",J437,0)</f>
        <v>0</v>
      </c>
      <c r="BI437" s="149">
        <f>IF(N437="nulová",J437,0)</f>
        <v>0</v>
      </c>
      <c r="BJ437" s="19" t="s">
        <v>82</v>
      </c>
      <c r="BK437" s="149">
        <f>ROUND(I437*H437,2)</f>
        <v>0</v>
      </c>
      <c r="BL437" s="19" t="s">
        <v>239</v>
      </c>
      <c r="BM437" s="148" t="s">
        <v>533</v>
      </c>
    </row>
    <row r="438" spans="1:65" s="2" customFormat="1">
      <c r="A438" s="32"/>
      <c r="B438" s="33"/>
      <c r="C438" s="32"/>
      <c r="D438" s="150" t="s">
        <v>130</v>
      </c>
      <c r="E438" s="32"/>
      <c r="F438" s="151" t="s">
        <v>534</v>
      </c>
      <c r="G438" s="32"/>
      <c r="H438" s="32"/>
      <c r="I438" s="32"/>
      <c r="J438" s="32"/>
      <c r="K438" s="32"/>
      <c r="L438" s="33"/>
      <c r="M438" s="152"/>
      <c r="N438" s="153"/>
      <c r="O438" s="53"/>
      <c r="P438" s="53"/>
      <c r="Q438" s="53"/>
      <c r="R438" s="53"/>
      <c r="S438" s="53"/>
      <c r="T438" s="54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T438" s="19" t="s">
        <v>130</v>
      </c>
      <c r="AU438" s="19" t="s">
        <v>84</v>
      </c>
    </row>
    <row r="439" spans="1:65" s="14" customFormat="1">
      <c r="B439" s="161"/>
      <c r="D439" s="155" t="s">
        <v>132</v>
      </c>
      <c r="E439" s="162" t="s">
        <v>3</v>
      </c>
      <c r="F439" s="163" t="s">
        <v>482</v>
      </c>
      <c r="H439" s="164">
        <v>97.802000000000007</v>
      </c>
      <c r="L439" s="161"/>
      <c r="M439" s="165"/>
      <c r="N439" s="166"/>
      <c r="O439" s="166"/>
      <c r="P439" s="166"/>
      <c r="Q439" s="166"/>
      <c r="R439" s="166"/>
      <c r="S439" s="166"/>
      <c r="T439" s="167"/>
      <c r="AT439" s="162" t="s">
        <v>132</v>
      </c>
      <c r="AU439" s="162" t="s">
        <v>84</v>
      </c>
      <c r="AV439" s="14" t="s">
        <v>84</v>
      </c>
      <c r="AW439" s="14" t="s">
        <v>36</v>
      </c>
      <c r="AX439" s="14" t="s">
        <v>74</v>
      </c>
      <c r="AY439" s="162" t="s">
        <v>120</v>
      </c>
    </row>
    <row r="440" spans="1:65" s="14" customFormat="1">
      <c r="B440" s="161"/>
      <c r="D440" s="155" t="s">
        <v>132</v>
      </c>
      <c r="E440" s="162" t="s">
        <v>3</v>
      </c>
      <c r="F440" s="163" t="s">
        <v>483</v>
      </c>
      <c r="H440" s="164">
        <v>32.128</v>
      </c>
      <c r="L440" s="161"/>
      <c r="M440" s="165"/>
      <c r="N440" s="166"/>
      <c r="O440" s="166"/>
      <c r="P440" s="166"/>
      <c r="Q440" s="166"/>
      <c r="R440" s="166"/>
      <c r="S440" s="166"/>
      <c r="T440" s="167"/>
      <c r="AT440" s="162" t="s">
        <v>132</v>
      </c>
      <c r="AU440" s="162" t="s">
        <v>84</v>
      </c>
      <c r="AV440" s="14" t="s">
        <v>84</v>
      </c>
      <c r="AW440" s="14" t="s">
        <v>36</v>
      </c>
      <c r="AX440" s="14" t="s">
        <v>74</v>
      </c>
      <c r="AY440" s="162" t="s">
        <v>120</v>
      </c>
    </row>
    <row r="441" spans="1:65" s="14" customFormat="1">
      <c r="B441" s="161"/>
      <c r="D441" s="155" t="s">
        <v>132</v>
      </c>
      <c r="E441" s="162" t="s">
        <v>3</v>
      </c>
      <c r="F441" s="163" t="s">
        <v>484</v>
      </c>
      <c r="H441" s="164">
        <v>13.23</v>
      </c>
      <c r="L441" s="161"/>
      <c r="M441" s="165"/>
      <c r="N441" s="166"/>
      <c r="O441" s="166"/>
      <c r="P441" s="166"/>
      <c r="Q441" s="166"/>
      <c r="R441" s="166"/>
      <c r="S441" s="166"/>
      <c r="T441" s="167"/>
      <c r="AT441" s="162" t="s">
        <v>132</v>
      </c>
      <c r="AU441" s="162" t="s">
        <v>84</v>
      </c>
      <c r="AV441" s="14" t="s">
        <v>84</v>
      </c>
      <c r="AW441" s="14" t="s">
        <v>36</v>
      </c>
      <c r="AX441" s="14" t="s">
        <v>74</v>
      </c>
      <c r="AY441" s="162" t="s">
        <v>120</v>
      </c>
    </row>
    <row r="442" spans="1:65" s="14" customFormat="1">
      <c r="B442" s="161"/>
      <c r="D442" s="155" t="s">
        <v>132</v>
      </c>
      <c r="E442" s="162" t="s">
        <v>3</v>
      </c>
      <c r="F442" s="163" t="s">
        <v>485</v>
      </c>
      <c r="H442" s="164">
        <v>3.52</v>
      </c>
      <c r="L442" s="161"/>
      <c r="M442" s="165"/>
      <c r="N442" s="166"/>
      <c r="O442" s="166"/>
      <c r="P442" s="166"/>
      <c r="Q442" s="166"/>
      <c r="R442" s="166"/>
      <c r="S442" s="166"/>
      <c r="T442" s="167"/>
      <c r="AT442" s="162" t="s">
        <v>132</v>
      </c>
      <c r="AU442" s="162" t="s">
        <v>84</v>
      </c>
      <c r="AV442" s="14" t="s">
        <v>84</v>
      </c>
      <c r="AW442" s="14" t="s">
        <v>36</v>
      </c>
      <c r="AX442" s="14" t="s">
        <v>74</v>
      </c>
      <c r="AY442" s="162" t="s">
        <v>120</v>
      </c>
    </row>
    <row r="443" spans="1:65" s="14" customFormat="1" ht="22.5">
      <c r="B443" s="161"/>
      <c r="D443" s="155" t="s">
        <v>132</v>
      </c>
      <c r="E443" s="162" t="s">
        <v>3</v>
      </c>
      <c r="F443" s="163" t="s">
        <v>486</v>
      </c>
      <c r="H443" s="164">
        <v>6.84</v>
      </c>
      <c r="L443" s="161"/>
      <c r="M443" s="165"/>
      <c r="N443" s="166"/>
      <c r="O443" s="166"/>
      <c r="P443" s="166"/>
      <c r="Q443" s="166"/>
      <c r="R443" s="166"/>
      <c r="S443" s="166"/>
      <c r="T443" s="167"/>
      <c r="AT443" s="162" t="s">
        <v>132</v>
      </c>
      <c r="AU443" s="162" t="s">
        <v>84</v>
      </c>
      <c r="AV443" s="14" t="s">
        <v>84</v>
      </c>
      <c r="AW443" s="14" t="s">
        <v>36</v>
      </c>
      <c r="AX443" s="14" t="s">
        <v>74</v>
      </c>
      <c r="AY443" s="162" t="s">
        <v>120</v>
      </c>
    </row>
    <row r="444" spans="1:65" s="14" customFormat="1">
      <c r="B444" s="161"/>
      <c r="D444" s="155" t="s">
        <v>132</v>
      </c>
      <c r="E444" s="162" t="s">
        <v>3</v>
      </c>
      <c r="F444" s="163" t="s">
        <v>487</v>
      </c>
      <c r="H444" s="164">
        <v>13.72</v>
      </c>
      <c r="L444" s="161"/>
      <c r="M444" s="165"/>
      <c r="N444" s="166"/>
      <c r="O444" s="166"/>
      <c r="P444" s="166"/>
      <c r="Q444" s="166"/>
      <c r="R444" s="166"/>
      <c r="S444" s="166"/>
      <c r="T444" s="167"/>
      <c r="AT444" s="162" t="s">
        <v>132</v>
      </c>
      <c r="AU444" s="162" t="s">
        <v>84</v>
      </c>
      <c r="AV444" s="14" t="s">
        <v>84</v>
      </c>
      <c r="AW444" s="14" t="s">
        <v>36</v>
      </c>
      <c r="AX444" s="14" t="s">
        <v>74</v>
      </c>
      <c r="AY444" s="162" t="s">
        <v>120</v>
      </c>
    </row>
    <row r="445" spans="1:65" s="14" customFormat="1">
      <c r="B445" s="161"/>
      <c r="D445" s="155" t="s">
        <v>132</v>
      </c>
      <c r="E445" s="162" t="s">
        <v>3</v>
      </c>
      <c r="F445" s="163" t="s">
        <v>488</v>
      </c>
      <c r="H445" s="164">
        <v>3.44</v>
      </c>
      <c r="L445" s="161"/>
      <c r="M445" s="165"/>
      <c r="N445" s="166"/>
      <c r="O445" s="166"/>
      <c r="P445" s="166"/>
      <c r="Q445" s="166"/>
      <c r="R445" s="166"/>
      <c r="S445" s="166"/>
      <c r="T445" s="167"/>
      <c r="AT445" s="162" t="s">
        <v>132</v>
      </c>
      <c r="AU445" s="162" t="s">
        <v>84</v>
      </c>
      <c r="AV445" s="14" t="s">
        <v>84</v>
      </c>
      <c r="AW445" s="14" t="s">
        <v>36</v>
      </c>
      <c r="AX445" s="14" t="s">
        <v>74</v>
      </c>
      <c r="AY445" s="162" t="s">
        <v>120</v>
      </c>
    </row>
    <row r="446" spans="1:65" s="14" customFormat="1" ht="22.5">
      <c r="B446" s="161"/>
      <c r="D446" s="155" t="s">
        <v>132</v>
      </c>
      <c r="E446" s="162" t="s">
        <v>3</v>
      </c>
      <c r="F446" s="163" t="s">
        <v>489</v>
      </c>
      <c r="H446" s="164">
        <v>43.2</v>
      </c>
      <c r="L446" s="161"/>
      <c r="M446" s="165"/>
      <c r="N446" s="166"/>
      <c r="O446" s="166"/>
      <c r="P446" s="166"/>
      <c r="Q446" s="166"/>
      <c r="R446" s="166"/>
      <c r="S446" s="166"/>
      <c r="T446" s="167"/>
      <c r="AT446" s="162" t="s">
        <v>132</v>
      </c>
      <c r="AU446" s="162" t="s">
        <v>84</v>
      </c>
      <c r="AV446" s="14" t="s">
        <v>84</v>
      </c>
      <c r="AW446" s="14" t="s">
        <v>36</v>
      </c>
      <c r="AX446" s="14" t="s">
        <v>74</v>
      </c>
      <c r="AY446" s="162" t="s">
        <v>120</v>
      </c>
    </row>
    <row r="447" spans="1:65" s="14" customFormat="1" ht="22.5">
      <c r="B447" s="161"/>
      <c r="D447" s="155" t="s">
        <v>132</v>
      </c>
      <c r="E447" s="162" t="s">
        <v>3</v>
      </c>
      <c r="F447" s="163" t="s">
        <v>490</v>
      </c>
      <c r="H447" s="164">
        <v>53.47</v>
      </c>
      <c r="L447" s="161"/>
      <c r="M447" s="165"/>
      <c r="N447" s="166"/>
      <c r="O447" s="166"/>
      <c r="P447" s="166"/>
      <c r="Q447" s="166"/>
      <c r="R447" s="166"/>
      <c r="S447" s="166"/>
      <c r="T447" s="167"/>
      <c r="AT447" s="162" t="s">
        <v>132</v>
      </c>
      <c r="AU447" s="162" t="s">
        <v>84</v>
      </c>
      <c r="AV447" s="14" t="s">
        <v>84</v>
      </c>
      <c r="AW447" s="14" t="s">
        <v>36</v>
      </c>
      <c r="AX447" s="14" t="s">
        <v>74</v>
      </c>
      <c r="AY447" s="162" t="s">
        <v>120</v>
      </c>
    </row>
    <row r="448" spans="1:65" s="13" customFormat="1">
      <c r="B448" s="154"/>
      <c r="D448" s="155" t="s">
        <v>132</v>
      </c>
      <c r="E448" s="156" t="s">
        <v>3</v>
      </c>
      <c r="F448" s="157" t="s">
        <v>503</v>
      </c>
      <c r="H448" s="156" t="s">
        <v>3</v>
      </c>
      <c r="L448" s="154"/>
      <c r="M448" s="158"/>
      <c r="N448" s="159"/>
      <c r="O448" s="159"/>
      <c r="P448" s="159"/>
      <c r="Q448" s="159"/>
      <c r="R448" s="159"/>
      <c r="S448" s="159"/>
      <c r="T448" s="160"/>
      <c r="AT448" s="156" t="s">
        <v>132</v>
      </c>
      <c r="AU448" s="156" t="s">
        <v>84</v>
      </c>
      <c r="AV448" s="13" t="s">
        <v>82</v>
      </c>
      <c r="AW448" s="13" t="s">
        <v>36</v>
      </c>
      <c r="AX448" s="13" t="s">
        <v>74</v>
      </c>
      <c r="AY448" s="156" t="s">
        <v>120</v>
      </c>
    </row>
    <row r="449" spans="1:65" s="14" customFormat="1">
      <c r="B449" s="161"/>
      <c r="D449" s="155" t="s">
        <v>132</v>
      </c>
      <c r="E449" s="162" t="s">
        <v>3</v>
      </c>
      <c r="F449" s="163" t="s">
        <v>504</v>
      </c>
      <c r="H449" s="164">
        <v>20.495999999999999</v>
      </c>
      <c r="L449" s="161"/>
      <c r="M449" s="165"/>
      <c r="N449" s="166"/>
      <c r="O449" s="166"/>
      <c r="P449" s="166"/>
      <c r="Q449" s="166"/>
      <c r="R449" s="166"/>
      <c r="S449" s="166"/>
      <c r="T449" s="167"/>
      <c r="AT449" s="162" t="s">
        <v>132</v>
      </c>
      <c r="AU449" s="162" t="s">
        <v>84</v>
      </c>
      <c r="AV449" s="14" t="s">
        <v>84</v>
      </c>
      <c r="AW449" s="14" t="s">
        <v>36</v>
      </c>
      <c r="AX449" s="14" t="s">
        <v>74</v>
      </c>
      <c r="AY449" s="162" t="s">
        <v>120</v>
      </c>
    </row>
    <row r="450" spans="1:65" s="14" customFormat="1">
      <c r="B450" s="161"/>
      <c r="D450" s="155" t="s">
        <v>132</v>
      </c>
      <c r="E450" s="162" t="s">
        <v>3</v>
      </c>
      <c r="F450" s="163" t="s">
        <v>505</v>
      </c>
      <c r="H450" s="164">
        <v>25.01</v>
      </c>
      <c r="L450" s="161"/>
      <c r="M450" s="165"/>
      <c r="N450" s="166"/>
      <c r="O450" s="166"/>
      <c r="P450" s="166"/>
      <c r="Q450" s="166"/>
      <c r="R450" s="166"/>
      <c r="S450" s="166"/>
      <c r="T450" s="167"/>
      <c r="AT450" s="162" t="s">
        <v>132</v>
      </c>
      <c r="AU450" s="162" t="s">
        <v>84</v>
      </c>
      <c r="AV450" s="14" t="s">
        <v>84</v>
      </c>
      <c r="AW450" s="14" t="s">
        <v>36</v>
      </c>
      <c r="AX450" s="14" t="s">
        <v>74</v>
      </c>
      <c r="AY450" s="162" t="s">
        <v>120</v>
      </c>
    </row>
    <row r="451" spans="1:65" s="14" customFormat="1">
      <c r="B451" s="161"/>
      <c r="D451" s="155" t="s">
        <v>132</v>
      </c>
      <c r="E451" s="162" t="s">
        <v>3</v>
      </c>
      <c r="F451" s="163" t="s">
        <v>506</v>
      </c>
      <c r="H451" s="164">
        <v>27.448</v>
      </c>
      <c r="L451" s="161"/>
      <c r="M451" s="165"/>
      <c r="N451" s="166"/>
      <c r="O451" s="166"/>
      <c r="P451" s="166"/>
      <c r="Q451" s="166"/>
      <c r="R451" s="166"/>
      <c r="S451" s="166"/>
      <c r="T451" s="167"/>
      <c r="AT451" s="162" t="s">
        <v>132</v>
      </c>
      <c r="AU451" s="162" t="s">
        <v>84</v>
      </c>
      <c r="AV451" s="14" t="s">
        <v>84</v>
      </c>
      <c r="AW451" s="14" t="s">
        <v>36</v>
      </c>
      <c r="AX451" s="14" t="s">
        <v>74</v>
      </c>
      <c r="AY451" s="162" t="s">
        <v>120</v>
      </c>
    </row>
    <row r="452" spans="1:65" s="14" customFormat="1">
      <c r="B452" s="161"/>
      <c r="D452" s="155" t="s">
        <v>132</v>
      </c>
      <c r="E452" s="162" t="s">
        <v>3</v>
      </c>
      <c r="F452" s="163" t="s">
        <v>507</v>
      </c>
      <c r="H452" s="164">
        <v>13.254</v>
      </c>
      <c r="L452" s="161"/>
      <c r="M452" s="165"/>
      <c r="N452" s="166"/>
      <c r="O452" s="166"/>
      <c r="P452" s="166"/>
      <c r="Q452" s="166"/>
      <c r="R452" s="166"/>
      <c r="S452" s="166"/>
      <c r="T452" s="167"/>
      <c r="AT452" s="162" t="s">
        <v>132</v>
      </c>
      <c r="AU452" s="162" t="s">
        <v>84</v>
      </c>
      <c r="AV452" s="14" t="s">
        <v>84</v>
      </c>
      <c r="AW452" s="14" t="s">
        <v>36</v>
      </c>
      <c r="AX452" s="14" t="s">
        <v>74</v>
      </c>
      <c r="AY452" s="162" t="s">
        <v>120</v>
      </c>
    </row>
    <row r="453" spans="1:65" s="14" customFormat="1">
      <c r="B453" s="161"/>
      <c r="D453" s="155" t="s">
        <v>132</v>
      </c>
      <c r="E453" s="162" t="s">
        <v>3</v>
      </c>
      <c r="F453" s="163" t="s">
        <v>508</v>
      </c>
      <c r="H453" s="164">
        <v>35.982999999999997</v>
      </c>
      <c r="L453" s="161"/>
      <c r="M453" s="165"/>
      <c r="N453" s="166"/>
      <c r="O453" s="166"/>
      <c r="P453" s="166"/>
      <c r="Q453" s="166"/>
      <c r="R453" s="166"/>
      <c r="S453" s="166"/>
      <c r="T453" s="167"/>
      <c r="AT453" s="162" t="s">
        <v>132</v>
      </c>
      <c r="AU453" s="162" t="s">
        <v>84</v>
      </c>
      <c r="AV453" s="14" t="s">
        <v>84</v>
      </c>
      <c r="AW453" s="14" t="s">
        <v>36</v>
      </c>
      <c r="AX453" s="14" t="s">
        <v>74</v>
      </c>
      <c r="AY453" s="162" t="s">
        <v>120</v>
      </c>
    </row>
    <row r="454" spans="1:65" s="15" customFormat="1">
      <c r="B454" s="168"/>
      <c r="D454" s="155" t="s">
        <v>132</v>
      </c>
      <c r="E454" s="169" t="s">
        <v>3</v>
      </c>
      <c r="F454" s="170" t="s">
        <v>144</v>
      </c>
      <c r="H454" s="171">
        <v>389.541</v>
      </c>
      <c r="L454" s="168"/>
      <c r="M454" s="172"/>
      <c r="N454" s="173"/>
      <c r="O454" s="173"/>
      <c r="P454" s="173"/>
      <c r="Q454" s="173"/>
      <c r="R454" s="173"/>
      <c r="S454" s="173"/>
      <c r="T454" s="174"/>
      <c r="AT454" s="169" t="s">
        <v>132</v>
      </c>
      <c r="AU454" s="169" t="s">
        <v>84</v>
      </c>
      <c r="AV454" s="15" t="s">
        <v>128</v>
      </c>
      <c r="AW454" s="15" t="s">
        <v>36</v>
      </c>
      <c r="AX454" s="15" t="s">
        <v>82</v>
      </c>
      <c r="AY454" s="169" t="s">
        <v>120</v>
      </c>
    </row>
    <row r="455" spans="1:65" s="2" customFormat="1" ht="24.2" customHeight="1">
      <c r="A455" s="32"/>
      <c r="B455" s="137"/>
      <c r="C455" s="138" t="s">
        <v>535</v>
      </c>
      <c r="D455" s="138" t="s">
        <v>123</v>
      </c>
      <c r="E455" s="139" t="s">
        <v>536</v>
      </c>
      <c r="F455" s="140" t="s">
        <v>537</v>
      </c>
      <c r="G455" s="141" t="s">
        <v>126</v>
      </c>
      <c r="H455" s="142">
        <v>249.81800000000001</v>
      </c>
      <c r="I455" s="143">
        <v>0</v>
      </c>
      <c r="J455" s="143">
        <f>ROUND(I455*H455,2)</f>
        <v>0</v>
      </c>
      <c r="K455" s="140" t="s">
        <v>127</v>
      </c>
      <c r="L455" s="33"/>
      <c r="M455" s="144" t="s">
        <v>3</v>
      </c>
      <c r="N455" s="145" t="s">
        <v>45</v>
      </c>
      <c r="O455" s="146">
        <v>5.0000000000000001E-3</v>
      </c>
      <c r="P455" s="146">
        <f>O455*H455</f>
        <v>1.24909</v>
      </c>
      <c r="Q455" s="146">
        <v>1.0000000000000001E-5</v>
      </c>
      <c r="R455" s="146">
        <f>Q455*H455</f>
        <v>2.4981800000000005E-3</v>
      </c>
      <c r="S455" s="146">
        <v>0</v>
      </c>
      <c r="T455" s="147">
        <f>S455*H455</f>
        <v>0</v>
      </c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R455" s="148" t="s">
        <v>239</v>
      </c>
      <c r="AT455" s="148" t="s">
        <v>123</v>
      </c>
      <c r="AU455" s="148" t="s">
        <v>84</v>
      </c>
      <c r="AY455" s="19" t="s">
        <v>120</v>
      </c>
      <c r="BE455" s="149">
        <f>IF(N455="základní",J455,0)</f>
        <v>0</v>
      </c>
      <c r="BF455" s="149">
        <f>IF(N455="snížená",J455,0)</f>
        <v>0</v>
      </c>
      <c r="BG455" s="149">
        <f>IF(N455="zákl. přenesená",J455,0)</f>
        <v>0</v>
      </c>
      <c r="BH455" s="149">
        <f>IF(N455="sníž. přenesená",J455,0)</f>
        <v>0</v>
      </c>
      <c r="BI455" s="149">
        <f>IF(N455="nulová",J455,0)</f>
        <v>0</v>
      </c>
      <c r="BJ455" s="19" t="s">
        <v>82</v>
      </c>
      <c r="BK455" s="149">
        <f>ROUND(I455*H455,2)</f>
        <v>0</v>
      </c>
      <c r="BL455" s="19" t="s">
        <v>239</v>
      </c>
      <c r="BM455" s="148" t="s">
        <v>538</v>
      </c>
    </row>
    <row r="456" spans="1:65" s="2" customFormat="1">
      <c r="A456" s="32"/>
      <c r="B456" s="33"/>
      <c r="C456" s="32"/>
      <c r="D456" s="150" t="s">
        <v>130</v>
      </c>
      <c r="E456" s="32"/>
      <c r="F456" s="151" t="s">
        <v>539</v>
      </c>
      <c r="G456" s="32"/>
      <c r="H456" s="32"/>
      <c r="I456" s="32"/>
      <c r="J456" s="32"/>
      <c r="K456" s="32"/>
      <c r="L456" s="33"/>
      <c r="M456" s="152"/>
      <c r="N456" s="153"/>
      <c r="O456" s="53"/>
      <c r="P456" s="53"/>
      <c r="Q456" s="53"/>
      <c r="R456" s="53"/>
      <c r="S456" s="53"/>
      <c r="T456" s="54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T456" s="19" t="s">
        <v>130</v>
      </c>
      <c r="AU456" s="19" t="s">
        <v>84</v>
      </c>
    </row>
    <row r="457" spans="1:65" s="14" customFormat="1">
      <c r="B457" s="161"/>
      <c r="D457" s="155" t="s">
        <v>132</v>
      </c>
      <c r="E457" s="162" t="s">
        <v>3</v>
      </c>
      <c r="F457" s="163" t="s">
        <v>540</v>
      </c>
      <c r="H457" s="164">
        <v>249.81800000000001</v>
      </c>
      <c r="L457" s="161"/>
      <c r="M457" s="165"/>
      <c r="N457" s="166"/>
      <c r="O457" s="166"/>
      <c r="P457" s="166"/>
      <c r="Q457" s="166"/>
      <c r="R457" s="166"/>
      <c r="S457" s="166"/>
      <c r="T457" s="167"/>
      <c r="AT457" s="162" t="s">
        <v>132</v>
      </c>
      <c r="AU457" s="162" t="s">
        <v>84</v>
      </c>
      <c r="AV457" s="14" t="s">
        <v>84</v>
      </c>
      <c r="AW457" s="14" t="s">
        <v>36</v>
      </c>
      <c r="AX457" s="14" t="s">
        <v>82</v>
      </c>
      <c r="AY457" s="162" t="s">
        <v>120</v>
      </c>
    </row>
    <row r="458" spans="1:65" s="2" customFormat="1" ht="37.9" customHeight="1">
      <c r="A458" s="32"/>
      <c r="B458" s="137"/>
      <c r="C458" s="138" t="s">
        <v>541</v>
      </c>
      <c r="D458" s="138" t="s">
        <v>123</v>
      </c>
      <c r="E458" s="139" t="s">
        <v>542</v>
      </c>
      <c r="F458" s="140" t="s">
        <v>543</v>
      </c>
      <c r="G458" s="141" t="s">
        <v>126</v>
      </c>
      <c r="H458" s="142">
        <v>293.358</v>
      </c>
      <c r="I458" s="143">
        <v>0</v>
      </c>
      <c r="J458" s="143">
        <f>ROUND(I458*H458,2)</f>
        <v>0</v>
      </c>
      <c r="K458" s="140" t="s">
        <v>127</v>
      </c>
      <c r="L458" s="33"/>
      <c r="M458" s="144" t="s">
        <v>3</v>
      </c>
      <c r="N458" s="145" t="s">
        <v>45</v>
      </c>
      <c r="O458" s="146">
        <v>6.4000000000000001E-2</v>
      </c>
      <c r="P458" s="146">
        <f>O458*H458</f>
        <v>18.774912</v>
      </c>
      <c r="Q458" s="146">
        <v>2.9E-4</v>
      </c>
      <c r="R458" s="146">
        <f>Q458*H458</f>
        <v>8.5073820000000008E-2</v>
      </c>
      <c r="S458" s="146">
        <v>0</v>
      </c>
      <c r="T458" s="147">
        <f>S458*H458</f>
        <v>0</v>
      </c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R458" s="148" t="s">
        <v>239</v>
      </c>
      <c r="AT458" s="148" t="s">
        <v>123</v>
      </c>
      <c r="AU458" s="148" t="s">
        <v>84</v>
      </c>
      <c r="AY458" s="19" t="s">
        <v>120</v>
      </c>
      <c r="BE458" s="149">
        <f>IF(N458="základní",J458,0)</f>
        <v>0</v>
      </c>
      <c r="BF458" s="149">
        <f>IF(N458="snížená",J458,0)</f>
        <v>0</v>
      </c>
      <c r="BG458" s="149">
        <f>IF(N458="zákl. přenesená",J458,0)</f>
        <v>0</v>
      </c>
      <c r="BH458" s="149">
        <f>IF(N458="sníž. přenesená",J458,0)</f>
        <v>0</v>
      </c>
      <c r="BI458" s="149">
        <f>IF(N458="nulová",J458,0)</f>
        <v>0</v>
      </c>
      <c r="BJ458" s="19" t="s">
        <v>82</v>
      </c>
      <c r="BK458" s="149">
        <f>ROUND(I458*H458,2)</f>
        <v>0</v>
      </c>
      <c r="BL458" s="19" t="s">
        <v>239</v>
      </c>
      <c r="BM458" s="148" t="s">
        <v>544</v>
      </c>
    </row>
    <row r="459" spans="1:65" s="2" customFormat="1">
      <c r="A459" s="32"/>
      <c r="B459" s="33"/>
      <c r="C459" s="32"/>
      <c r="D459" s="150" t="s">
        <v>130</v>
      </c>
      <c r="E459" s="32"/>
      <c r="F459" s="151" t="s">
        <v>545</v>
      </c>
      <c r="G459" s="32"/>
      <c r="H459" s="32"/>
      <c r="I459" s="32"/>
      <c r="J459" s="32"/>
      <c r="K459" s="32"/>
      <c r="L459" s="33"/>
      <c r="M459" s="152"/>
      <c r="N459" s="153"/>
      <c r="O459" s="53"/>
      <c r="P459" s="53"/>
      <c r="Q459" s="53"/>
      <c r="R459" s="53"/>
      <c r="S459" s="53"/>
      <c r="T459" s="54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T459" s="19" t="s">
        <v>130</v>
      </c>
      <c r="AU459" s="19" t="s">
        <v>84</v>
      </c>
    </row>
    <row r="460" spans="1:65" s="14" customFormat="1">
      <c r="B460" s="161"/>
      <c r="D460" s="155" t="s">
        <v>132</v>
      </c>
      <c r="E460" s="162" t="s">
        <v>3</v>
      </c>
      <c r="F460" s="163" t="s">
        <v>425</v>
      </c>
      <c r="H460" s="164">
        <v>293.358</v>
      </c>
      <c r="L460" s="161"/>
      <c r="M460" s="165"/>
      <c r="N460" s="166"/>
      <c r="O460" s="166"/>
      <c r="P460" s="166"/>
      <c r="Q460" s="166"/>
      <c r="R460" s="166"/>
      <c r="S460" s="166"/>
      <c r="T460" s="167"/>
      <c r="AT460" s="162" t="s">
        <v>132</v>
      </c>
      <c r="AU460" s="162" t="s">
        <v>84</v>
      </c>
      <c r="AV460" s="14" t="s">
        <v>84</v>
      </c>
      <c r="AW460" s="14" t="s">
        <v>36</v>
      </c>
      <c r="AX460" s="14" t="s">
        <v>82</v>
      </c>
      <c r="AY460" s="162" t="s">
        <v>120</v>
      </c>
    </row>
    <row r="461" spans="1:65" s="2" customFormat="1" ht="37.9" customHeight="1">
      <c r="A461" s="32"/>
      <c r="B461" s="137"/>
      <c r="C461" s="138" t="s">
        <v>546</v>
      </c>
      <c r="D461" s="138" t="s">
        <v>123</v>
      </c>
      <c r="E461" s="139" t="s">
        <v>547</v>
      </c>
      <c r="F461" s="140" t="s">
        <v>548</v>
      </c>
      <c r="G461" s="141" t="s">
        <v>126</v>
      </c>
      <c r="H461" s="142">
        <v>463.012</v>
      </c>
      <c r="I461" s="143">
        <v>0</v>
      </c>
      <c r="J461" s="143">
        <f>ROUND(I461*H461,2)</f>
        <v>0</v>
      </c>
      <c r="K461" s="140" t="s">
        <v>127</v>
      </c>
      <c r="L461" s="33"/>
      <c r="M461" s="144" t="s">
        <v>3</v>
      </c>
      <c r="N461" s="145" t="s">
        <v>45</v>
      </c>
      <c r="O461" s="146">
        <v>7.3999999999999996E-2</v>
      </c>
      <c r="P461" s="146">
        <f>O461*H461</f>
        <v>34.262887999999997</v>
      </c>
      <c r="Q461" s="146">
        <v>2.9E-4</v>
      </c>
      <c r="R461" s="146">
        <f>Q461*H461</f>
        <v>0.13427348</v>
      </c>
      <c r="S461" s="146">
        <v>0</v>
      </c>
      <c r="T461" s="147">
        <f>S461*H461</f>
        <v>0</v>
      </c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R461" s="148" t="s">
        <v>239</v>
      </c>
      <c r="AT461" s="148" t="s">
        <v>123</v>
      </c>
      <c r="AU461" s="148" t="s">
        <v>84</v>
      </c>
      <c r="AY461" s="19" t="s">
        <v>120</v>
      </c>
      <c r="BE461" s="149">
        <f>IF(N461="základní",J461,0)</f>
        <v>0</v>
      </c>
      <c r="BF461" s="149">
        <f>IF(N461="snížená",J461,0)</f>
        <v>0</v>
      </c>
      <c r="BG461" s="149">
        <f>IF(N461="zákl. přenesená",J461,0)</f>
        <v>0</v>
      </c>
      <c r="BH461" s="149">
        <f>IF(N461="sníž. přenesená",J461,0)</f>
        <v>0</v>
      </c>
      <c r="BI461" s="149">
        <f>IF(N461="nulová",J461,0)</f>
        <v>0</v>
      </c>
      <c r="BJ461" s="19" t="s">
        <v>82</v>
      </c>
      <c r="BK461" s="149">
        <f>ROUND(I461*H461,2)</f>
        <v>0</v>
      </c>
      <c r="BL461" s="19" t="s">
        <v>239</v>
      </c>
      <c r="BM461" s="148" t="s">
        <v>549</v>
      </c>
    </row>
    <row r="462" spans="1:65" s="2" customFormat="1">
      <c r="A462" s="32"/>
      <c r="B462" s="33"/>
      <c r="C462" s="32"/>
      <c r="D462" s="150" t="s">
        <v>130</v>
      </c>
      <c r="E462" s="32"/>
      <c r="F462" s="151" t="s">
        <v>550</v>
      </c>
      <c r="G462" s="32"/>
      <c r="H462" s="32"/>
      <c r="I462" s="32"/>
      <c r="J462" s="32"/>
      <c r="K462" s="32"/>
      <c r="L462" s="33"/>
      <c r="M462" s="152"/>
      <c r="N462" s="153"/>
      <c r="O462" s="53"/>
      <c r="P462" s="53"/>
      <c r="Q462" s="53"/>
      <c r="R462" s="53"/>
      <c r="S462" s="53"/>
      <c r="T462" s="54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T462" s="19" t="s">
        <v>130</v>
      </c>
      <c r="AU462" s="19" t="s">
        <v>84</v>
      </c>
    </row>
    <row r="463" spans="1:65" s="14" customFormat="1">
      <c r="B463" s="161"/>
      <c r="D463" s="155" t="s">
        <v>132</v>
      </c>
      <c r="E463" s="162" t="s">
        <v>3</v>
      </c>
      <c r="F463" s="163" t="s">
        <v>431</v>
      </c>
      <c r="H463" s="164">
        <v>463.012</v>
      </c>
      <c r="L463" s="161"/>
      <c r="M463" s="165"/>
      <c r="N463" s="166"/>
      <c r="O463" s="166"/>
      <c r="P463" s="166"/>
      <c r="Q463" s="166"/>
      <c r="R463" s="166"/>
      <c r="S463" s="166"/>
      <c r="T463" s="167"/>
      <c r="AT463" s="162" t="s">
        <v>132</v>
      </c>
      <c r="AU463" s="162" t="s">
        <v>84</v>
      </c>
      <c r="AV463" s="14" t="s">
        <v>84</v>
      </c>
      <c r="AW463" s="14" t="s">
        <v>36</v>
      </c>
      <c r="AX463" s="14" t="s">
        <v>82</v>
      </c>
      <c r="AY463" s="162" t="s">
        <v>120</v>
      </c>
    </row>
    <row r="464" spans="1:65" s="2" customFormat="1" ht="37.9" customHeight="1">
      <c r="A464" s="32"/>
      <c r="B464" s="137"/>
      <c r="C464" s="138" t="s">
        <v>551</v>
      </c>
      <c r="D464" s="138" t="s">
        <v>123</v>
      </c>
      <c r="E464" s="139" t="s">
        <v>552</v>
      </c>
      <c r="F464" s="140" t="s">
        <v>553</v>
      </c>
      <c r="G464" s="141" t="s">
        <v>126</v>
      </c>
      <c r="H464" s="142">
        <v>756.37</v>
      </c>
      <c r="I464" s="143">
        <v>0</v>
      </c>
      <c r="J464" s="143">
        <f>ROUND(I464*H464,2)</f>
        <v>0</v>
      </c>
      <c r="K464" s="140" t="s">
        <v>127</v>
      </c>
      <c r="L464" s="33"/>
      <c r="M464" s="144" t="s">
        <v>3</v>
      </c>
      <c r="N464" s="145" t="s">
        <v>45</v>
      </c>
      <c r="O464" s="146">
        <v>0</v>
      </c>
      <c r="P464" s="146">
        <f>O464*H464</f>
        <v>0</v>
      </c>
      <c r="Q464" s="146">
        <v>1.0000000000000001E-5</v>
      </c>
      <c r="R464" s="146">
        <f>Q464*H464</f>
        <v>7.5637000000000005E-3</v>
      </c>
      <c r="S464" s="146">
        <v>0</v>
      </c>
      <c r="T464" s="147">
        <f>S464*H464</f>
        <v>0</v>
      </c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R464" s="148" t="s">
        <v>239</v>
      </c>
      <c r="AT464" s="148" t="s">
        <v>123</v>
      </c>
      <c r="AU464" s="148" t="s">
        <v>84</v>
      </c>
      <c r="AY464" s="19" t="s">
        <v>120</v>
      </c>
      <c r="BE464" s="149">
        <f>IF(N464="základní",J464,0)</f>
        <v>0</v>
      </c>
      <c r="BF464" s="149">
        <f>IF(N464="snížená",J464,0)</f>
        <v>0</v>
      </c>
      <c r="BG464" s="149">
        <f>IF(N464="zákl. přenesená",J464,0)</f>
        <v>0</v>
      </c>
      <c r="BH464" s="149">
        <f>IF(N464="sníž. přenesená",J464,0)</f>
        <v>0</v>
      </c>
      <c r="BI464" s="149">
        <f>IF(N464="nulová",J464,0)</f>
        <v>0</v>
      </c>
      <c r="BJ464" s="19" t="s">
        <v>82</v>
      </c>
      <c r="BK464" s="149">
        <f>ROUND(I464*H464,2)</f>
        <v>0</v>
      </c>
      <c r="BL464" s="19" t="s">
        <v>239</v>
      </c>
      <c r="BM464" s="148" t="s">
        <v>554</v>
      </c>
    </row>
    <row r="465" spans="1:51" s="2" customFormat="1">
      <c r="A465" s="32"/>
      <c r="B465" s="33"/>
      <c r="C465" s="32"/>
      <c r="D465" s="150" t="s">
        <v>130</v>
      </c>
      <c r="E465" s="32"/>
      <c r="F465" s="151" t="s">
        <v>555</v>
      </c>
      <c r="G465" s="32"/>
      <c r="H465" s="32"/>
      <c r="I465" s="32"/>
      <c r="J465" s="32"/>
      <c r="K465" s="32"/>
      <c r="L465" s="33"/>
      <c r="M465" s="152"/>
      <c r="N465" s="153"/>
      <c r="O465" s="53"/>
      <c r="P465" s="53"/>
      <c r="Q465" s="53"/>
      <c r="R465" s="53"/>
      <c r="S465" s="53"/>
      <c r="T465" s="54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T465" s="19" t="s">
        <v>130</v>
      </c>
      <c r="AU465" s="19" t="s">
        <v>84</v>
      </c>
    </row>
    <row r="466" spans="1:51" s="14" customFormat="1">
      <c r="B466" s="161"/>
      <c r="D466" s="155" t="s">
        <v>132</v>
      </c>
      <c r="E466" s="162" t="s">
        <v>3</v>
      </c>
      <c r="F466" s="163" t="s">
        <v>425</v>
      </c>
      <c r="H466" s="164">
        <v>293.358</v>
      </c>
      <c r="L466" s="161"/>
      <c r="M466" s="165"/>
      <c r="N466" s="166"/>
      <c r="O466" s="166"/>
      <c r="P466" s="166"/>
      <c r="Q466" s="166"/>
      <c r="R466" s="166"/>
      <c r="S466" s="166"/>
      <c r="T466" s="167"/>
      <c r="AT466" s="162" t="s">
        <v>132</v>
      </c>
      <c r="AU466" s="162" t="s">
        <v>84</v>
      </c>
      <c r="AV466" s="14" t="s">
        <v>84</v>
      </c>
      <c r="AW466" s="14" t="s">
        <v>36</v>
      </c>
      <c r="AX466" s="14" t="s">
        <v>74</v>
      </c>
      <c r="AY466" s="162" t="s">
        <v>120</v>
      </c>
    </row>
    <row r="467" spans="1:51" s="14" customFormat="1">
      <c r="B467" s="161"/>
      <c r="D467" s="155" t="s">
        <v>132</v>
      </c>
      <c r="E467" s="162" t="s">
        <v>3</v>
      </c>
      <c r="F467" s="163" t="s">
        <v>431</v>
      </c>
      <c r="H467" s="164">
        <v>463.012</v>
      </c>
      <c r="L467" s="161"/>
      <c r="M467" s="165"/>
      <c r="N467" s="166"/>
      <c r="O467" s="166"/>
      <c r="P467" s="166"/>
      <c r="Q467" s="166"/>
      <c r="R467" s="166"/>
      <c r="S467" s="166"/>
      <c r="T467" s="167"/>
      <c r="AT467" s="162" t="s">
        <v>132</v>
      </c>
      <c r="AU467" s="162" t="s">
        <v>84</v>
      </c>
      <c r="AV467" s="14" t="s">
        <v>84</v>
      </c>
      <c r="AW467" s="14" t="s">
        <v>36</v>
      </c>
      <c r="AX467" s="14" t="s">
        <v>74</v>
      </c>
      <c r="AY467" s="162" t="s">
        <v>120</v>
      </c>
    </row>
    <row r="468" spans="1:51" s="15" customFormat="1">
      <c r="B468" s="168"/>
      <c r="D468" s="155" t="s">
        <v>132</v>
      </c>
      <c r="E468" s="169" t="s">
        <v>3</v>
      </c>
      <c r="F468" s="170" t="s">
        <v>144</v>
      </c>
      <c r="H468" s="171">
        <v>756.37</v>
      </c>
      <c r="L468" s="168"/>
      <c r="M468" s="191"/>
      <c r="N468" s="192"/>
      <c r="O468" s="192"/>
      <c r="P468" s="192"/>
      <c r="Q468" s="192"/>
      <c r="R468" s="192"/>
      <c r="S468" s="192"/>
      <c r="T468" s="193"/>
      <c r="AT468" s="169" t="s">
        <v>132</v>
      </c>
      <c r="AU468" s="169" t="s">
        <v>84</v>
      </c>
      <c r="AV468" s="15" t="s">
        <v>128</v>
      </c>
      <c r="AW468" s="15" t="s">
        <v>36</v>
      </c>
      <c r="AX468" s="15" t="s">
        <v>82</v>
      </c>
      <c r="AY468" s="169" t="s">
        <v>120</v>
      </c>
    </row>
    <row r="469" spans="1:51" s="2" customFormat="1" ht="6.95" customHeight="1">
      <c r="A469" s="32"/>
      <c r="B469" s="42"/>
      <c r="C469" s="43"/>
      <c r="D469" s="43"/>
      <c r="E469" s="43"/>
      <c r="F469" s="43"/>
      <c r="G469" s="43"/>
      <c r="H469" s="43"/>
      <c r="I469" s="43"/>
      <c r="J469" s="43"/>
      <c r="K469" s="43"/>
      <c r="L469" s="33"/>
      <c r="M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</row>
  </sheetData>
  <autoFilter ref="C88:K468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honeticPr fontId="0" type="noConversion"/>
  <hyperlinks>
    <hyperlink ref="F93" r:id="rId1"/>
    <hyperlink ref="F107" r:id="rId2"/>
    <hyperlink ref="F113" r:id="rId3"/>
    <hyperlink ref="F122" r:id="rId4"/>
    <hyperlink ref="F126" r:id="rId5"/>
    <hyperlink ref="F132" r:id="rId6"/>
    <hyperlink ref="F136" r:id="rId7"/>
    <hyperlink ref="F139" r:id="rId8"/>
    <hyperlink ref="F148" r:id="rId9"/>
    <hyperlink ref="F152" r:id="rId10"/>
    <hyperlink ref="F155" r:id="rId11"/>
    <hyperlink ref="F166" r:id="rId12"/>
    <hyperlink ref="F168" r:id="rId13"/>
    <hyperlink ref="F170" r:id="rId14"/>
    <hyperlink ref="F173" r:id="rId15"/>
    <hyperlink ref="F176" r:id="rId16"/>
    <hyperlink ref="F180" r:id="rId17"/>
    <hyperlink ref="F213" r:id="rId18"/>
    <hyperlink ref="F225" r:id="rId19"/>
    <hyperlink ref="F238" r:id="rId20"/>
    <hyperlink ref="F255" r:id="rId21"/>
    <hyperlink ref="F258" r:id="rId22"/>
    <hyperlink ref="F260" r:id="rId23"/>
    <hyperlink ref="F261" r:id="rId24"/>
    <hyperlink ref="F264" r:id="rId25"/>
    <hyperlink ref="F276" r:id="rId26"/>
    <hyperlink ref="F279" r:id="rId27"/>
    <hyperlink ref="F282" r:id="rId28"/>
    <hyperlink ref="F285" r:id="rId29"/>
    <hyperlink ref="F295" r:id="rId30"/>
    <hyperlink ref="F307" r:id="rId31"/>
    <hyperlink ref="F310" r:id="rId32"/>
    <hyperlink ref="F313" r:id="rId33"/>
    <hyperlink ref="F316" r:id="rId34"/>
    <hyperlink ref="F319" r:id="rId35"/>
    <hyperlink ref="F321" r:id="rId36"/>
    <hyperlink ref="F324" r:id="rId37"/>
    <hyperlink ref="F338" r:id="rId38"/>
    <hyperlink ref="F348" r:id="rId39"/>
    <hyperlink ref="F351" r:id="rId40"/>
    <hyperlink ref="F354" r:id="rId41"/>
    <hyperlink ref="F357" r:id="rId42"/>
    <hyperlink ref="F360" r:id="rId43"/>
    <hyperlink ref="F376" r:id="rId44"/>
    <hyperlink ref="F388" r:id="rId45"/>
    <hyperlink ref="F397" r:id="rId46"/>
    <hyperlink ref="F412" r:id="rId47"/>
    <hyperlink ref="F427" r:id="rId48"/>
    <hyperlink ref="F430" r:id="rId49"/>
    <hyperlink ref="F433" r:id="rId50"/>
    <hyperlink ref="F438" r:id="rId51"/>
    <hyperlink ref="F456" r:id="rId52"/>
    <hyperlink ref="F459" r:id="rId53"/>
    <hyperlink ref="F462" r:id="rId54"/>
    <hyperlink ref="F465" r:id="rId55"/>
  </hyperlinks>
  <pageMargins left="0.39374999999999999" right="0.39374999999999999" top="0.39374999999999999" bottom="0.39374999999999999" header="0" footer="0"/>
  <pageSetup paperSize="9" scale="76" fitToHeight="100" orientation="portrait" blackAndWhite="1" r:id="rId56"/>
  <headerFooter>
    <oddFooter>&amp;CStrana &amp;P z &amp;N</oddFooter>
  </headerFooter>
  <drawing r:id="rId5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00"/>
  <sheetViews>
    <sheetView showGridLines="0" topLeftCell="A80" workbookViewId="0">
      <selection activeCell="V97" sqref="V9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8"/>
    </row>
    <row r="2" spans="1:46" s="1" customFormat="1" ht="36.950000000000003" customHeight="1">
      <c r="L2" s="280" t="s">
        <v>6</v>
      </c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9" t="s">
        <v>87</v>
      </c>
    </row>
    <row r="3" spans="1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84</v>
      </c>
    </row>
    <row r="4" spans="1:46" s="1" customFormat="1" ht="24.95" customHeight="1">
      <c r="B4" s="22"/>
      <c r="D4" s="23" t="s">
        <v>88</v>
      </c>
      <c r="L4" s="22"/>
      <c r="M4" s="89" t="s">
        <v>11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28" t="s">
        <v>15</v>
      </c>
      <c r="L6" s="22"/>
    </row>
    <row r="7" spans="1:46" s="1" customFormat="1" ht="26.25" customHeight="1">
      <c r="B7" s="22"/>
      <c r="E7" s="314" t="str">
        <f>'Rekapitulace stavby'!K6</f>
        <v>Hotel Větruše - Oprava podlah tanečního sálu + svatebního a promočního salónku</v>
      </c>
      <c r="F7" s="315"/>
      <c r="G7" s="315"/>
      <c r="H7" s="315"/>
      <c r="L7" s="22"/>
    </row>
    <row r="8" spans="1:46" s="2" customFormat="1" ht="12" customHeight="1">
      <c r="A8" s="32"/>
      <c r="B8" s="33"/>
      <c r="C8" s="32"/>
      <c r="D8" s="28" t="s">
        <v>89</v>
      </c>
      <c r="E8" s="32"/>
      <c r="F8" s="32"/>
      <c r="G8" s="32"/>
      <c r="H8" s="32"/>
      <c r="I8" s="32"/>
      <c r="J8" s="32"/>
      <c r="K8" s="32"/>
      <c r="L8" s="90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91" t="s">
        <v>556</v>
      </c>
      <c r="F9" s="313"/>
      <c r="G9" s="313"/>
      <c r="H9" s="313"/>
      <c r="I9" s="32"/>
      <c r="J9" s="32"/>
      <c r="K9" s="32"/>
      <c r="L9" s="90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90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8" t="s">
        <v>17</v>
      </c>
      <c r="E11" s="32"/>
      <c r="F11" s="26" t="s">
        <v>3</v>
      </c>
      <c r="G11" s="32"/>
      <c r="H11" s="32"/>
      <c r="I11" s="28" t="s">
        <v>19</v>
      </c>
      <c r="J11" s="26" t="s">
        <v>3</v>
      </c>
      <c r="K11" s="32"/>
      <c r="L11" s="90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8" t="s">
        <v>21</v>
      </c>
      <c r="E12" s="32"/>
      <c r="F12" s="26" t="s">
        <v>22</v>
      </c>
      <c r="G12" s="32"/>
      <c r="H12" s="32"/>
      <c r="I12" s="28" t="s">
        <v>23</v>
      </c>
      <c r="J12" s="50">
        <f>'Rekapitulace stavby'!AN8</f>
        <v>44679</v>
      </c>
      <c r="K12" s="32"/>
      <c r="L12" s="90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90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8" t="s">
        <v>28</v>
      </c>
      <c r="E14" s="32"/>
      <c r="F14" s="32"/>
      <c r="G14" s="32"/>
      <c r="H14" s="32"/>
      <c r="I14" s="28" t="s">
        <v>29</v>
      </c>
      <c r="J14" s="26" t="s">
        <v>3</v>
      </c>
      <c r="K14" s="32"/>
      <c r="L14" s="90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6" t="s">
        <v>30</v>
      </c>
      <c r="F15" s="32"/>
      <c r="G15" s="32"/>
      <c r="H15" s="32"/>
      <c r="I15" s="28" t="s">
        <v>31</v>
      </c>
      <c r="J15" s="26" t="s">
        <v>3</v>
      </c>
      <c r="K15" s="32"/>
      <c r="L15" s="90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90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8" t="s">
        <v>32</v>
      </c>
      <c r="E17" s="32"/>
      <c r="F17" s="32"/>
      <c r="G17" s="32"/>
      <c r="H17" s="32"/>
      <c r="I17" s="28" t="s">
        <v>29</v>
      </c>
      <c r="J17" s="26" t="str">
        <f>'Rekapitulace stavby'!AN13</f>
        <v/>
      </c>
      <c r="K17" s="32"/>
      <c r="L17" s="90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307" t="str">
        <f>'Rekapitulace stavby'!E14</f>
        <v xml:space="preserve"> </v>
      </c>
      <c r="F18" s="307"/>
      <c r="G18" s="307"/>
      <c r="H18" s="307"/>
      <c r="I18" s="28" t="s">
        <v>31</v>
      </c>
      <c r="J18" s="26" t="str">
        <f>'Rekapitulace stavby'!AN14</f>
        <v/>
      </c>
      <c r="K18" s="32"/>
      <c r="L18" s="90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90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8" t="s">
        <v>34</v>
      </c>
      <c r="E20" s="32"/>
      <c r="F20" s="32"/>
      <c r="G20" s="32"/>
      <c r="H20" s="32"/>
      <c r="I20" s="28" t="s">
        <v>29</v>
      </c>
      <c r="J20" s="26" t="s">
        <v>3</v>
      </c>
      <c r="K20" s="32"/>
      <c r="L20" s="90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6" t="s">
        <v>35</v>
      </c>
      <c r="F21" s="32"/>
      <c r="G21" s="32"/>
      <c r="H21" s="32"/>
      <c r="I21" s="28" t="s">
        <v>31</v>
      </c>
      <c r="J21" s="26" t="s">
        <v>3</v>
      </c>
      <c r="K21" s="32"/>
      <c r="L21" s="90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90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8" t="s">
        <v>37</v>
      </c>
      <c r="E23" s="32"/>
      <c r="F23" s="32"/>
      <c r="G23" s="32"/>
      <c r="H23" s="32"/>
      <c r="I23" s="28" t="s">
        <v>29</v>
      </c>
      <c r="J23" s="26" t="str">
        <f>IF('Rekapitulace stavby'!AN19="","",'Rekapitulace stavby'!AN19)</f>
        <v/>
      </c>
      <c r="K23" s="32"/>
      <c r="L23" s="90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6" t="str">
        <f>IF('Rekapitulace stavby'!E20="","",'Rekapitulace stavby'!E20)</f>
        <v xml:space="preserve"> </v>
      </c>
      <c r="F24" s="32"/>
      <c r="G24" s="32"/>
      <c r="H24" s="32"/>
      <c r="I24" s="28" t="s">
        <v>31</v>
      </c>
      <c r="J24" s="26" t="str">
        <f>IF('Rekapitulace stavby'!AN20="","",'Rekapitulace stavby'!AN20)</f>
        <v/>
      </c>
      <c r="K24" s="32"/>
      <c r="L24" s="90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90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8" t="s">
        <v>38</v>
      </c>
      <c r="E26" s="32"/>
      <c r="F26" s="32"/>
      <c r="G26" s="32"/>
      <c r="H26" s="32"/>
      <c r="I26" s="32"/>
      <c r="J26" s="32"/>
      <c r="K26" s="32"/>
      <c r="L26" s="90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71.25" customHeight="1">
      <c r="A27" s="91"/>
      <c r="B27" s="92"/>
      <c r="C27" s="91"/>
      <c r="D27" s="91"/>
      <c r="E27" s="309" t="s">
        <v>39</v>
      </c>
      <c r="F27" s="309"/>
      <c r="G27" s="309"/>
      <c r="H27" s="30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90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1"/>
      <c r="E29" s="61"/>
      <c r="F29" s="61"/>
      <c r="G29" s="61"/>
      <c r="H29" s="61"/>
      <c r="I29" s="61"/>
      <c r="J29" s="61"/>
      <c r="K29" s="61"/>
      <c r="L29" s="90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4" t="s">
        <v>40</v>
      </c>
      <c r="E30" s="32"/>
      <c r="F30" s="32"/>
      <c r="G30" s="32"/>
      <c r="H30" s="32"/>
      <c r="I30" s="32"/>
      <c r="J30" s="66">
        <f>ROUND(J84, 2)</f>
        <v>0</v>
      </c>
      <c r="K30" s="32"/>
      <c r="L30" s="90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1"/>
      <c r="E31" s="61"/>
      <c r="F31" s="61"/>
      <c r="G31" s="61"/>
      <c r="H31" s="61"/>
      <c r="I31" s="61"/>
      <c r="J31" s="61"/>
      <c r="K31" s="61"/>
      <c r="L31" s="90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42</v>
      </c>
      <c r="G32" s="32"/>
      <c r="H32" s="32"/>
      <c r="I32" s="36" t="s">
        <v>41</v>
      </c>
      <c r="J32" s="36" t="s">
        <v>43</v>
      </c>
      <c r="K32" s="32"/>
      <c r="L32" s="90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5" t="s">
        <v>44</v>
      </c>
      <c r="E33" s="28" t="s">
        <v>45</v>
      </c>
      <c r="F33" s="96">
        <f>ROUND((SUM(BE84:BE99)),  2)</f>
        <v>0</v>
      </c>
      <c r="G33" s="32"/>
      <c r="H33" s="32"/>
      <c r="I33" s="97">
        <v>0.21</v>
      </c>
      <c r="J33" s="96">
        <f>ROUND(((SUM(BE84:BE99))*I33),  2)</f>
        <v>0</v>
      </c>
      <c r="K33" s="32"/>
      <c r="L33" s="90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8" t="s">
        <v>46</v>
      </c>
      <c r="F34" s="96">
        <f>ROUND((SUM(BF84:BF99)),  2)</f>
        <v>0</v>
      </c>
      <c r="G34" s="32"/>
      <c r="H34" s="32"/>
      <c r="I34" s="97">
        <v>0.15</v>
      </c>
      <c r="J34" s="96">
        <f>ROUND(((SUM(BF84:BF99))*I34),  2)</f>
        <v>0</v>
      </c>
      <c r="K34" s="32"/>
      <c r="L34" s="90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8" t="s">
        <v>47</v>
      </c>
      <c r="F35" s="96">
        <f>ROUND((SUM(BG84:BG99)),  2)</f>
        <v>0</v>
      </c>
      <c r="G35" s="32"/>
      <c r="H35" s="32"/>
      <c r="I35" s="97">
        <v>0.21</v>
      </c>
      <c r="J35" s="96">
        <f>0</f>
        <v>0</v>
      </c>
      <c r="K35" s="32"/>
      <c r="L35" s="90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8" t="s">
        <v>48</v>
      </c>
      <c r="F36" s="96">
        <f>ROUND((SUM(BH84:BH99)),  2)</f>
        <v>0</v>
      </c>
      <c r="G36" s="32"/>
      <c r="H36" s="32"/>
      <c r="I36" s="97">
        <v>0.15</v>
      </c>
      <c r="J36" s="96">
        <f>0</f>
        <v>0</v>
      </c>
      <c r="K36" s="32"/>
      <c r="L36" s="90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8" t="s">
        <v>49</v>
      </c>
      <c r="F37" s="96">
        <f>ROUND((SUM(BI84:BI99)),  2)</f>
        <v>0</v>
      </c>
      <c r="G37" s="32"/>
      <c r="H37" s="32"/>
      <c r="I37" s="97">
        <v>0</v>
      </c>
      <c r="J37" s="96">
        <f>0</f>
        <v>0</v>
      </c>
      <c r="K37" s="32"/>
      <c r="L37" s="90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90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98"/>
      <c r="D39" s="99" t="s">
        <v>50</v>
      </c>
      <c r="E39" s="55"/>
      <c r="F39" s="55"/>
      <c r="G39" s="100" t="s">
        <v>51</v>
      </c>
      <c r="H39" s="101" t="s">
        <v>52</v>
      </c>
      <c r="I39" s="55"/>
      <c r="J39" s="102">
        <f>SUM(J30:J37)</f>
        <v>0</v>
      </c>
      <c r="K39" s="103"/>
      <c r="L39" s="90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90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4" spans="1:31" s="2" customFormat="1" ht="6.95" customHeight="1">
      <c r="A44" s="32"/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90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4.95" customHeight="1">
      <c r="A45" s="32"/>
      <c r="B45" s="33"/>
      <c r="C45" s="23" t="s">
        <v>91</v>
      </c>
      <c r="D45" s="32"/>
      <c r="E45" s="32"/>
      <c r="F45" s="32"/>
      <c r="G45" s="32"/>
      <c r="H45" s="32"/>
      <c r="I45" s="32"/>
      <c r="J45" s="32"/>
      <c r="K45" s="32"/>
      <c r="L45" s="90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6.95" customHeight="1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90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customHeight="1">
      <c r="A47" s="32"/>
      <c r="B47" s="33"/>
      <c r="C47" s="28" t="s">
        <v>15</v>
      </c>
      <c r="D47" s="32"/>
      <c r="E47" s="32"/>
      <c r="F47" s="32"/>
      <c r="G47" s="32"/>
      <c r="H47" s="32"/>
      <c r="I47" s="32"/>
      <c r="J47" s="32"/>
      <c r="K47" s="32"/>
      <c r="L47" s="90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26.25" customHeight="1">
      <c r="A48" s="32"/>
      <c r="B48" s="33"/>
      <c r="C48" s="32"/>
      <c r="D48" s="32"/>
      <c r="E48" s="314" t="str">
        <f>E7</f>
        <v>Hotel Větruše - Oprava podlah tanečního sálu + svatebního a promočního salónku</v>
      </c>
      <c r="F48" s="315"/>
      <c r="G48" s="315"/>
      <c r="H48" s="315"/>
      <c r="I48" s="32"/>
      <c r="J48" s="32"/>
      <c r="K48" s="32"/>
      <c r="L48" s="90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47" s="2" customFormat="1" ht="12" customHeight="1">
      <c r="A49" s="32"/>
      <c r="B49" s="33"/>
      <c r="C49" s="28" t="s">
        <v>89</v>
      </c>
      <c r="D49" s="32"/>
      <c r="E49" s="32"/>
      <c r="F49" s="32"/>
      <c r="G49" s="32"/>
      <c r="H49" s="32"/>
      <c r="I49" s="32"/>
      <c r="J49" s="32"/>
      <c r="K49" s="32"/>
      <c r="L49" s="90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47" s="2" customFormat="1" ht="16.5" customHeight="1">
      <c r="A50" s="32"/>
      <c r="B50" s="33"/>
      <c r="C50" s="32"/>
      <c r="D50" s="32"/>
      <c r="E50" s="291" t="str">
        <f>E9</f>
        <v>VON - Vedlejší a ostatní náklady</v>
      </c>
      <c r="F50" s="313"/>
      <c r="G50" s="313"/>
      <c r="H50" s="313"/>
      <c r="I50" s="32"/>
      <c r="J50" s="32"/>
      <c r="K50" s="32"/>
      <c r="L50" s="90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47" s="2" customFormat="1" ht="6.95" customHeight="1">
      <c r="A51" s="32"/>
      <c r="B51" s="33"/>
      <c r="C51" s="32"/>
      <c r="D51" s="32"/>
      <c r="E51" s="32"/>
      <c r="F51" s="32"/>
      <c r="G51" s="32"/>
      <c r="H51" s="32"/>
      <c r="I51" s="32"/>
      <c r="J51" s="32"/>
      <c r="K51" s="32"/>
      <c r="L51" s="90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47" s="2" customFormat="1" ht="12" customHeight="1">
      <c r="A52" s="32"/>
      <c r="B52" s="33"/>
      <c r="C52" s="28" t="s">
        <v>21</v>
      </c>
      <c r="D52" s="32"/>
      <c r="E52" s="32"/>
      <c r="F52" s="26" t="str">
        <f>F12</f>
        <v>Ústí n.L.</v>
      </c>
      <c r="G52" s="32"/>
      <c r="H52" s="32"/>
      <c r="I52" s="28" t="s">
        <v>23</v>
      </c>
      <c r="J52" s="50">
        <f>IF(J12="","",J12)</f>
        <v>44679</v>
      </c>
      <c r="K52" s="32"/>
      <c r="L52" s="90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47" s="2" customFormat="1" ht="6.95" customHeight="1">
      <c r="A53" s="32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90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47" s="2" customFormat="1" ht="15.2" customHeight="1">
      <c r="A54" s="32"/>
      <c r="B54" s="33"/>
      <c r="C54" s="28" t="s">
        <v>28</v>
      </c>
      <c r="D54" s="32"/>
      <c r="E54" s="32"/>
      <c r="F54" s="26" t="str">
        <f>E15</f>
        <v>Magistrát města Ústí nad Labem</v>
      </c>
      <c r="G54" s="32"/>
      <c r="H54" s="32"/>
      <c r="I54" s="28" t="s">
        <v>34</v>
      </c>
      <c r="J54" s="30" t="str">
        <f>E21</f>
        <v>Milštejn s.r.o.</v>
      </c>
      <c r="K54" s="32"/>
      <c r="L54" s="90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47" s="2" customFormat="1" ht="15.2" customHeight="1">
      <c r="A55" s="32"/>
      <c r="B55" s="33"/>
      <c r="C55" s="28" t="s">
        <v>32</v>
      </c>
      <c r="D55" s="32"/>
      <c r="E55" s="32"/>
      <c r="F55" s="26" t="str">
        <f>IF(E18="","",E18)</f>
        <v xml:space="preserve"> </v>
      </c>
      <c r="G55" s="32"/>
      <c r="H55" s="32"/>
      <c r="I55" s="28" t="s">
        <v>37</v>
      </c>
      <c r="J55" s="30" t="str">
        <f>E24</f>
        <v xml:space="preserve"> </v>
      </c>
      <c r="K55" s="32"/>
      <c r="L55" s="90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47" s="2" customFormat="1" ht="10.35" customHeight="1">
      <c r="A56" s="32"/>
      <c r="B56" s="33"/>
      <c r="C56" s="32"/>
      <c r="D56" s="32"/>
      <c r="E56" s="32"/>
      <c r="F56" s="32"/>
      <c r="G56" s="32"/>
      <c r="H56" s="32"/>
      <c r="I56" s="32"/>
      <c r="J56" s="32"/>
      <c r="K56" s="32"/>
      <c r="L56" s="90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47" s="2" customFormat="1" ht="29.25" customHeight="1">
      <c r="A57" s="32"/>
      <c r="B57" s="33"/>
      <c r="C57" s="104" t="s">
        <v>92</v>
      </c>
      <c r="D57" s="98"/>
      <c r="E57" s="98"/>
      <c r="F57" s="98"/>
      <c r="G57" s="98"/>
      <c r="H57" s="98"/>
      <c r="I57" s="98"/>
      <c r="J57" s="105" t="s">
        <v>93</v>
      </c>
      <c r="K57" s="98"/>
      <c r="L57" s="90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47" s="2" customFormat="1" ht="10.35" customHeight="1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90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9" customHeight="1">
      <c r="A59" s="32"/>
      <c r="B59" s="33"/>
      <c r="C59" s="106" t="s">
        <v>72</v>
      </c>
      <c r="D59" s="32"/>
      <c r="E59" s="32"/>
      <c r="F59" s="32"/>
      <c r="G59" s="32"/>
      <c r="H59" s="32"/>
      <c r="I59" s="32"/>
      <c r="J59" s="66">
        <f>J84</f>
        <v>0</v>
      </c>
      <c r="K59" s="32"/>
      <c r="L59" s="90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9" t="s">
        <v>94</v>
      </c>
    </row>
    <row r="60" spans="1:47" s="9" customFormat="1" ht="24.95" customHeight="1">
      <c r="B60" s="107"/>
      <c r="D60" s="108" t="s">
        <v>557</v>
      </c>
      <c r="E60" s="109"/>
      <c r="F60" s="109"/>
      <c r="G60" s="109"/>
      <c r="H60" s="109"/>
      <c r="I60" s="109"/>
      <c r="J60" s="110">
        <f>J85</f>
        <v>0</v>
      </c>
      <c r="L60" s="107"/>
    </row>
    <row r="61" spans="1:47" s="10" customFormat="1" ht="19.899999999999999" customHeight="1">
      <c r="B61" s="111"/>
      <c r="D61" s="112" t="s">
        <v>558</v>
      </c>
      <c r="E61" s="113"/>
      <c r="F61" s="113"/>
      <c r="G61" s="113"/>
      <c r="H61" s="113"/>
      <c r="I61" s="113"/>
      <c r="J61" s="114">
        <f>J86</f>
        <v>0</v>
      </c>
      <c r="L61" s="111"/>
    </row>
    <row r="62" spans="1:47" s="10" customFormat="1" ht="19.899999999999999" customHeight="1">
      <c r="B62" s="111"/>
      <c r="D62" s="112" t="s">
        <v>559</v>
      </c>
      <c r="E62" s="113"/>
      <c r="F62" s="113"/>
      <c r="G62" s="113"/>
      <c r="H62" s="113"/>
      <c r="I62" s="113"/>
      <c r="J62" s="114">
        <f>J91</f>
        <v>0</v>
      </c>
      <c r="L62" s="111"/>
    </row>
    <row r="63" spans="1:47" s="10" customFormat="1" ht="19.899999999999999" customHeight="1">
      <c r="B63" s="111"/>
      <c r="D63" s="112" t="s">
        <v>560</v>
      </c>
      <c r="E63" s="113"/>
      <c r="F63" s="113"/>
      <c r="G63" s="113"/>
      <c r="H63" s="113"/>
      <c r="I63" s="113"/>
      <c r="J63" s="114">
        <f>J94</f>
        <v>0</v>
      </c>
      <c r="L63" s="111"/>
    </row>
    <row r="64" spans="1:47" s="10" customFormat="1" ht="19.899999999999999" customHeight="1">
      <c r="B64" s="111"/>
      <c r="D64" s="112" t="s">
        <v>561</v>
      </c>
      <c r="E64" s="113"/>
      <c r="F64" s="113"/>
      <c r="G64" s="113"/>
      <c r="H64" s="113"/>
      <c r="I64" s="113"/>
      <c r="J64" s="114">
        <f>J97</f>
        <v>0</v>
      </c>
      <c r="L64" s="111"/>
    </row>
    <row r="65" spans="1:31" s="2" customFormat="1" ht="21.75" customHeight="1">
      <c r="A65" s="32"/>
      <c r="B65" s="33"/>
      <c r="C65" s="32"/>
      <c r="D65" s="32"/>
      <c r="E65" s="32"/>
      <c r="F65" s="32"/>
      <c r="G65" s="32"/>
      <c r="H65" s="32"/>
      <c r="I65" s="32"/>
      <c r="J65" s="32"/>
      <c r="K65" s="32"/>
      <c r="L65" s="90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s="2" customFormat="1" ht="6.95" customHeight="1">
      <c r="A66" s="32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90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70" spans="1:31" s="2" customFormat="1" ht="6.95" customHeight="1">
      <c r="A70" s="32"/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90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2" customFormat="1" ht="24.95" customHeight="1">
      <c r="A71" s="32"/>
      <c r="B71" s="33"/>
      <c r="C71" s="23" t="s">
        <v>105</v>
      </c>
      <c r="D71" s="32"/>
      <c r="E71" s="32"/>
      <c r="F71" s="32"/>
      <c r="G71" s="32"/>
      <c r="H71" s="32"/>
      <c r="I71" s="32"/>
      <c r="J71" s="32"/>
      <c r="K71" s="32"/>
      <c r="L71" s="90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s="2" customFormat="1" ht="6.95" customHeight="1">
      <c r="A72" s="32"/>
      <c r="B72" s="33"/>
      <c r="C72" s="32"/>
      <c r="D72" s="32"/>
      <c r="E72" s="32"/>
      <c r="F72" s="32"/>
      <c r="G72" s="32"/>
      <c r="H72" s="32"/>
      <c r="I72" s="32"/>
      <c r="J72" s="32"/>
      <c r="K72" s="32"/>
      <c r="L72" s="90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12" customHeight="1">
      <c r="A73" s="32"/>
      <c r="B73" s="33"/>
      <c r="C73" s="28" t="s">
        <v>15</v>
      </c>
      <c r="D73" s="32"/>
      <c r="E73" s="32"/>
      <c r="F73" s="32"/>
      <c r="G73" s="32"/>
      <c r="H73" s="32"/>
      <c r="I73" s="32"/>
      <c r="J73" s="32"/>
      <c r="K73" s="32"/>
      <c r="L73" s="90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26.25" customHeight="1">
      <c r="A74" s="32"/>
      <c r="B74" s="33"/>
      <c r="C74" s="32"/>
      <c r="D74" s="32"/>
      <c r="E74" s="314" t="str">
        <f>E7</f>
        <v>Hotel Větruše - Oprava podlah tanečního sálu + svatebního a promočního salónku</v>
      </c>
      <c r="F74" s="315"/>
      <c r="G74" s="315"/>
      <c r="H74" s="315"/>
      <c r="I74" s="32"/>
      <c r="J74" s="32"/>
      <c r="K74" s="32"/>
      <c r="L74" s="90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12" customHeight="1">
      <c r="A75" s="32"/>
      <c r="B75" s="33"/>
      <c r="C75" s="28" t="s">
        <v>89</v>
      </c>
      <c r="D75" s="32"/>
      <c r="E75" s="32"/>
      <c r="F75" s="32"/>
      <c r="G75" s="32"/>
      <c r="H75" s="32"/>
      <c r="I75" s="32"/>
      <c r="J75" s="32"/>
      <c r="K75" s="32"/>
      <c r="L75" s="90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6.5" customHeight="1">
      <c r="A76" s="32"/>
      <c r="B76" s="33"/>
      <c r="C76" s="32"/>
      <c r="D76" s="32"/>
      <c r="E76" s="291" t="str">
        <f>E9</f>
        <v>VON - Vedlejší a ostatní náklady</v>
      </c>
      <c r="F76" s="313"/>
      <c r="G76" s="313"/>
      <c r="H76" s="313"/>
      <c r="I76" s="32"/>
      <c r="J76" s="32"/>
      <c r="K76" s="32"/>
      <c r="L76" s="90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6.95" customHeight="1">
      <c r="A77" s="32"/>
      <c r="B77" s="33"/>
      <c r="C77" s="32"/>
      <c r="D77" s="32"/>
      <c r="E77" s="32"/>
      <c r="F77" s="32"/>
      <c r="G77" s="32"/>
      <c r="H77" s="32"/>
      <c r="I77" s="32"/>
      <c r="J77" s="32"/>
      <c r="K77" s="32"/>
      <c r="L77" s="90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12" customHeight="1">
      <c r="A78" s="32"/>
      <c r="B78" s="33"/>
      <c r="C78" s="28" t="s">
        <v>21</v>
      </c>
      <c r="D78" s="32"/>
      <c r="E78" s="32"/>
      <c r="F78" s="26" t="str">
        <f>F12</f>
        <v>Ústí n.L.</v>
      </c>
      <c r="G78" s="32"/>
      <c r="H78" s="32"/>
      <c r="I78" s="28" t="s">
        <v>23</v>
      </c>
      <c r="J78" s="50">
        <f>IF(J12="","",J12)</f>
        <v>44679</v>
      </c>
      <c r="K78" s="32"/>
      <c r="L78" s="90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6.95" customHeight="1">
      <c r="A79" s="32"/>
      <c r="B79" s="33"/>
      <c r="C79" s="32"/>
      <c r="D79" s="32"/>
      <c r="E79" s="32"/>
      <c r="F79" s="32"/>
      <c r="G79" s="32"/>
      <c r="H79" s="32"/>
      <c r="I79" s="32"/>
      <c r="J79" s="32"/>
      <c r="K79" s="32"/>
      <c r="L79" s="90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2" customFormat="1" ht="15.2" customHeight="1">
      <c r="A80" s="32"/>
      <c r="B80" s="33"/>
      <c r="C80" s="28" t="s">
        <v>28</v>
      </c>
      <c r="D80" s="32"/>
      <c r="E80" s="32"/>
      <c r="F80" s="26" t="str">
        <f>E15</f>
        <v>Magistrát města Ústí nad Labem</v>
      </c>
      <c r="G80" s="32"/>
      <c r="H80" s="32"/>
      <c r="I80" s="28" t="s">
        <v>34</v>
      </c>
      <c r="J80" s="30" t="str">
        <f>E21</f>
        <v>Milštejn s.r.o.</v>
      </c>
      <c r="K80" s="32"/>
      <c r="L80" s="90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65" s="2" customFormat="1" ht="15.2" customHeight="1">
      <c r="A81" s="32"/>
      <c r="B81" s="33"/>
      <c r="C81" s="28" t="s">
        <v>32</v>
      </c>
      <c r="D81" s="32"/>
      <c r="E81" s="32"/>
      <c r="F81" s="26" t="str">
        <f>IF(E18="","",E18)</f>
        <v xml:space="preserve"> </v>
      </c>
      <c r="G81" s="32"/>
      <c r="H81" s="32"/>
      <c r="I81" s="28" t="s">
        <v>37</v>
      </c>
      <c r="J81" s="30" t="str">
        <f>E24</f>
        <v xml:space="preserve"> </v>
      </c>
      <c r="K81" s="32"/>
      <c r="L81" s="90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65" s="2" customFormat="1" ht="10.35" customHeight="1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90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65" s="11" customFormat="1" ht="29.25" customHeight="1">
      <c r="A83" s="115"/>
      <c r="B83" s="116"/>
      <c r="C83" s="117" t="s">
        <v>106</v>
      </c>
      <c r="D83" s="118" t="s">
        <v>59</v>
      </c>
      <c r="E83" s="118" t="s">
        <v>55</v>
      </c>
      <c r="F83" s="118" t="s">
        <v>56</v>
      </c>
      <c r="G83" s="118" t="s">
        <v>107</v>
      </c>
      <c r="H83" s="118" t="s">
        <v>108</v>
      </c>
      <c r="I83" s="118" t="s">
        <v>109</v>
      </c>
      <c r="J83" s="118" t="s">
        <v>93</v>
      </c>
      <c r="K83" s="119" t="s">
        <v>110</v>
      </c>
      <c r="L83" s="120"/>
      <c r="M83" s="57" t="s">
        <v>3</v>
      </c>
      <c r="N83" s="58" t="s">
        <v>44</v>
      </c>
      <c r="O83" s="58" t="s">
        <v>111</v>
      </c>
      <c r="P83" s="58" t="s">
        <v>112</v>
      </c>
      <c r="Q83" s="58" t="s">
        <v>113</v>
      </c>
      <c r="R83" s="58" t="s">
        <v>114</v>
      </c>
      <c r="S83" s="58" t="s">
        <v>115</v>
      </c>
      <c r="T83" s="59" t="s">
        <v>116</v>
      </c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</row>
    <row r="84" spans="1:65" s="2" customFormat="1" ht="22.9" customHeight="1">
      <c r="A84" s="32"/>
      <c r="B84" s="33"/>
      <c r="C84" s="64" t="s">
        <v>117</v>
      </c>
      <c r="D84" s="32"/>
      <c r="E84" s="32"/>
      <c r="F84" s="32"/>
      <c r="G84" s="32"/>
      <c r="H84" s="32"/>
      <c r="I84" s="32"/>
      <c r="J84" s="121">
        <f>BK84</f>
        <v>0</v>
      </c>
      <c r="K84" s="32"/>
      <c r="L84" s="33"/>
      <c r="M84" s="60"/>
      <c r="N84" s="51"/>
      <c r="O84" s="61"/>
      <c r="P84" s="122">
        <f>P85</f>
        <v>0</v>
      </c>
      <c r="Q84" s="61"/>
      <c r="R84" s="122">
        <f>R85</f>
        <v>0</v>
      </c>
      <c r="S84" s="61"/>
      <c r="T84" s="123">
        <f>T85</f>
        <v>0</v>
      </c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T84" s="19" t="s">
        <v>73</v>
      </c>
      <c r="AU84" s="19" t="s">
        <v>94</v>
      </c>
      <c r="BK84" s="124">
        <f>BK85</f>
        <v>0</v>
      </c>
    </row>
    <row r="85" spans="1:65" s="12" customFormat="1" ht="25.9" customHeight="1">
      <c r="B85" s="125"/>
      <c r="D85" s="126" t="s">
        <v>73</v>
      </c>
      <c r="E85" s="127" t="s">
        <v>562</v>
      </c>
      <c r="F85" s="127" t="s">
        <v>563</v>
      </c>
      <c r="J85" s="128">
        <f>BK85</f>
        <v>0</v>
      </c>
      <c r="L85" s="125"/>
      <c r="M85" s="129"/>
      <c r="N85" s="130"/>
      <c r="O85" s="130"/>
      <c r="P85" s="131">
        <f>P86+P91+P94+P97</f>
        <v>0</v>
      </c>
      <c r="Q85" s="130"/>
      <c r="R85" s="131">
        <f>R86+R91+R94+R97</f>
        <v>0</v>
      </c>
      <c r="S85" s="130"/>
      <c r="T85" s="132">
        <f>T86+T91+T94+T97</f>
        <v>0</v>
      </c>
      <c r="AR85" s="126" t="s">
        <v>167</v>
      </c>
      <c r="AT85" s="133" t="s">
        <v>73</v>
      </c>
      <c r="AU85" s="133" t="s">
        <v>74</v>
      </c>
      <c r="AY85" s="126" t="s">
        <v>120</v>
      </c>
      <c r="BK85" s="134">
        <f>BK86+BK91+BK94+BK97</f>
        <v>0</v>
      </c>
    </row>
    <row r="86" spans="1:65" s="12" customFormat="1" ht="22.9" customHeight="1">
      <c r="B86" s="125"/>
      <c r="D86" s="126" t="s">
        <v>73</v>
      </c>
      <c r="E86" s="135" t="s">
        <v>564</v>
      </c>
      <c r="F86" s="135" t="s">
        <v>565</v>
      </c>
      <c r="J86" s="136">
        <f>BK86</f>
        <v>0</v>
      </c>
      <c r="L86" s="125"/>
      <c r="M86" s="129"/>
      <c r="N86" s="130"/>
      <c r="O86" s="130"/>
      <c r="P86" s="131">
        <f>SUM(P87:P90)</f>
        <v>0</v>
      </c>
      <c r="Q86" s="130"/>
      <c r="R86" s="131">
        <f>SUM(R87:R90)</f>
        <v>0</v>
      </c>
      <c r="S86" s="130"/>
      <c r="T86" s="132">
        <f>SUM(T87:T90)</f>
        <v>0</v>
      </c>
      <c r="AR86" s="126" t="s">
        <v>167</v>
      </c>
      <c r="AT86" s="133" t="s">
        <v>73</v>
      </c>
      <c r="AU86" s="133" t="s">
        <v>82</v>
      </c>
      <c r="AY86" s="126" t="s">
        <v>120</v>
      </c>
      <c r="BK86" s="134">
        <f>SUM(BK87:BK90)</f>
        <v>0</v>
      </c>
    </row>
    <row r="87" spans="1:65" s="2" customFormat="1" ht="49.15" customHeight="1">
      <c r="A87" s="32"/>
      <c r="B87" s="137"/>
      <c r="C87" s="138" t="s">
        <v>82</v>
      </c>
      <c r="D87" s="138" t="s">
        <v>123</v>
      </c>
      <c r="E87" s="139" t="s">
        <v>566</v>
      </c>
      <c r="F87" s="140" t="s">
        <v>567</v>
      </c>
      <c r="G87" s="141" t="s">
        <v>568</v>
      </c>
      <c r="H87" s="142">
        <v>1</v>
      </c>
      <c r="I87" s="143">
        <v>0</v>
      </c>
      <c r="J87" s="143">
        <f>ROUND(I87*H87,2)</f>
        <v>0</v>
      </c>
      <c r="K87" s="140" t="s">
        <v>127</v>
      </c>
      <c r="L87" s="33"/>
      <c r="M87" s="144" t="s">
        <v>3</v>
      </c>
      <c r="N87" s="145" t="s">
        <v>45</v>
      </c>
      <c r="O87" s="146">
        <v>0</v>
      </c>
      <c r="P87" s="146">
        <f>O87*H87</f>
        <v>0</v>
      </c>
      <c r="Q87" s="146">
        <v>0</v>
      </c>
      <c r="R87" s="146">
        <f>Q87*H87</f>
        <v>0</v>
      </c>
      <c r="S87" s="146">
        <v>0</v>
      </c>
      <c r="T87" s="147">
        <f>S87*H87</f>
        <v>0</v>
      </c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R87" s="148" t="s">
        <v>569</v>
      </c>
      <c r="AT87" s="148" t="s">
        <v>123</v>
      </c>
      <c r="AU87" s="148" t="s">
        <v>84</v>
      </c>
      <c r="AY87" s="19" t="s">
        <v>120</v>
      </c>
      <c r="BE87" s="149">
        <f>IF(N87="základní",J87,0)</f>
        <v>0</v>
      </c>
      <c r="BF87" s="149">
        <f>IF(N87="snížená",J87,0)</f>
        <v>0</v>
      </c>
      <c r="BG87" s="149">
        <f>IF(N87="zákl. přenesená",J87,0)</f>
        <v>0</v>
      </c>
      <c r="BH87" s="149">
        <f>IF(N87="sníž. přenesená",J87,0)</f>
        <v>0</v>
      </c>
      <c r="BI87" s="149">
        <f>IF(N87="nulová",J87,0)</f>
        <v>0</v>
      </c>
      <c r="BJ87" s="19" t="s">
        <v>82</v>
      </c>
      <c r="BK87" s="149">
        <f>ROUND(I87*H87,2)</f>
        <v>0</v>
      </c>
      <c r="BL87" s="19" t="s">
        <v>569</v>
      </c>
      <c r="BM87" s="148" t="s">
        <v>570</v>
      </c>
    </row>
    <row r="88" spans="1:65" s="2" customFormat="1">
      <c r="A88" s="32"/>
      <c r="B88" s="33"/>
      <c r="C88" s="32"/>
      <c r="D88" s="150" t="s">
        <v>130</v>
      </c>
      <c r="E88" s="32"/>
      <c r="F88" s="151" t="s">
        <v>571</v>
      </c>
      <c r="G88" s="32"/>
      <c r="H88" s="32"/>
      <c r="I88" s="32"/>
      <c r="J88" s="32"/>
      <c r="K88" s="32"/>
      <c r="L88" s="33"/>
      <c r="M88" s="152"/>
      <c r="N88" s="153"/>
      <c r="O88" s="53"/>
      <c r="P88" s="53"/>
      <c r="Q88" s="53"/>
      <c r="R88" s="53"/>
      <c r="S88" s="53"/>
      <c r="T88" s="54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T88" s="19" t="s">
        <v>130</v>
      </c>
      <c r="AU88" s="19" t="s">
        <v>84</v>
      </c>
    </row>
    <row r="89" spans="1:65" s="2" customFormat="1" ht="24.2" customHeight="1">
      <c r="A89" s="32"/>
      <c r="B89" s="137"/>
      <c r="C89" s="138" t="s">
        <v>84</v>
      </c>
      <c r="D89" s="138" t="s">
        <v>123</v>
      </c>
      <c r="E89" s="139" t="s">
        <v>572</v>
      </c>
      <c r="F89" s="140" t="s">
        <v>573</v>
      </c>
      <c r="G89" s="141" t="s">
        <v>568</v>
      </c>
      <c r="H89" s="142">
        <v>1</v>
      </c>
      <c r="I89" s="143">
        <v>0</v>
      </c>
      <c r="J89" s="143">
        <f>ROUND(I89*H89,2)</f>
        <v>0</v>
      </c>
      <c r="K89" s="140" t="s">
        <v>127</v>
      </c>
      <c r="L89" s="33"/>
      <c r="M89" s="144" t="s">
        <v>3</v>
      </c>
      <c r="N89" s="145" t="s">
        <v>45</v>
      </c>
      <c r="O89" s="146">
        <v>0</v>
      </c>
      <c r="P89" s="146">
        <f>O89*H89</f>
        <v>0</v>
      </c>
      <c r="Q89" s="146">
        <v>0</v>
      </c>
      <c r="R89" s="146">
        <f>Q89*H89</f>
        <v>0</v>
      </c>
      <c r="S89" s="146">
        <v>0</v>
      </c>
      <c r="T89" s="147">
        <f>S89*H89</f>
        <v>0</v>
      </c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R89" s="148" t="s">
        <v>569</v>
      </c>
      <c r="AT89" s="148" t="s">
        <v>123</v>
      </c>
      <c r="AU89" s="148" t="s">
        <v>84</v>
      </c>
      <c r="AY89" s="19" t="s">
        <v>120</v>
      </c>
      <c r="BE89" s="149">
        <f>IF(N89="základní",J89,0)</f>
        <v>0</v>
      </c>
      <c r="BF89" s="149">
        <f>IF(N89="snížená",J89,0)</f>
        <v>0</v>
      </c>
      <c r="BG89" s="149">
        <f>IF(N89="zákl. přenesená",J89,0)</f>
        <v>0</v>
      </c>
      <c r="BH89" s="149">
        <f>IF(N89="sníž. přenesená",J89,0)</f>
        <v>0</v>
      </c>
      <c r="BI89" s="149">
        <f>IF(N89="nulová",J89,0)</f>
        <v>0</v>
      </c>
      <c r="BJ89" s="19" t="s">
        <v>82</v>
      </c>
      <c r="BK89" s="149">
        <f>ROUND(I89*H89,2)</f>
        <v>0</v>
      </c>
      <c r="BL89" s="19" t="s">
        <v>569</v>
      </c>
      <c r="BM89" s="148" t="s">
        <v>574</v>
      </c>
    </row>
    <row r="90" spans="1:65" s="2" customFormat="1">
      <c r="A90" s="32"/>
      <c r="B90" s="33"/>
      <c r="C90" s="32"/>
      <c r="D90" s="150" t="s">
        <v>130</v>
      </c>
      <c r="E90" s="32"/>
      <c r="F90" s="151" t="s">
        <v>575</v>
      </c>
      <c r="G90" s="32"/>
      <c r="H90" s="32"/>
      <c r="I90" s="32"/>
      <c r="J90" s="32"/>
      <c r="K90" s="32"/>
      <c r="L90" s="33"/>
      <c r="M90" s="152"/>
      <c r="N90" s="153"/>
      <c r="O90" s="53"/>
      <c r="P90" s="53"/>
      <c r="Q90" s="53"/>
      <c r="R90" s="53"/>
      <c r="S90" s="53"/>
      <c r="T90" s="54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T90" s="19" t="s">
        <v>130</v>
      </c>
      <c r="AU90" s="19" t="s">
        <v>84</v>
      </c>
    </row>
    <row r="91" spans="1:65" s="12" customFormat="1" ht="22.9" customHeight="1">
      <c r="B91" s="125"/>
      <c r="D91" s="126" t="s">
        <v>73</v>
      </c>
      <c r="E91" s="135" t="s">
        <v>576</v>
      </c>
      <c r="F91" s="135" t="s">
        <v>577</v>
      </c>
      <c r="J91" s="136">
        <f>BK91</f>
        <v>0</v>
      </c>
      <c r="L91" s="125"/>
      <c r="M91" s="129"/>
      <c r="N91" s="130"/>
      <c r="O91" s="130"/>
      <c r="P91" s="131">
        <f>SUM(P92:P93)</f>
        <v>0</v>
      </c>
      <c r="Q91" s="130"/>
      <c r="R91" s="131">
        <f>SUM(R92:R93)</f>
        <v>0</v>
      </c>
      <c r="S91" s="130"/>
      <c r="T91" s="132">
        <f>SUM(T92:T93)</f>
        <v>0</v>
      </c>
      <c r="AR91" s="126" t="s">
        <v>167</v>
      </c>
      <c r="AT91" s="133" t="s">
        <v>73</v>
      </c>
      <c r="AU91" s="133" t="s">
        <v>82</v>
      </c>
      <c r="AY91" s="126" t="s">
        <v>120</v>
      </c>
      <c r="BK91" s="134">
        <f>SUM(BK92:BK93)</f>
        <v>0</v>
      </c>
    </row>
    <row r="92" spans="1:65" s="2" customFormat="1" ht="37.9" customHeight="1">
      <c r="A92" s="32"/>
      <c r="B92" s="137"/>
      <c r="C92" s="138" t="s">
        <v>151</v>
      </c>
      <c r="D92" s="138" t="s">
        <v>123</v>
      </c>
      <c r="E92" s="139" t="s">
        <v>578</v>
      </c>
      <c r="F92" s="140" t="s">
        <v>579</v>
      </c>
      <c r="G92" s="141" t="s">
        <v>568</v>
      </c>
      <c r="H92" s="142">
        <v>1</v>
      </c>
      <c r="I92" s="143">
        <v>0</v>
      </c>
      <c r="J92" s="143">
        <f>ROUND(I92*H92,2)</f>
        <v>0</v>
      </c>
      <c r="K92" s="140" t="s">
        <v>127</v>
      </c>
      <c r="L92" s="33"/>
      <c r="M92" s="144" t="s">
        <v>3</v>
      </c>
      <c r="N92" s="145" t="s">
        <v>45</v>
      </c>
      <c r="O92" s="146">
        <v>0</v>
      </c>
      <c r="P92" s="146">
        <f>O92*H92</f>
        <v>0</v>
      </c>
      <c r="Q92" s="146">
        <v>0</v>
      </c>
      <c r="R92" s="146">
        <f>Q92*H92</f>
        <v>0</v>
      </c>
      <c r="S92" s="146">
        <v>0</v>
      </c>
      <c r="T92" s="147">
        <f>S92*H92</f>
        <v>0</v>
      </c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R92" s="148" t="s">
        <v>569</v>
      </c>
      <c r="AT92" s="148" t="s">
        <v>123</v>
      </c>
      <c r="AU92" s="148" t="s">
        <v>84</v>
      </c>
      <c r="AY92" s="19" t="s">
        <v>120</v>
      </c>
      <c r="BE92" s="149">
        <f>IF(N92="základní",J92,0)</f>
        <v>0</v>
      </c>
      <c r="BF92" s="149">
        <f>IF(N92="snížená",J92,0)</f>
        <v>0</v>
      </c>
      <c r="BG92" s="149">
        <f>IF(N92="zákl. přenesená",J92,0)</f>
        <v>0</v>
      </c>
      <c r="BH92" s="149">
        <f>IF(N92="sníž. přenesená",J92,0)</f>
        <v>0</v>
      </c>
      <c r="BI92" s="149">
        <f>IF(N92="nulová",J92,0)</f>
        <v>0</v>
      </c>
      <c r="BJ92" s="19" t="s">
        <v>82</v>
      </c>
      <c r="BK92" s="149">
        <f>ROUND(I92*H92,2)</f>
        <v>0</v>
      </c>
      <c r="BL92" s="19" t="s">
        <v>569</v>
      </c>
      <c r="BM92" s="148" t="s">
        <v>580</v>
      </c>
    </row>
    <row r="93" spans="1:65" s="2" customFormat="1">
      <c r="A93" s="32"/>
      <c r="B93" s="33"/>
      <c r="C93" s="32"/>
      <c r="D93" s="150" t="s">
        <v>130</v>
      </c>
      <c r="E93" s="32"/>
      <c r="F93" s="151" t="s">
        <v>581</v>
      </c>
      <c r="G93" s="32"/>
      <c r="H93" s="32"/>
      <c r="I93" s="32"/>
      <c r="J93" s="32"/>
      <c r="K93" s="32"/>
      <c r="L93" s="33"/>
      <c r="M93" s="152"/>
      <c r="N93" s="153"/>
      <c r="O93" s="53"/>
      <c r="P93" s="53"/>
      <c r="Q93" s="53"/>
      <c r="R93" s="53"/>
      <c r="S93" s="53"/>
      <c r="T93" s="54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T93" s="19" t="s">
        <v>130</v>
      </c>
      <c r="AU93" s="19" t="s">
        <v>84</v>
      </c>
    </row>
    <row r="94" spans="1:65" s="12" customFormat="1" ht="22.9" customHeight="1">
      <c r="B94" s="125"/>
      <c r="D94" s="126" t="s">
        <v>73</v>
      </c>
      <c r="E94" s="135" t="s">
        <v>582</v>
      </c>
      <c r="F94" s="135" t="s">
        <v>583</v>
      </c>
      <c r="J94" s="136">
        <f>BK94</f>
        <v>0</v>
      </c>
      <c r="L94" s="125"/>
      <c r="M94" s="129"/>
      <c r="N94" s="130"/>
      <c r="O94" s="130"/>
      <c r="P94" s="131">
        <f>SUM(P95:P96)</f>
        <v>0</v>
      </c>
      <c r="Q94" s="130"/>
      <c r="R94" s="131">
        <f>SUM(R95:R96)</f>
        <v>0</v>
      </c>
      <c r="S94" s="130"/>
      <c r="T94" s="132">
        <f>SUM(T95:T96)</f>
        <v>0</v>
      </c>
      <c r="AR94" s="126" t="s">
        <v>167</v>
      </c>
      <c r="AT94" s="133" t="s">
        <v>73</v>
      </c>
      <c r="AU94" s="133" t="s">
        <v>82</v>
      </c>
      <c r="AY94" s="126" t="s">
        <v>120</v>
      </c>
      <c r="BK94" s="134">
        <f>SUM(BK95:BK96)</f>
        <v>0</v>
      </c>
    </row>
    <row r="95" spans="1:65" s="2" customFormat="1" ht="44.25" customHeight="1">
      <c r="A95" s="32"/>
      <c r="B95" s="137"/>
      <c r="C95" s="138" t="s">
        <v>128</v>
      </c>
      <c r="D95" s="138" t="s">
        <v>123</v>
      </c>
      <c r="E95" s="139" t="s">
        <v>584</v>
      </c>
      <c r="F95" s="140" t="s">
        <v>585</v>
      </c>
      <c r="G95" s="141" t="s">
        <v>568</v>
      </c>
      <c r="H95" s="142">
        <v>1</v>
      </c>
      <c r="I95" s="143">
        <v>0</v>
      </c>
      <c r="J95" s="143">
        <f>ROUND(I95*H95,2)</f>
        <v>0</v>
      </c>
      <c r="K95" s="140" t="s">
        <v>127</v>
      </c>
      <c r="L95" s="33"/>
      <c r="M95" s="144" t="s">
        <v>3</v>
      </c>
      <c r="N95" s="145" t="s">
        <v>45</v>
      </c>
      <c r="O95" s="146">
        <v>0</v>
      </c>
      <c r="P95" s="146">
        <f>O95*H95</f>
        <v>0</v>
      </c>
      <c r="Q95" s="146">
        <v>0</v>
      </c>
      <c r="R95" s="146">
        <f>Q95*H95</f>
        <v>0</v>
      </c>
      <c r="S95" s="146">
        <v>0</v>
      </c>
      <c r="T95" s="147">
        <f>S95*H95</f>
        <v>0</v>
      </c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R95" s="148" t="s">
        <v>569</v>
      </c>
      <c r="AT95" s="148" t="s">
        <v>123</v>
      </c>
      <c r="AU95" s="148" t="s">
        <v>84</v>
      </c>
      <c r="AY95" s="19" t="s">
        <v>120</v>
      </c>
      <c r="BE95" s="149">
        <f>IF(N95="základní",J95,0)</f>
        <v>0</v>
      </c>
      <c r="BF95" s="149">
        <f>IF(N95="snížená",J95,0)</f>
        <v>0</v>
      </c>
      <c r="BG95" s="149">
        <f>IF(N95="zákl. přenesená",J95,0)</f>
        <v>0</v>
      </c>
      <c r="BH95" s="149">
        <f>IF(N95="sníž. přenesená",J95,0)</f>
        <v>0</v>
      </c>
      <c r="BI95" s="149">
        <f>IF(N95="nulová",J95,0)</f>
        <v>0</v>
      </c>
      <c r="BJ95" s="19" t="s">
        <v>82</v>
      </c>
      <c r="BK95" s="149">
        <f>ROUND(I95*H95,2)</f>
        <v>0</v>
      </c>
      <c r="BL95" s="19" t="s">
        <v>569</v>
      </c>
      <c r="BM95" s="148" t="s">
        <v>586</v>
      </c>
    </row>
    <row r="96" spans="1:65" s="2" customFormat="1">
      <c r="A96" s="32"/>
      <c r="B96" s="33"/>
      <c r="C96" s="32"/>
      <c r="D96" s="150" t="s">
        <v>130</v>
      </c>
      <c r="E96" s="32"/>
      <c r="F96" s="151" t="s">
        <v>587</v>
      </c>
      <c r="G96" s="32"/>
      <c r="H96" s="32"/>
      <c r="I96" s="32"/>
      <c r="J96" s="32"/>
      <c r="K96" s="32"/>
      <c r="L96" s="33"/>
      <c r="M96" s="152"/>
      <c r="N96" s="153"/>
      <c r="O96" s="53"/>
      <c r="P96" s="53"/>
      <c r="Q96" s="53"/>
      <c r="R96" s="53"/>
      <c r="S96" s="53"/>
      <c r="T96" s="54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T96" s="19" t="s">
        <v>130</v>
      </c>
      <c r="AU96" s="19" t="s">
        <v>84</v>
      </c>
    </row>
    <row r="97" spans="1:65" s="12" customFormat="1" ht="22.9" customHeight="1">
      <c r="B97" s="125"/>
      <c r="D97" s="126" t="s">
        <v>73</v>
      </c>
      <c r="E97" s="135" t="s">
        <v>588</v>
      </c>
      <c r="F97" s="135" t="s">
        <v>589</v>
      </c>
      <c r="J97" s="136">
        <f>BK97</f>
        <v>0</v>
      </c>
      <c r="L97" s="125"/>
      <c r="M97" s="129"/>
      <c r="N97" s="130"/>
      <c r="O97" s="130"/>
      <c r="P97" s="131">
        <f>SUM(P98:P99)</f>
        <v>0</v>
      </c>
      <c r="Q97" s="130"/>
      <c r="R97" s="131">
        <f>SUM(R98:R99)</f>
        <v>0</v>
      </c>
      <c r="S97" s="130"/>
      <c r="T97" s="132">
        <f>SUM(T98:T99)</f>
        <v>0</v>
      </c>
      <c r="AR97" s="126" t="s">
        <v>167</v>
      </c>
      <c r="AT97" s="133" t="s">
        <v>73</v>
      </c>
      <c r="AU97" s="133" t="s">
        <v>82</v>
      </c>
      <c r="AY97" s="126" t="s">
        <v>120</v>
      </c>
      <c r="BK97" s="134">
        <f>SUM(BK98:BK99)</f>
        <v>0</v>
      </c>
    </row>
    <row r="98" spans="1:65" s="2" customFormat="1" ht="24.2" customHeight="1">
      <c r="A98" s="32"/>
      <c r="B98" s="137"/>
      <c r="C98" s="138" t="s">
        <v>167</v>
      </c>
      <c r="D98" s="138" t="s">
        <v>123</v>
      </c>
      <c r="E98" s="139" t="s">
        <v>590</v>
      </c>
      <c r="F98" s="140" t="s">
        <v>591</v>
      </c>
      <c r="G98" s="141" t="s">
        <v>568</v>
      </c>
      <c r="H98" s="142">
        <v>1</v>
      </c>
      <c r="I98" s="143">
        <v>0</v>
      </c>
      <c r="J98" s="143">
        <f>ROUND(I98*H98,2)</f>
        <v>0</v>
      </c>
      <c r="K98" s="140" t="s">
        <v>127</v>
      </c>
      <c r="L98" s="33"/>
      <c r="M98" s="144" t="s">
        <v>3</v>
      </c>
      <c r="N98" s="145" t="s">
        <v>45</v>
      </c>
      <c r="O98" s="146">
        <v>0</v>
      </c>
      <c r="P98" s="146">
        <f>O98*H98</f>
        <v>0</v>
      </c>
      <c r="Q98" s="146">
        <v>0</v>
      </c>
      <c r="R98" s="146">
        <f>Q98*H98</f>
        <v>0</v>
      </c>
      <c r="S98" s="146">
        <v>0</v>
      </c>
      <c r="T98" s="147">
        <f>S98*H98</f>
        <v>0</v>
      </c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R98" s="148" t="s">
        <v>569</v>
      </c>
      <c r="AT98" s="148" t="s">
        <v>123</v>
      </c>
      <c r="AU98" s="148" t="s">
        <v>84</v>
      </c>
      <c r="AY98" s="19" t="s">
        <v>120</v>
      </c>
      <c r="BE98" s="149">
        <f>IF(N98="základní",J98,0)</f>
        <v>0</v>
      </c>
      <c r="BF98" s="149">
        <f>IF(N98="snížená",J98,0)</f>
        <v>0</v>
      </c>
      <c r="BG98" s="149">
        <f>IF(N98="zákl. přenesená",J98,0)</f>
        <v>0</v>
      </c>
      <c r="BH98" s="149">
        <f>IF(N98="sníž. přenesená",J98,0)</f>
        <v>0</v>
      </c>
      <c r="BI98" s="149">
        <f>IF(N98="nulová",J98,0)</f>
        <v>0</v>
      </c>
      <c r="BJ98" s="19" t="s">
        <v>82</v>
      </c>
      <c r="BK98" s="149">
        <f>ROUND(I98*H98,2)</f>
        <v>0</v>
      </c>
      <c r="BL98" s="19" t="s">
        <v>569</v>
      </c>
      <c r="BM98" s="148" t="s">
        <v>592</v>
      </c>
    </row>
    <row r="99" spans="1:65" s="2" customFormat="1">
      <c r="A99" s="32"/>
      <c r="B99" s="33"/>
      <c r="C99" s="32"/>
      <c r="D99" s="150" t="s">
        <v>130</v>
      </c>
      <c r="E99" s="32"/>
      <c r="F99" s="151" t="s">
        <v>593</v>
      </c>
      <c r="G99" s="32"/>
      <c r="H99" s="32"/>
      <c r="I99" s="32"/>
      <c r="J99" s="32"/>
      <c r="K99" s="32"/>
      <c r="L99" s="33"/>
      <c r="M99" s="194"/>
      <c r="N99" s="195"/>
      <c r="O99" s="196"/>
      <c r="P99" s="196"/>
      <c r="Q99" s="196"/>
      <c r="R99" s="196"/>
      <c r="S99" s="196"/>
      <c r="T99" s="197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T99" s="19" t="s">
        <v>130</v>
      </c>
      <c r="AU99" s="19" t="s">
        <v>84</v>
      </c>
    </row>
    <row r="100" spans="1:65" s="2" customFormat="1" ht="6.95" customHeight="1">
      <c r="A100" s="32"/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33"/>
      <c r="M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</sheetData>
  <autoFilter ref="C83:K99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/>
    <hyperlink ref="F90" r:id="rId2"/>
    <hyperlink ref="F93" r:id="rId3"/>
    <hyperlink ref="F96" r:id="rId4"/>
    <hyperlink ref="F99" r:id="rId5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="110" zoomScaleNormal="110" workbookViewId="0"/>
  </sheetViews>
  <sheetFormatPr defaultRowHeight="11.25"/>
  <cols>
    <col min="1" max="1" width="8.33203125" style="198" customWidth="1"/>
    <col min="2" max="2" width="1.6640625" style="198" customWidth="1"/>
    <col min="3" max="4" width="5" style="198" customWidth="1"/>
    <col min="5" max="5" width="11.6640625" style="198" customWidth="1"/>
    <col min="6" max="6" width="9.1640625" style="198" customWidth="1"/>
    <col min="7" max="7" width="5" style="198" customWidth="1"/>
    <col min="8" max="8" width="77.83203125" style="198" customWidth="1"/>
    <col min="9" max="10" width="20" style="198" customWidth="1"/>
    <col min="11" max="11" width="1.6640625" style="198" customWidth="1"/>
  </cols>
  <sheetData>
    <row r="1" spans="2:11" s="1" customFormat="1" ht="37.5" customHeight="1"/>
    <row r="2" spans="2:11" s="1" customFormat="1" ht="7.5" customHeight="1">
      <c r="B2" s="199"/>
      <c r="C2" s="200"/>
      <c r="D2" s="200"/>
      <c r="E2" s="200"/>
      <c r="F2" s="200"/>
      <c r="G2" s="200"/>
      <c r="H2" s="200"/>
      <c r="I2" s="200"/>
      <c r="J2" s="200"/>
      <c r="K2" s="201"/>
    </row>
    <row r="3" spans="2:11" s="17" customFormat="1" ht="45" customHeight="1">
      <c r="B3" s="202"/>
      <c r="C3" s="317" t="s">
        <v>594</v>
      </c>
      <c r="D3" s="317"/>
      <c r="E3" s="317"/>
      <c r="F3" s="317"/>
      <c r="G3" s="317"/>
      <c r="H3" s="317"/>
      <c r="I3" s="317"/>
      <c r="J3" s="317"/>
      <c r="K3" s="203"/>
    </row>
    <row r="4" spans="2:11" s="1" customFormat="1" ht="25.5" customHeight="1">
      <c r="B4" s="204"/>
      <c r="C4" s="318" t="s">
        <v>595</v>
      </c>
      <c r="D4" s="318"/>
      <c r="E4" s="318"/>
      <c r="F4" s="318"/>
      <c r="G4" s="318"/>
      <c r="H4" s="318"/>
      <c r="I4" s="318"/>
      <c r="J4" s="318"/>
      <c r="K4" s="205"/>
    </row>
    <row r="5" spans="2:11" s="1" customFormat="1" ht="5.25" customHeight="1">
      <c r="B5" s="204"/>
      <c r="C5" s="206"/>
      <c r="D5" s="206"/>
      <c r="E5" s="206"/>
      <c r="F5" s="206"/>
      <c r="G5" s="206"/>
      <c r="H5" s="206"/>
      <c r="I5" s="206"/>
      <c r="J5" s="206"/>
      <c r="K5" s="205"/>
    </row>
    <row r="6" spans="2:11" s="1" customFormat="1" ht="15" customHeight="1">
      <c r="B6" s="204"/>
      <c r="C6" s="316" t="s">
        <v>596</v>
      </c>
      <c r="D6" s="316"/>
      <c r="E6" s="316"/>
      <c r="F6" s="316"/>
      <c r="G6" s="316"/>
      <c r="H6" s="316"/>
      <c r="I6" s="316"/>
      <c r="J6" s="316"/>
      <c r="K6" s="205"/>
    </row>
    <row r="7" spans="2:11" s="1" customFormat="1" ht="15" customHeight="1">
      <c r="B7" s="208"/>
      <c r="C7" s="316" t="s">
        <v>597</v>
      </c>
      <c r="D7" s="316"/>
      <c r="E7" s="316"/>
      <c r="F7" s="316"/>
      <c r="G7" s="316"/>
      <c r="H7" s="316"/>
      <c r="I7" s="316"/>
      <c r="J7" s="316"/>
      <c r="K7" s="205"/>
    </row>
    <row r="8" spans="2:11" s="1" customFormat="1" ht="12.75" customHeight="1">
      <c r="B8" s="208"/>
      <c r="C8" s="207"/>
      <c r="D8" s="207"/>
      <c r="E8" s="207"/>
      <c r="F8" s="207"/>
      <c r="G8" s="207"/>
      <c r="H8" s="207"/>
      <c r="I8" s="207"/>
      <c r="J8" s="207"/>
      <c r="K8" s="205"/>
    </row>
    <row r="9" spans="2:11" s="1" customFormat="1" ht="15" customHeight="1">
      <c r="B9" s="208"/>
      <c r="C9" s="316" t="s">
        <v>598</v>
      </c>
      <c r="D9" s="316"/>
      <c r="E9" s="316"/>
      <c r="F9" s="316"/>
      <c r="G9" s="316"/>
      <c r="H9" s="316"/>
      <c r="I9" s="316"/>
      <c r="J9" s="316"/>
      <c r="K9" s="205"/>
    </row>
    <row r="10" spans="2:11" s="1" customFormat="1" ht="15" customHeight="1">
      <c r="B10" s="208"/>
      <c r="C10" s="207"/>
      <c r="D10" s="316" t="s">
        <v>599</v>
      </c>
      <c r="E10" s="316"/>
      <c r="F10" s="316"/>
      <c r="G10" s="316"/>
      <c r="H10" s="316"/>
      <c r="I10" s="316"/>
      <c r="J10" s="316"/>
      <c r="K10" s="205"/>
    </row>
    <row r="11" spans="2:11" s="1" customFormat="1" ht="15" customHeight="1">
      <c r="B11" s="208"/>
      <c r="C11" s="209"/>
      <c r="D11" s="316" t="s">
        <v>600</v>
      </c>
      <c r="E11" s="316"/>
      <c r="F11" s="316"/>
      <c r="G11" s="316"/>
      <c r="H11" s="316"/>
      <c r="I11" s="316"/>
      <c r="J11" s="316"/>
      <c r="K11" s="205"/>
    </row>
    <row r="12" spans="2:11" s="1" customFormat="1" ht="15" customHeight="1">
      <c r="B12" s="208"/>
      <c r="C12" s="209"/>
      <c r="D12" s="207"/>
      <c r="E12" s="207"/>
      <c r="F12" s="207"/>
      <c r="G12" s="207"/>
      <c r="H12" s="207"/>
      <c r="I12" s="207"/>
      <c r="J12" s="207"/>
      <c r="K12" s="205"/>
    </row>
    <row r="13" spans="2:11" s="1" customFormat="1" ht="15" customHeight="1">
      <c r="B13" s="208"/>
      <c r="C13" s="209"/>
      <c r="D13" s="210" t="s">
        <v>601</v>
      </c>
      <c r="E13" s="207"/>
      <c r="F13" s="207"/>
      <c r="G13" s="207"/>
      <c r="H13" s="207"/>
      <c r="I13" s="207"/>
      <c r="J13" s="207"/>
      <c r="K13" s="205"/>
    </row>
    <row r="14" spans="2:11" s="1" customFormat="1" ht="12.75" customHeight="1">
      <c r="B14" s="208"/>
      <c r="C14" s="209"/>
      <c r="D14" s="209"/>
      <c r="E14" s="209"/>
      <c r="F14" s="209"/>
      <c r="G14" s="209"/>
      <c r="H14" s="209"/>
      <c r="I14" s="209"/>
      <c r="J14" s="209"/>
      <c r="K14" s="205"/>
    </row>
    <row r="15" spans="2:11" s="1" customFormat="1" ht="15" customHeight="1">
      <c r="B15" s="208"/>
      <c r="C15" s="209"/>
      <c r="D15" s="316" t="s">
        <v>602</v>
      </c>
      <c r="E15" s="316"/>
      <c r="F15" s="316"/>
      <c r="G15" s="316"/>
      <c r="H15" s="316"/>
      <c r="I15" s="316"/>
      <c r="J15" s="316"/>
      <c r="K15" s="205"/>
    </row>
    <row r="16" spans="2:11" s="1" customFormat="1" ht="15" customHeight="1">
      <c r="B16" s="208"/>
      <c r="C16" s="209"/>
      <c r="D16" s="316" t="s">
        <v>603</v>
      </c>
      <c r="E16" s="316"/>
      <c r="F16" s="316"/>
      <c r="G16" s="316"/>
      <c r="H16" s="316"/>
      <c r="I16" s="316"/>
      <c r="J16" s="316"/>
      <c r="K16" s="205"/>
    </row>
    <row r="17" spans="2:11" s="1" customFormat="1" ht="15" customHeight="1">
      <c r="B17" s="208"/>
      <c r="C17" s="209"/>
      <c r="D17" s="316" t="s">
        <v>604</v>
      </c>
      <c r="E17" s="316"/>
      <c r="F17" s="316"/>
      <c r="G17" s="316"/>
      <c r="H17" s="316"/>
      <c r="I17" s="316"/>
      <c r="J17" s="316"/>
      <c r="K17" s="205"/>
    </row>
    <row r="18" spans="2:11" s="1" customFormat="1" ht="15" customHeight="1">
      <c r="B18" s="208"/>
      <c r="C18" s="209"/>
      <c r="D18" s="209"/>
      <c r="E18" s="211" t="s">
        <v>81</v>
      </c>
      <c r="F18" s="316" t="s">
        <v>605</v>
      </c>
      <c r="G18" s="316"/>
      <c r="H18" s="316"/>
      <c r="I18" s="316"/>
      <c r="J18" s="316"/>
      <c r="K18" s="205"/>
    </row>
    <row r="19" spans="2:11" s="1" customFormat="1" ht="15" customHeight="1">
      <c r="B19" s="208"/>
      <c r="C19" s="209"/>
      <c r="D19" s="209"/>
      <c r="E19" s="211" t="s">
        <v>606</v>
      </c>
      <c r="F19" s="316" t="s">
        <v>607</v>
      </c>
      <c r="G19" s="316"/>
      <c r="H19" s="316"/>
      <c r="I19" s="316"/>
      <c r="J19" s="316"/>
      <c r="K19" s="205"/>
    </row>
    <row r="20" spans="2:11" s="1" customFormat="1" ht="15" customHeight="1">
      <c r="B20" s="208"/>
      <c r="C20" s="209"/>
      <c r="D20" s="209"/>
      <c r="E20" s="211" t="s">
        <v>608</v>
      </c>
      <c r="F20" s="316" t="s">
        <v>609</v>
      </c>
      <c r="G20" s="316"/>
      <c r="H20" s="316"/>
      <c r="I20" s="316"/>
      <c r="J20" s="316"/>
      <c r="K20" s="205"/>
    </row>
    <row r="21" spans="2:11" s="1" customFormat="1" ht="15" customHeight="1">
      <c r="B21" s="208"/>
      <c r="C21" s="209"/>
      <c r="D21" s="209"/>
      <c r="E21" s="211" t="s">
        <v>85</v>
      </c>
      <c r="F21" s="316" t="s">
        <v>86</v>
      </c>
      <c r="G21" s="316"/>
      <c r="H21" s="316"/>
      <c r="I21" s="316"/>
      <c r="J21" s="316"/>
      <c r="K21" s="205"/>
    </row>
    <row r="22" spans="2:11" s="1" customFormat="1" ht="15" customHeight="1">
      <c r="B22" s="208"/>
      <c r="C22" s="209"/>
      <c r="D22" s="209"/>
      <c r="E22" s="211" t="s">
        <v>610</v>
      </c>
      <c r="F22" s="316" t="s">
        <v>611</v>
      </c>
      <c r="G22" s="316"/>
      <c r="H22" s="316"/>
      <c r="I22" s="316"/>
      <c r="J22" s="316"/>
      <c r="K22" s="205"/>
    </row>
    <row r="23" spans="2:11" s="1" customFormat="1" ht="15" customHeight="1">
      <c r="B23" s="208"/>
      <c r="C23" s="209"/>
      <c r="D23" s="209"/>
      <c r="E23" s="211" t="s">
        <v>612</v>
      </c>
      <c r="F23" s="316" t="s">
        <v>613</v>
      </c>
      <c r="G23" s="316"/>
      <c r="H23" s="316"/>
      <c r="I23" s="316"/>
      <c r="J23" s="316"/>
      <c r="K23" s="205"/>
    </row>
    <row r="24" spans="2:11" s="1" customFormat="1" ht="12.75" customHeight="1">
      <c r="B24" s="208"/>
      <c r="C24" s="209"/>
      <c r="D24" s="209"/>
      <c r="E24" s="209"/>
      <c r="F24" s="209"/>
      <c r="G24" s="209"/>
      <c r="H24" s="209"/>
      <c r="I24" s="209"/>
      <c r="J24" s="209"/>
      <c r="K24" s="205"/>
    </row>
    <row r="25" spans="2:11" s="1" customFormat="1" ht="15" customHeight="1">
      <c r="B25" s="208"/>
      <c r="C25" s="316" t="s">
        <v>614</v>
      </c>
      <c r="D25" s="316"/>
      <c r="E25" s="316"/>
      <c r="F25" s="316"/>
      <c r="G25" s="316"/>
      <c r="H25" s="316"/>
      <c r="I25" s="316"/>
      <c r="J25" s="316"/>
      <c r="K25" s="205"/>
    </row>
    <row r="26" spans="2:11" s="1" customFormat="1" ht="15" customHeight="1">
      <c r="B26" s="208"/>
      <c r="C26" s="316" t="s">
        <v>615</v>
      </c>
      <c r="D26" s="316"/>
      <c r="E26" s="316"/>
      <c r="F26" s="316"/>
      <c r="G26" s="316"/>
      <c r="H26" s="316"/>
      <c r="I26" s="316"/>
      <c r="J26" s="316"/>
      <c r="K26" s="205"/>
    </row>
    <row r="27" spans="2:11" s="1" customFormat="1" ht="15" customHeight="1">
      <c r="B27" s="208"/>
      <c r="C27" s="207"/>
      <c r="D27" s="316" t="s">
        <v>616</v>
      </c>
      <c r="E27" s="316"/>
      <c r="F27" s="316"/>
      <c r="G27" s="316"/>
      <c r="H27" s="316"/>
      <c r="I27" s="316"/>
      <c r="J27" s="316"/>
      <c r="K27" s="205"/>
    </row>
    <row r="28" spans="2:11" s="1" customFormat="1" ht="15" customHeight="1">
      <c r="B28" s="208"/>
      <c r="C28" s="209"/>
      <c r="D28" s="316" t="s">
        <v>617</v>
      </c>
      <c r="E28" s="316"/>
      <c r="F28" s="316"/>
      <c r="G28" s="316"/>
      <c r="H28" s="316"/>
      <c r="I28" s="316"/>
      <c r="J28" s="316"/>
      <c r="K28" s="205"/>
    </row>
    <row r="29" spans="2:11" s="1" customFormat="1" ht="12.75" customHeight="1">
      <c r="B29" s="208"/>
      <c r="C29" s="209"/>
      <c r="D29" s="209"/>
      <c r="E29" s="209"/>
      <c r="F29" s="209"/>
      <c r="G29" s="209"/>
      <c r="H29" s="209"/>
      <c r="I29" s="209"/>
      <c r="J29" s="209"/>
      <c r="K29" s="205"/>
    </row>
    <row r="30" spans="2:11" s="1" customFormat="1" ht="15" customHeight="1">
      <c r="B30" s="208"/>
      <c r="C30" s="209"/>
      <c r="D30" s="316" t="s">
        <v>618</v>
      </c>
      <c r="E30" s="316"/>
      <c r="F30" s="316"/>
      <c r="G30" s="316"/>
      <c r="H30" s="316"/>
      <c r="I30" s="316"/>
      <c r="J30" s="316"/>
      <c r="K30" s="205"/>
    </row>
    <row r="31" spans="2:11" s="1" customFormat="1" ht="15" customHeight="1">
      <c r="B31" s="208"/>
      <c r="C31" s="209"/>
      <c r="D31" s="316" t="s">
        <v>619</v>
      </c>
      <c r="E31" s="316"/>
      <c r="F31" s="316"/>
      <c r="G31" s="316"/>
      <c r="H31" s="316"/>
      <c r="I31" s="316"/>
      <c r="J31" s="316"/>
      <c r="K31" s="205"/>
    </row>
    <row r="32" spans="2:11" s="1" customFormat="1" ht="12.75" customHeight="1">
      <c r="B32" s="208"/>
      <c r="C32" s="209"/>
      <c r="D32" s="209"/>
      <c r="E32" s="209"/>
      <c r="F32" s="209"/>
      <c r="G32" s="209"/>
      <c r="H32" s="209"/>
      <c r="I32" s="209"/>
      <c r="J32" s="209"/>
      <c r="K32" s="205"/>
    </row>
    <row r="33" spans="2:11" s="1" customFormat="1" ht="15" customHeight="1">
      <c r="B33" s="208"/>
      <c r="C33" s="209"/>
      <c r="D33" s="316" t="s">
        <v>620</v>
      </c>
      <c r="E33" s="316"/>
      <c r="F33" s="316"/>
      <c r="G33" s="316"/>
      <c r="H33" s="316"/>
      <c r="I33" s="316"/>
      <c r="J33" s="316"/>
      <c r="K33" s="205"/>
    </row>
    <row r="34" spans="2:11" s="1" customFormat="1" ht="15" customHeight="1">
      <c r="B34" s="208"/>
      <c r="C34" s="209"/>
      <c r="D34" s="316" t="s">
        <v>621</v>
      </c>
      <c r="E34" s="316"/>
      <c r="F34" s="316"/>
      <c r="G34" s="316"/>
      <c r="H34" s="316"/>
      <c r="I34" s="316"/>
      <c r="J34" s="316"/>
      <c r="K34" s="205"/>
    </row>
    <row r="35" spans="2:11" s="1" customFormat="1" ht="15" customHeight="1">
      <c r="B35" s="208"/>
      <c r="C35" s="209"/>
      <c r="D35" s="316" t="s">
        <v>622</v>
      </c>
      <c r="E35" s="316"/>
      <c r="F35" s="316"/>
      <c r="G35" s="316"/>
      <c r="H35" s="316"/>
      <c r="I35" s="316"/>
      <c r="J35" s="316"/>
      <c r="K35" s="205"/>
    </row>
    <row r="36" spans="2:11" s="1" customFormat="1" ht="15" customHeight="1">
      <c r="B36" s="208"/>
      <c r="C36" s="209"/>
      <c r="D36" s="207"/>
      <c r="E36" s="210" t="s">
        <v>106</v>
      </c>
      <c r="F36" s="207"/>
      <c r="G36" s="316" t="s">
        <v>623</v>
      </c>
      <c r="H36" s="316"/>
      <c r="I36" s="316"/>
      <c r="J36" s="316"/>
      <c r="K36" s="205"/>
    </row>
    <row r="37" spans="2:11" s="1" customFormat="1" ht="30.75" customHeight="1">
      <c r="B37" s="208"/>
      <c r="C37" s="209"/>
      <c r="D37" s="207"/>
      <c r="E37" s="210" t="s">
        <v>624</v>
      </c>
      <c r="F37" s="207"/>
      <c r="G37" s="316" t="s">
        <v>625</v>
      </c>
      <c r="H37" s="316"/>
      <c r="I37" s="316"/>
      <c r="J37" s="316"/>
      <c r="K37" s="205"/>
    </row>
    <row r="38" spans="2:11" s="1" customFormat="1" ht="15" customHeight="1">
      <c r="B38" s="208"/>
      <c r="C38" s="209"/>
      <c r="D38" s="207"/>
      <c r="E38" s="210" t="s">
        <v>55</v>
      </c>
      <c r="F38" s="207"/>
      <c r="G38" s="316" t="s">
        <v>626</v>
      </c>
      <c r="H38" s="316"/>
      <c r="I38" s="316"/>
      <c r="J38" s="316"/>
      <c r="K38" s="205"/>
    </row>
    <row r="39" spans="2:11" s="1" customFormat="1" ht="15" customHeight="1">
      <c r="B39" s="208"/>
      <c r="C39" s="209"/>
      <c r="D39" s="207"/>
      <c r="E39" s="210" t="s">
        <v>56</v>
      </c>
      <c r="F39" s="207"/>
      <c r="G39" s="316" t="s">
        <v>627</v>
      </c>
      <c r="H39" s="316"/>
      <c r="I39" s="316"/>
      <c r="J39" s="316"/>
      <c r="K39" s="205"/>
    </row>
    <row r="40" spans="2:11" s="1" customFormat="1" ht="15" customHeight="1">
      <c r="B40" s="208"/>
      <c r="C40" s="209"/>
      <c r="D40" s="207"/>
      <c r="E40" s="210" t="s">
        <v>107</v>
      </c>
      <c r="F40" s="207"/>
      <c r="G40" s="316" t="s">
        <v>628</v>
      </c>
      <c r="H40" s="316"/>
      <c r="I40" s="316"/>
      <c r="J40" s="316"/>
      <c r="K40" s="205"/>
    </row>
    <row r="41" spans="2:11" s="1" customFormat="1" ht="15" customHeight="1">
      <c r="B41" s="208"/>
      <c r="C41" s="209"/>
      <c r="D41" s="207"/>
      <c r="E41" s="210" t="s">
        <v>108</v>
      </c>
      <c r="F41" s="207"/>
      <c r="G41" s="316" t="s">
        <v>629</v>
      </c>
      <c r="H41" s="316"/>
      <c r="I41" s="316"/>
      <c r="J41" s="316"/>
      <c r="K41" s="205"/>
    </row>
    <row r="42" spans="2:11" s="1" customFormat="1" ht="15" customHeight="1">
      <c r="B42" s="208"/>
      <c r="C42" s="209"/>
      <c r="D42" s="207"/>
      <c r="E42" s="210" t="s">
        <v>630</v>
      </c>
      <c r="F42" s="207"/>
      <c r="G42" s="316" t="s">
        <v>631</v>
      </c>
      <c r="H42" s="316"/>
      <c r="I42" s="316"/>
      <c r="J42" s="316"/>
      <c r="K42" s="205"/>
    </row>
    <row r="43" spans="2:11" s="1" customFormat="1" ht="15" customHeight="1">
      <c r="B43" s="208"/>
      <c r="C43" s="209"/>
      <c r="D43" s="207"/>
      <c r="E43" s="210"/>
      <c r="F43" s="207"/>
      <c r="G43" s="316" t="s">
        <v>632</v>
      </c>
      <c r="H43" s="316"/>
      <c r="I43" s="316"/>
      <c r="J43" s="316"/>
      <c r="K43" s="205"/>
    </row>
    <row r="44" spans="2:11" s="1" customFormat="1" ht="15" customHeight="1">
      <c r="B44" s="208"/>
      <c r="C44" s="209"/>
      <c r="D44" s="207"/>
      <c r="E44" s="210" t="s">
        <v>633</v>
      </c>
      <c r="F44" s="207"/>
      <c r="G44" s="316" t="s">
        <v>634</v>
      </c>
      <c r="H44" s="316"/>
      <c r="I44" s="316"/>
      <c r="J44" s="316"/>
      <c r="K44" s="205"/>
    </row>
    <row r="45" spans="2:11" s="1" customFormat="1" ht="15" customHeight="1">
      <c r="B45" s="208"/>
      <c r="C45" s="209"/>
      <c r="D45" s="207"/>
      <c r="E45" s="210" t="s">
        <v>110</v>
      </c>
      <c r="F45" s="207"/>
      <c r="G45" s="316" t="s">
        <v>635</v>
      </c>
      <c r="H45" s="316"/>
      <c r="I45" s="316"/>
      <c r="J45" s="316"/>
      <c r="K45" s="205"/>
    </row>
    <row r="46" spans="2:11" s="1" customFormat="1" ht="12.75" customHeight="1">
      <c r="B46" s="208"/>
      <c r="C46" s="209"/>
      <c r="D46" s="207"/>
      <c r="E46" s="207"/>
      <c r="F46" s="207"/>
      <c r="G46" s="207"/>
      <c r="H46" s="207"/>
      <c r="I46" s="207"/>
      <c r="J46" s="207"/>
      <c r="K46" s="205"/>
    </row>
    <row r="47" spans="2:11" s="1" customFormat="1" ht="15" customHeight="1">
      <c r="B47" s="208"/>
      <c r="C47" s="209"/>
      <c r="D47" s="316" t="s">
        <v>636</v>
      </c>
      <c r="E47" s="316"/>
      <c r="F47" s="316"/>
      <c r="G47" s="316"/>
      <c r="H47" s="316"/>
      <c r="I47" s="316"/>
      <c r="J47" s="316"/>
      <c r="K47" s="205"/>
    </row>
    <row r="48" spans="2:11" s="1" customFormat="1" ht="15" customHeight="1">
      <c r="B48" s="208"/>
      <c r="C48" s="209"/>
      <c r="D48" s="209"/>
      <c r="E48" s="316" t="s">
        <v>637</v>
      </c>
      <c r="F48" s="316"/>
      <c r="G48" s="316"/>
      <c r="H48" s="316"/>
      <c r="I48" s="316"/>
      <c r="J48" s="316"/>
      <c r="K48" s="205"/>
    </row>
    <row r="49" spans="2:11" s="1" customFormat="1" ht="15" customHeight="1">
      <c r="B49" s="208"/>
      <c r="C49" s="209"/>
      <c r="D49" s="209"/>
      <c r="E49" s="316" t="s">
        <v>638</v>
      </c>
      <c r="F49" s="316"/>
      <c r="G49" s="316"/>
      <c r="H49" s="316"/>
      <c r="I49" s="316"/>
      <c r="J49" s="316"/>
      <c r="K49" s="205"/>
    </row>
    <row r="50" spans="2:11" s="1" customFormat="1" ht="15" customHeight="1">
      <c r="B50" s="208"/>
      <c r="C50" s="209"/>
      <c r="D50" s="209"/>
      <c r="E50" s="316" t="s">
        <v>639</v>
      </c>
      <c r="F50" s="316"/>
      <c r="G50" s="316"/>
      <c r="H50" s="316"/>
      <c r="I50" s="316"/>
      <c r="J50" s="316"/>
      <c r="K50" s="205"/>
    </row>
    <row r="51" spans="2:11" s="1" customFormat="1" ht="15" customHeight="1">
      <c r="B51" s="208"/>
      <c r="C51" s="209"/>
      <c r="D51" s="316" t="s">
        <v>640</v>
      </c>
      <c r="E51" s="316"/>
      <c r="F51" s="316"/>
      <c r="G51" s="316"/>
      <c r="H51" s="316"/>
      <c r="I51" s="316"/>
      <c r="J51" s="316"/>
      <c r="K51" s="205"/>
    </row>
    <row r="52" spans="2:11" s="1" customFormat="1" ht="25.5" customHeight="1">
      <c r="B52" s="204"/>
      <c r="C52" s="318" t="s">
        <v>641</v>
      </c>
      <c r="D52" s="318"/>
      <c r="E52" s="318"/>
      <c r="F52" s="318"/>
      <c r="G52" s="318"/>
      <c r="H52" s="318"/>
      <c r="I52" s="318"/>
      <c r="J52" s="318"/>
      <c r="K52" s="205"/>
    </row>
    <row r="53" spans="2:11" s="1" customFormat="1" ht="5.25" customHeight="1">
      <c r="B53" s="204"/>
      <c r="C53" s="206"/>
      <c r="D53" s="206"/>
      <c r="E53" s="206"/>
      <c r="F53" s="206"/>
      <c r="G53" s="206"/>
      <c r="H53" s="206"/>
      <c r="I53" s="206"/>
      <c r="J53" s="206"/>
      <c r="K53" s="205"/>
    </row>
    <row r="54" spans="2:11" s="1" customFormat="1" ht="15" customHeight="1">
      <c r="B54" s="204"/>
      <c r="C54" s="316" t="s">
        <v>642</v>
      </c>
      <c r="D54" s="316"/>
      <c r="E54" s="316"/>
      <c r="F54" s="316"/>
      <c r="G54" s="316"/>
      <c r="H54" s="316"/>
      <c r="I54" s="316"/>
      <c r="J54" s="316"/>
      <c r="K54" s="205"/>
    </row>
    <row r="55" spans="2:11" s="1" customFormat="1" ht="15" customHeight="1">
      <c r="B55" s="204"/>
      <c r="C55" s="316" t="s">
        <v>643</v>
      </c>
      <c r="D55" s="316"/>
      <c r="E55" s="316"/>
      <c r="F55" s="316"/>
      <c r="G55" s="316"/>
      <c r="H55" s="316"/>
      <c r="I55" s="316"/>
      <c r="J55" s="316"/>
      <c r="K55" s="205"/>
    </row>
    <row r="56" spans="2:11" s="1" customFormat="1" ht="12.75" customHeight="1">
      <c r="B56" s="204"/>
      <c r="C56" s="207"/>
      <c r="D56" s="207"/>
      <c r="E56" s="207"/>
      <c r="F56" s="207"/>
      <c r="G56" s="207"/>
      <c r="H56" s="207"/>
      <c r="I56" s="207"/>
      <c r="J56" s="207"/>
      <c r="K56" s="205"/>
    </row>
    <row r="57" spans="2:11" s="1" customFormat="1" ht="15" customHeight="1">
      <c r="B57" s="204"/>
      <c r="C57" s="316" t="s">
        <v>644</v>
      </c>
      <c r="D57" s="316"/>
      <c r="E57" s="316"/>
      <c r="F57" s="316"/>
      <c r="G57" s="316"/>
      <c r="H57" s="316"/>
      <c r="I57" s="316"/>
      <c r="J57" s="316"/>
      <c r="K57" s="205"/>
    </row>
    <row r="58" spans="2:11" s="1" customFormat="1" ht="15" customHeight="1">
      <c r="B58" s="204"/>
      <c r="C58" s="209"/>
      <c r="D58" s="316" t="s">
        <v>645</v>
      </c>
      <c r="E58" s="316"/>
      <c r="F58" s="316"/>
      <c r="G58" s="316"/>
      <c r="H58" s="316"/>
      <c r="I58" s="316"/>
      <c r="J58" s="316"/>
      <c r="K58" s="205"/>
    </row>
    <row r="59" spans="2:11" s="1" customFormat="1" ht="15" customHeight="1">
      <c r="B59" s="204"/>
      <c r="C59" s="209"/>
      <c r="D59" s="316" t="s">
        <v>646</v>
      </c>
      <c r="E59" s="316"/>
      <c r="F59" s="316"/>
      <c r="G59" s="316"/>
      <c r="H59" s="316"/>
      <c r="I59" s="316"/>
      <c r="J59" s="316"/>
      <c r="K59" s="205"/>
    </row>
    <row r="60" spans="2:11" s="1" customFormat="1" ht="15" customHeight="1">
      <c r="B60" s="204"/>
      <c r="C60" s="209"/>
      <c r="D60" s="316" t="s">
        <v>647</v>
      </c>
      <c r="E60" s="316"/>
      <c r="F60" s="316"/>
      <c r="G60" s="316"/>
      <c r="H60" s="316"/>
      <c r="I60" s="316"/>
      <c r="J60" s="316"/>
      <c r="K60" s="205"/>
    </row>
    <row r="61" spans="2:11" s="1" customFormat="1" ht="15" customHeight="1">
      <c r="B61" s="204"/>
      <c r="C61" s="209"/>
      <c r="D61" s="316" t="s">
        <v>648</v>
      </c>
      <c r="E61" s="316"/>
      <c r="F61" s="316"/>
      <c r="G61" s="316"/>
      <c r="H61" s="316"/>
      <c r="I61" s="316"/>
      <c r="J61" s="316"/>
      <c r="K61" s="205"/>
    </row>
    <row r="62" spans="2:11" s="1" customFormat="1" ht="15" customHeight="1">
      <c r="B62" s="204"/>
      <c r="C62" s="209"/>
      <c r="D62" s="320" t="s">
        <v>649</v>
      </c>
      <c r="E62" s="320"/>
      <c r="F62" s="320"/>
      <c r="G62" s="320"/>
      <c r="H62" s="320"/>
      <c r="I62" s="320"/>
      <c r="J62" s="320"/>
      <c r="K62" s="205"/>
    </row>
    <row r="63" spans="2:11" s="1" customFormat="1" ht="15" customHeight="1">
      <c r="B63" s="204"/>
      <c r="C63" s="209"/>
      <c r="D63" s="316" t="s">
        <v>650</v>
      </c>
      <c r="E63" s="316"/>
      <c r="F63" s="316"/>
      <c r="G63" s="316"/>
      <c r="H63" s="316"/>
      <c r="I63" s="316"/>
      <c r="J63" s="316"/>
      <c r="K63" s="205"/>
    </row>
    <row r="64" spans="2:11" s="1" customFormat="1" ht="12.75" customHeight="1">
      <c r="B64" s="204"/>
      <c r="C64" s="209"/>
      <c r="D64" s="209"/>
      <c r="E64" s="212"/>
      <c r="F64" s="209"/>
      <c r="G64" s="209"/>
      <c r="H64" s="209"/>
      <c r="I64" s="209"/>
      <c r="J64" s="209"/>
      <c r="K64" s="205"/>
    </row>
    <row r="65" spans="2:11" s="1" customFormat="1" ht="15" customHeight="1">
      <c r="B65" s="204"/>
      <c r="C65" s="209"/>
      <c r="D65" s="316" t="s">
        <v>651</v>
      </c>
      <c r="E65" s="316"/>
      <c r="F65" s="316"/>
      <c r="G65" s="316"/>
      <c r="H65" s="316"/>
      <c r="I65" s="316"/>
      <c r="J65" s="316"/>
      <c r="K65" s="205"/>
    </row>
    <row r="66" spans="2:11" s="1" customFormat="1" ht="15" customHeight="1">
      <c r="B66" s="204"/>
      <c r="C66" s="209"/>
      <c r="D66" s="320" t="s">
        <v>652</v>
      </c>
      <c r="E66" s="320"/>
      <c r="F66" s="320"/>
      <c r="G66" s="320"/>
      <c r="H66" s="320"/>
      <c r="I66" s="320"/>
      <c r="J66" s="320"/>
      <c r="K66" s="205"/>
    </row>
    <row r="67" spans="2:11" s="1" customFormat="1" ht="15" customHeight="1">
      <c r="B67" s="204"/>
      <c r="C67" s="209"/>
      <c r="D67" s="316" t="s">
        <v>653</v>
      </c>
      <c r="E67" s="316"/>
      <c r="F67" s="316"/>
      <c r="G67" s="316"/>
      <c r="H67" s="316"/>
      <c r="I67" s="316"/>
      <c r="J67" s="316"/>
      <c r="K67" s="205"/>
    </row>
    <row r="68" spans="2:11" s="1" customFormat="1" ht="15" customHeight="1">
      <c r="B68" s="204"/>
      <c r="C68" s="209"/>
      <c r="D68" s="316" t="s">
        <v>654</v>
      </c>
      <c r="E68" s="316"/>
      <c r="F68" s="316"/>
      <c r="G68" s="316"/>
      <c r="H68" s="316"/>
      <c r="I68" s="316"/>
      <c r="J68" s="316"/>
      <c r="K68" s="205"/>
    </row>
    <row r="69" spans="2:11" s="1" customFormat="1" ht="15" customHeight="1">
      <c r="B69" s="204"/>
      <c r="C69" s="209"/>
      <c r="D69" s="316" t="s">
        <v>655</v>
      </c>
      <c r="E69" s="316"/>
      <c r="F69" s="316"/>
      <c r="G69" s="316"/>
      <c r="H69" s="316"/>
      <c r="I69" s="316"/>
      <c r="J69" s="316"/>
      <c r="K69" s="205"/>
    </row>
    <row r="70" spans="2:11" s="1" customFormat="1" ht="15" customHeight="1">
      <c r="B70" s="204"/>
      <c r="C70" s="209"/>
      <c r="D70" s="316" t="s">
        <v>656</v>
      </c>
      <c r="E70" s="316"/>
      <c r="F70" s="316"/>
      <c r="G70" s="316"/>
      <c r="H70" s="316"/>
      <c r="I70" s="316"/>
      <c r="J70" s="316"/>
      <c r="K70" s="205"/>
    </row>
    <row r="71" spans="2:11" s="1" customFormat="1" ht="12.75" customHeight="1">
      <c r="B71" s="213"/>
      <c r="C71" s="214"/>
      <c r="D71" s="214"/>
      <c r="E71" s="214"/>
      <c r="F71" s="214"/>
      <c r="G71" s="214"/>
      <c r="H71" s="214"/>
      <c r="I71" s="214"/>
      <c r="J71" s="214"/>
      <c r="K71" s="215"/>
    </row>
    <row r="72" spans="2:11" s="1" customFormat="1" ht="18.75" customHeight="1">
      <c r="B72" s="216"/>
      <c r="C72" s="216"/>
      <c r="D72" s="216"/>
      <c r="E72" s="216"/>
      <c r="F72" s="216"/>
      <c r="G72" s="216"/>
      <c r="H72" s="216"/>
      <c r="I72" s="216"/>
      <c r="J72" s="216"/>
      <c r="K72" s="217"/>
    </row>
    <row r="73" spans="2:11" s="1" customFormat="1" ht="18.75" customHeight="1">
      <c r="B73" s="217"/>
      <c r="C73" s="217"/>
      <c r="D73" s="217"/>
      <c r="E73" s="217"/>
      <c r="F73" s="217"/>
      <c r="G73" s="217"/>
      <c r="H73" s="217"/>
      <c r="I73" s="217"/>
      <c r="J73" s="217"/>
      <c r="K73" s="217"/>
    </row>
    <row r="74" spans="2:11" s="1" customFormat="1" ht="7.5" customHeight="1">
      <c r="B74" s="218"/>
      <c r="C74" s="219"/>
      <c r="D74" s="219"/>
      <c r="E74" s="219"/>
      <c r="F74" s="219"/>
      <c r="G74" s="219"/>
      <c r="H74" s="219"/>
      <c r="I74" s="219"/>
      <c r="J74" s="219"/>
      <c r="K74" s="220"/>
    </row>
    <row r="75" spans="2:11" s="1" customFormat="1" ht="45" customHeight="1">
      <c r="B75" s="221"/>
      <c r="C75" s="319" t="s">
        <v>657</v>
      </c>
      <c r="D75" s="319"/>
      <c r="E75" s="319"/>
      <c r="F75" s="319"/>
      <c r="G75" s="319"/>
      <c r="H75" s="319"/>
      <c r="I75" s="319"/>
      <c r="J75" s="319"/>
      <c r="K75" s="222"/>
    </row>
    <row r="76" spans="2:11" s="1" customFormat="1" ht="17.25" customHeight="1">
      <c r="B76" s="221"/>
      <c r="C76" s="223" t="s">
        <v>658</v>
      </c>
      <c r="D76" s="223"/>
      <c r="E76" s="223"/>
      <c r="F76" s="223" t="s">
        <v>659</v>
      </c>
      <c r="G76" s="224"/>
      <c r="H76" s="223" t="s">
        <v>56</v>
      </c>
      <c r="I76" s="223" t="s">
        <v>59</v>
      </c>
      <c r="J76" s="223" t="s">
        <v>660</v>
      </c>
      <c r="K76" s="222"/>
    </row>
    <row r="77" spans="2:11" s="1" customFormat="1" ht="17.25" customHeight="1">
      <c r="B77" s="221"/>
      <c r="C77" s="225" t="s">
        <v>661</v>
      </c>
      <c r="D77" s="225"/>
      <c r="E77" s="225"/>
      <c r="F77" s="226" t="s">
        <v>662</v>
      </c>
      <c r="G77" s="227"/>
      <c r="H77" s="225"/>
      <c r="I77" s="225"/>
      <c r="J77" s="225" t="s">
        <v>663</v>
      </c>
      <c r="K77" s="222"/>
    </row>
    <row r="78" spans="2:11" s="1" customFormat="1" ht="5.25" customHeight="1">
      <c r="B78" s="221"/>
      <c r="C78" s="228"/>
      <c r="D78" s="228"/>
      <c r="E78" s="228"/>
      <c r="F78" s="228"/>
      <c r="G78" s="229"/>
      <c r="H78" s="228"/>
      <c r="I78" s="228"/>
      <c r="J78" s="228"/>
      <c r="K78" s="222"/>
    </row>
    <row r="79" spans="2:11" s="1" customFormat="1" ht="15" customHeight="1">
      <c r="B79" s="221"/>
      <c r="C79" s="210" t="s">
        <v>55</v>
      </c>
      <c r="D79" s="230"/>
      <c r="E79" s="230"/>
      <c r="F79" s="231" t="s">
        <v>664</v>
      </c>
      <c r="G79" s="232"/>
      <c r="H79" s="210" t="s">
        <v>665</v>
      </c>
      <c r="I79" s="210" t="s">
        <v>666</v>
      </c>
      <c r="J79" s="210">
        <v>20</v>
      </c>
      <c r="K79" s="222"/>
    </row>
    <row r="80" spans="2:11" s="1" customFormat="1" ht="15" customHeight="1">
      <c r="B80" s="221"/>
      <c r="C80" s="210" t="s">
        <v>667</v>
      </c>
      <c r="D80" s="210"/>
      <c r="E80" s="210"/>
      <c r="F80" s="231" t="s">
        <v>664</v>
      </c>
      <c r="G80" s="232"/>
      <c r="H80" s="210" t="s">
        <v>668</v>
      </c>
      <c r="I80" s="210" t="s">
        <v>666</v>
      </c>
      <c r="J80" s="210">
        <v>120</v>
      </c>
      <c r="K80" s="222"/>
    </row>
    <row r="81" spans="2:11" s="1" customFormat="1" ht="15" customHeight="1">
      <c r="B81" s="233"/>
      <c r="C81" s="210" t="s">
        <v>669</v>
      </c>
      <c r="D81" s="210"/>
      <c r="E81" s="210"/>
      <c r="F81" s="231" t="s">
        <v>670</v>
      </c>
      <c r="G81" s="232"/>
      <c r="H81" s="210" t="s">
        <v>671</v>
      </c>
      <c r="I81" s="210" t="s">
        <v>666</v>
      </c>
      <c r="J81" s="210">
        <v>50</v>
      </c>
      <c r="K81" s="222"/>
    </row>
    <row r="82" spans="2:11" s="1" customFormat="1" ht="15" customHeight="1">
      <c r="B82" s="233"/>
      <c r="C82" s="210" t="s">
        <v>672</v>
      </c>
      <c r="D82" s="210"/>
      <c r="E82" s="210"/>
      <c r="F82" s="231" t="s">
        <v>664</v>
      </c>
      <c r="G82" s="232"/>
      <c r="H82" s="210" t="s">
        <v>673</v>
      </c>
      <c r="I82" s="210" t="s">
        <v>674</v>
      </c>
      <c r="J82" s="210"/>
      <c r="K82" s="222"/>
    </row>
    <row r="83" spans="2:11" s="1" customFormat="1" ht="15" customHeight="1">
      <c r="B83" s="233"/>
      <c r="C83" s="234" t="s">
        <v>675</v>
      </c>
      <c r="D83" s="234"/>
      <c r="E83" s="234"/>
      <c r="F83" s="235" t="s">
        <v>670</v>
      </c>
      <c r="G83" s="234"/>
      <c r="H83" s="234" t="s">
        <v>676</v>
      </c>
      <c r="I83" s="234" t="s">
        <v>666</v>
      </c>
      <c r="J83" s="234">
        <v>15</v>
      </c>
      <c r="K83" s="222"/>
    </row>
    <row r="84" spans="2:11" s="1" customFormat="1" ht="15" customHeight="1">
      <c r="B84" s="233"/>
      <c r="C84" s="234" t="s">
        <v>677</v>
      </c>
      <c r="D84" s="234"/>
      <c r="E84" s="234"/>
      <c r="F84" s="235" t="s">
        <v>670</v>
      </c>
      <c r="G84" s="234"/>
      <c r="H84" s="234" t="s">
        <v>678</v>
      </c>
      <c r="I84" s="234" t="s">
        <v>666</v>
      </c>
      <c r="J84" s="234">
        <v>15</v>
      </c>
      <c r="K84" s="222"/>
    </row>
    <row r="85" spans="2:11" s="1" customFormat="1" ht="15" customHeight="1">
      <c r="B85" s="233"/>
      <c r="C85" s="234" t="s">
        <v>679</v>
      </c>
      <c r="D85" s="234"/>
      <c r="E85" s="234"/>
      <c r="F85" s="235" t="s">
        <v>670</v>
      </c>
      <c r="G85" s="234"/>
      <c r="H85" s="234" t="s">
        <v>680</v>
      </c>
      <c r="I85" s="234" t="s">
        <v>666</v>
      </c>
      <c r="J85" s="234">
        <v>20</v>
      </c>
      <c r="K85" s="222"/>
    </row>
    <row r="86" spans="2:11" s="1" customFormat="1" ht="15" customHeight="1">
      <c r="B86" s="233"/>
      <c r="C86" s="234" t="s">
        <v>681</v>
      </c>
      <c r="D86" s="234"/>
      <c r="E86" s="234"/>
      <c r="F86" s="235" t="s">
        <v>670</v>
      </c>
      <c r="G86" s="234"/>
      <c r="H86" s="234" t="s">
        <v>682</v>
      </c>
      <c r="I86" s="234" t="s">
        <v>666</v>
      </c>
      <c r="J86" s="234">
        <v>20</v>
      </c>
      <c r="K86" s="222"/>
    </row>
    <row r="87" spans="2:11" s="1" customFormat="1" ht="15" customHeight="1">
      <c r="B87" s="233"/>
      <c r="C87" s="210" t="s">
        <v>683</v>
      </c>
      <c r="D87" s="210"/>
      <c r="E87" s="210"/>
      <c r="F87" s="231" t="s">
        <v>670</v>
      </c>
      <c r="G87" s="232"/>
      <c r="H87" s="210" t="s">
        <v>684</v>
      </c>
      <c r="I87" s="210" t="s">
        <v>666</v>
      </c>
      <c r="J87" s="210">
        <v>50</v>
      </c>
      <c r="K87" s="222"/>
    </row>
    <row r="88" spans="2:11" s="1" customFormat="1" ht="15" customHeight="1">
      <c r="B88" s="233"/>
      <c r="C88" s="210" t="s">
        <v>685</v>
      </c>
      <c r="D88" s="210"/>
      <c r="E88" s="210"/>
      <c r="F88" s="231" t="s">
        <v>670</v>
      </c>
      <c r="G88" s="232"/>
      <c r="H88" s="210" t="s">
        <v>686</v>
      </c>
      <c r="I88" s="210" t="s">
        <v>666</v>
      </c>
      <c r="J88" s="210">
        <v>20</v>
      </c>
      <c r="K88" s="222"/>
    </row>
    <row r="89" spans="2:11" s="1" customFormat="1" ht="15" customHeight="1">
      <c r="B89" s="233"/>
      <c r="C89" s="210" t="s">
        <v>687</v>
      </c>
      <c r="D89" s="210"/>
      <c r="E89" s="210"/>
      <c r="F89" s="231" t="s">
        <v>670</v>
      </c>
      <c r="G89" s="232"/>
      <c r="H89" s="210" t="s">
        <v>688</v>
      </c>
      <c r="I89" s="210" t="s">
        <v>666</v>
      </c>
      <c r="J89" s="210">
        <v>20</v>
      </c>
      <c r="K89" s="222"/>
    </row>
    <row r="90" spans="2:11" s="1" customFormat="1" ht="15" customHeight="1">
      <c r="B90" s="233"/>
      <c r="C90" s="210" t="s">
        <v>689</v>
      </c>
      <c r="D90" s="210"/>
      <c r="E90" s="210"/>
      <c r="F90" s="231" t="s">
        <v>670</v>
      </c>
      <c r="G90" s="232"/>
      <c r="H90" s="210" t="s">
        <v>690</v>
      </c>
      <c r="I90" s="210" t="s">
        <v>666</v>
      </c>
      <c r="J90" s="210">
        <v>50</v>
      </c>
      <c r="K90" s="222"/>
    </row>
    <row r="91" spans="2:11" s="1" customFormat="1" ht="15" customHeight="1">
      <c r="B91" s="233"/>
      <c r="C91" s="210" t="s">
        <v>691</v>
      </c>
      <c r="D91" s="210"/>
      <c r="E91" s="210"/>
      <c r="F91" s="231" t="s">
        <v>670</v>
      </c>
      <c r="G91" s="232"/>
      <c r="H91" s="210" t="s">
        <v>691</v>
      </c>
      <c r="I91" s="210" t="s">
        <v>666</v>
      </c>
      <c r="J91" s="210">
        <v>50</v>
      </c>
      <c r="K91" s="222"/>
    </row>
    <row r="92" spans="2:11" s="1" customFormat="1" ht="15" customHeight="1">
      <c r="B92" s="233"/>
      <c r="C92" s="210" t="s">
        <v>692</v>
      </c>
      <c r="D92" s="210"/>
      <c r="E92" s="210"/>
      <c r="F92" s="231" t="s">
        <v>670</v>
      </c>
      <c r="G92" s="232"/>
      <c r="H92" s="210" t="s">
        <v>693</v>
      </c>
      <c r="I92" s="210" t="s">
        <v>666</v>
      </c>
      <c r="J92" s="210">
        <v>255</v>
      </c>
      <c r="K92" s="222"/>
    </row>
    <row r="93" spans="2:11" s="1" customFormat="1" ht="15" customHeight="1">
      <c r="B93" s="233"/>
      <c r="C93" s="210" t="s">
        <v>694</v>
      </c>
      <c r="D93" s="210"/>
      <c r="E93" s="210"/>
      <c r="F93" s="231" t="s">
        <v>664</v>
      </c>
      <c r="G93" s="232"/>
      <c r="H93" s="210" t="s">
        <v>695</v>
      </c>
      <c r="I93" s="210" t="s">
        <v>696</v>
      </c>
      <c r="J93" s="210"/>
      <c r="K93" s="222"/>
    </row>
    <row r="94" spans="2:11" s="1" customFormat="1" ht="15" customHeight="1">
      <c r="B94" s="233"/>
      <c r="C94" s="210" t="s">
        <v>697</v>
      </c>
      <c r="D94" s="210"/>
      <c r="E94" s="210"/>
      <c r="F94" s="231" t="s">
        <v>664</v>
      </c>
      <c r="G94" s="232"/>
      <c r="H94" s="210" t="s">
        <v>698</v>
      </c>
      <c r="I94" s="210" t="s">
        <v>699</v>
      </c>
      <c r="J94" s="210"/>
      <c r="K94" s="222"/>
    </row>
    <row r="95" spans="2:11" s="1" customFormat="1" ht="15" customHeight="1">
      <c r="B95" s="233"/>
      <c r="C95" s="210" t="s">
        <v>700</v>
      </c>
      <c r="D95" s="210"/>
      <c r="E95" s="210"/>
      <c r="F95" s="231" t="s">
        <v>664</v>
      </c>
      <c r="G95" s="232"/>
      <c r="H95" s="210" t="s">
        <v>700</v>
      </c>
      <c r="I95" s="210" t="s">
        <v>699</v>
      </c>
      <c r="J95" s="210"/>
      <c r="K95" s="222"/>
    </row>
    <row r="96" spans="2:11" s="1" customFormat="1" ht="15" customHeight="1">
      <c r="B96" s="233"/>
      <c r="C96" s="210" t="s">
        <v>40</v>
      </c>
      <c r="D96" s="210"/>
      <c r="E96" s="210"/>
      <c r="F96" s="231" t="s">
        <v>664</v>
      </c>
      <c r="G96" s="232"/>
      <c r="H96" s="210" t="s">
        <v>701</v>
      </c>
      <c r="I96" s="210" t="s">
        <v>699</v>
      </c>
      <c r="J96" s="210"/>
      <c r="K96" s="222"/>
    </row>
    <row r="97" spans="2:11" s="1" customFormat="1" ht="15" customHeight="1">
      <c r="B97" s="233"/>
      <c r="C97" s="210" t="s">
        <v>50</v>
      </c>
      <c r="D97" s="210"/>
      <c r="E97" s="210"/>
      <c r="F97" s="231" t="s">
        <v>664</v>
      </c>
      <c r="G97" s="232"/>
      <c r="H97" s="210" t="s">
        <v>702</v>
      </c>
      <c r="I97" s="210" t="s">
        <v>699</v>
      </c>
      <c r="J97" s="210"/>
      <c r="K97" s="222"/>
    </row>
    <row r="98" spans="2:11" s="1" customFormat="1" ht="15" customHeight="1">
      <c r="B98" s="236"/>
      <c r="C98" s="237"/>
      <c r="D98" s="237"/>
      <c r="E98" s="237"/>
      <c r="F98" s="237"/>
      <c r="G98" s="237"/>
      <c r="H98" s="237"/>
      <c r="I98" s="237"/>
      <c r="J98" s="237"/>
      <c r="K98" s="238"/>
    </row>
    <row r="99" spans="2:11" s="1" customFormat="1" ht="18.75" customHeight="1">
      <c r="B99" s="239"/>
      <c r="C99" s="240"/>
      <c r="D99" s="240"/>
      <c r="E99" s="240"/>
      <c r="F99" s="240"/>
      <c r="G99" s="240"/>
      <c r="H99" s="240"/>
      <c r="I99" s="240"/>
      <c r="J99" s="240"/>
      <c r="K99" s="239"/>
    </row>
    <row r="100" spans="2:11" s="1" customFormat="1" ht="18.75" customHeight="1"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</row>
    <row r="101" spans="2:11" s="1" customFormat="1" ht="7.5" customHeight="1">
      <c r="B101" s="218"/>
      <c r="C101" s="219"/>
      <c r="D101" s="219"/>
      <c r="E101" s="219"/>
      <c r="F101" s="219"/>
      <c r="G101" s="219"/>
      <c r="H101" s="219"/>
      <c r="I101" s="219"/>
      <c r="J101" s="219"/>
      <c r="K101" s="220"/>
    </row>
    <row r="102" spans="2:11" s="1" customFormat="1" ht="45" customHeight="1">
      <c r="B102" s="221"/>
      <c r="C102" s="319" t="s">
        <v>703</v>
      </c>
      <c r="D102" s="319"/>
      <c r="E102" s="319"/>
      <c r="F102" s="319"/>
      <c r="G102" s="319"/>
      <c r="H102" s="319"/>
      <c r="I102" s="319"/>
      <c r="J102" s="319"/>
      <c r="K102" s="222"/>
    </row>
    <row r="103" spans="2:11" s="1" customFormat="1" ht="17.25" customHeight="1">
      <c r="B103" s="221"/>
      <c r="C103" s="223" t="s">
        <v>658</v>
      </c>
      <c r="D103" s="223"/>
      <c r="E103" s="223"/>
      <c r="F103" s="223" t="s">
        <v>659</v>
      </c>
      <c r="G103" s="224"/>
      <c r="H103" s="223" t="s">
        <v>56</v>
      </c>
      <c r="I103" s="223" t="s">
        <v>59</v>
      </c>
      <c r="J103" s="223" t="s">
        <v>660</v>
      </c>
      <c r="K103" s="222"/>
    </row>
    <row r="104" spans="2:11" s="1" customFormat="1" ht="17.25" customHeight="1">
      <c r="B104" s="221"/>
      <c r="C104" s="225" t="s">
        <v>661</v>
      </c>
      <c r="D104" s="225"/>
      <c r="E104" s="225"/>
      <c r="F104" s="226" t="s">
        <v>662</v>
      </c>
      <c r="G104" s="227"/>
      <c r="H104" s="225"/>
      <c r="I104" s="225"/>
      <c r="J104" s="225" t="s">
        <v>663</v>
      </c>
      <c r="K104" s="222"/>
    </row>
    <row r="105" spans="2:11" s="1" customFormat="1" ht="5.25" customHeight="1">
      <c r="B105" s="221"/>
      <c r="C105" s="223"/>
      <c r="D105" s="223"/>
      <c r="E105" s="223"/>
      <c r="F105" s="223"/>
      <c r="G105" s="241"/>
      <c r="H105" s="223"/>
      <c r="I105" s="223"/>
      <c r="J105" s="223"/>
      <c r="K105" s="222"/>
    </row>
    <row r="106" spans="2:11" s="1" customFormat="1" ht="15" customHeight="1">
      <c r="B106" s="221"/>
      <c r="C106" s="210" t="s">
        <v>55</v>
      </c>
      <c r="D106" s="230"/>
      <c r="E106" s="230"/>
      <c r="F106" s="231" t="s">
        <v>664</v>
      </c>
      <c r="G106" s="210"/>
      <c r="H106" s="210" t="s">
        <v>704</v>
      </c>
      <c r="I106" s="210" t="s">
        <v>666</v>
      </c>
      <c r="J106" s="210">
        <v>20</v>
      </c>
      <c r="K106" s="222"/>
    </row>
    <row r="107" spans="2:11" s="1" customFormat="1" ht="15" customHeight="1">
      <c r="B107" s="221"/>
      <c r="C107" s="210" t="s">
        <v>667</v>
      </c>
      <c r="D107" s="210"/>
      <c r="E107" s="210"/>
      <c r="F107" s="231" t="s">
        <v>664</v>
      </c>
      <c r="G107" s="210"/>
      <c r="H107" s="210" t="s">
        <v>704</v>
      </c>
      <c r="I107" s="210" t="s">
        <v>666</v>
      </c>
      <c r="J107" s="210">
        <v>120</v>
      </c>
      <c r="K107" s="222"/>
    </row>
    <row r="108" spans="2:11" s="1" customFormat="1" ht="15" customHeight="1">
      <c r="B108" s="233"/>
      <c r="C108" s="210" t="s">
        <v>669</v>
      </c>
      <c r="D108" s="210"/>
      <c r="E108" s="210"/>
      <c r="F108" s="231" t="s">
        <v>670</v>
      </c>
      <c r="G108" s="210"/>
      <c r="H108" s="210" t="s">
        <v>704</v>
      </c>
      <c r="I108" s="210" t="s">
        <v>666</v>
      </c>
      <c r="J108" s="210">
        <v>50</v>
      </c>
      <c r="K108" s="222"/>
    </row>
    <row r="109" spans="2:11" s="1" customFormat="1" ht="15" customHeight="1">
      <c r="B109" s="233"/>
      <c r="C109" s="210" t="s">
        <v>672</v>
      </c>
      <c r="D109" s="210"/>
      <c r="E109" s="210"/>
      <c r="F109" s="231" t="s">
        <v>664</v>
      </c>
      <c r="G109" s="210"/>
      <c r="H109" s="210" t="s">
        <v>704</v>
      </c>
      <c r="I109" s="210" t="s">
        <v>674</v>
      </c>
      <c r="J109" s="210"/>
      <c r="K109" s="222"/>
    </row>
    <row r="110" spans="2:11" s="1" customFormat="1" ht="15" customHeight="1">
      <c r="B110" s="233"/>
      <c r="C110" s="210" t="s">
        <v>683</v>
      </c>
      <c r="D110" s="210"/>
      <c r="E110" s="210"/>
      <c r="F110" s="231" t="s">
        <v>670</v>
      </c>
      <c r="G110" s="210"/>
      <c r="H110" s="210" t="s">
        <v>704</v>
      </c>
      <c r="I110" s="210" t="s">
        <v>666</v>
      </c>
      <c r="J110" s="210">
        <v>50</v>
      </c>
      <c r="K110" s="222"/>
    </row>
    <row r="111" spans="2:11" s="1" customFormat="1" ht="15" customHeight="1">
      <c r="B111" s="233"/>
      <c r="C111" s="210" t="s">
        <v>691</v>
      </c>
      <c r="D111" s="210"/>
      <c r="E111" s="210"/>
      <c r="F111" s="231" t="s">
        <v>670</v>
      </c>
      <c r="G111" s="210"/>
      <c r="H111" s="210" t="s">
        <v>704</v>
      </c>
      <c r="I111" s="210" t="s">
        <v>666</v>
      </c>
      <c r="J111" s="210">
        <v>50</v>
      </c>
      <c r="K111" s="222"/>
    </row>
    <row r="112" spans="2:11" s="1" customFormat="1" ht="15" customHeight="1">
      <c r="B112" s="233"/>
      <c r="C112" s="210" t="s">
        <v>689</v>
      </c>
      <c r="D112" s="210"/>
      <c r="E112" s="210"/>
      <c r="F112" s="231" t="s">
        <v>670</v>
      </c>
      <c r="G112" s="210"/>
      <c r="H112" s="210" t="s">
        <v>704</v>
      </c>
      <c r="I112" s="210" t="s">
        <v>666</v>
      </c>
      <c r="J112" s="210">
        <v>50</v>
      </c>
      <c r="K112" s="222"/>
    </row>
    <row r="113" spans="2:11" s="1" customFormat="1" ht="15" customHeight="1">
      <c r="B113" s="233"/>
      <c r="C113" s="210" t="s">
        <v>55</v>
      </c>
      <c r="D113" s="210"/>
      <c r="E113" s="210"/>
      <c r="F113" s="231" t="s">
        <v>664</v>
      </c>
      <c r="G113" s="210"/>
      <c r="H113" s="210" t="s">
        <v>705</v>
      </c>
      <c r="I113" s="210" t="s">
        <v>666</v>
      </c>
      <c r="J113" s="210">
        <v>20</v>
      </c>
      <c r="K113" s="222"/>
    </row>
    <row r="114" spans="2:11" s="1" customFormat="1" ht="15" customHeight="1">
      <c r="B114" s="233"/>
      <c r="C114" s="210" t="s">
        <v>706</v>
      </c>
      <c r="D114" s="210"/>
      <c r="E114" s="210"/>
      <c r="F114" s="231" t="s">
        <v>664</v>
      </c>
      <c r="G114" s="210"/>
      <c r="H114" s="210" t="s">
        <v>707</v>
      </c>
      <c r="I114" s="210" t="s">
        <v>666</v>
      </c>
      <c r="J114" s="210">
        <v>120</v>
      </c>
      <c r="K114" s="222"/>
    </row>
    <row r="115" spans="2:11" s="1" customFormat="1" ht="15" customHeight="1">
      <c r="B115" s="233"/>
      <c r="C115" s="210" t="s">
        <v>40</v>
      </c>
      <c r="D115" s="210"/>
      <c r="E115" s="210"/>
      <c r="F115" s="231" t="s">
        <v>664</v>
      </c>
      <c r="G115" s="210"/>
      <c r="H115" s="210" t="s">
        <v>708</v>
      </c>
      <c r="I115" s="210" t="s">
        <v>699</v>
      </c>
      <c r="J115" s="210"/>
      <c r="K115" s="222"/>
    </row>
    <row r="116" spans="2:11" s="1" customFormat="1" ht="15" customHeight="1">
      <c r="B116" s="233"/>
      <c r="C116" s="210" t="s">
        <v>50</v>
      </c>
      <c r="D116" s="210"/>
      <c r="E116" s="210"/>
      <c r="F116" s="231" t="s">
        <v>664</v>
      </c>
      <c r="G116" s="210"/>
      <c r="H116" s="210" t="s">
        <v>709</v>
      </c>
      <c r="I116" s="210" t="s">
        <v>699</v>
      </c>
      <c r="J116" s="210"/>
      <c r="K116" s="222"/>
    </row>
    <row r="117" spans="2:11" s="1" customFormat="1" ht="15" customHeight="1">
      <c r="B117" s="233"/>
      <c r="C117" s="210" t="s">
        <v>59</v>
      </c>
      <c r="D117" s="210"/>
      <c r="E117" s="210"/>
      <c r="F117" s="231" t="s">
        <v>664</v>
      </c>
      <c r="G117" s="210"/>
      <c r="H117" s="210" t="s">
        <v>710</v>
      </c>
      <c r="I117" s="210" t="s">
        <v>711</v>
      </c>
      <c r="J117" s="210"/>
      <c r="K117" s="222"/>
    </row>
    <row r="118" spans="2:11" s="1" customFormat="1" ht="15" customHeight="1">
      <c r="B118" s="236"/>
      <c r="C118" s="242"/>
      <c r="D118" s="242"/>
      <c r="E118" s="242"/>
      <c r="F118" s="242"/>
      <c r="G118" s="242"/>
      <c r="H118" s="242"/>
      <c r="I118" s="242"/>
      <c r="J118" s="242"/>
      <c r="K118" s="238"/>
    </row>
    <row r="119" spans="2:11" s="1" customFormat="1" ht="18.75" customHeight="1">
      <c r="B119" s="243"/>
      <c r="C119" s="244"/>
      <c r="D119" s="244"/>
      <c r="E119" s="244"/>
      <c r="F119" s="245"/>
      <c r="G119" s="244"/>
      <c r="H119" s="244"/>
      <c r="I119" s="244"/>
      <c r="J119" s="244"/>
      <c r="K119" s="243"/>
    </row>
    <row r="120" spans="2:11" s="1" customFormat="1" ht="18.75" customHeight="1"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2:11" s="1" customFormat="1" ht="7.5" customHeight="1">
      <c r="B121" s="246"/>
      <c r="C121" s="247"/>
      <c r="D121" s="247"/>
      <c r="E121" s="247"/>
      <c r="F121" s="247"/>
      <c r="G121" s="247"/>
      <c r="H121" s="247"/>
      <c r="I121" s="247"/>
      <c r="J121" s="247"/>
      <c r="K121" s="248"/>
    </row>
    <row r="122" spans="2:11" s="1" customFormat="1" ht="45" customHeight="1">
      <c r="B122" s="249"/>
      <c r="C122" s="317" t="s">
        <v>712</v>
      </c>
      <c r="D122" s="317"/>
      <c r="E122" s="317"/>
      <c r="F122" s="317"/>
      <c r="G122" s="317"/>
      <c r="H122" s="317"/>
      <c r="I122" s="317"/>
      <c r="J122" s="317"/>
      <c r="K122" s="250"/>
    </row>
    <row r="123" spans="2:11" s="1" customFormat="1" ht="17.25" customHeight="1">
      <c r="B123" s="251"/>
      <c r="C123" s="223" t="s">
        <v>658</v>
      </c>
      <c r="D123" s="223"/>
      <c r="E123" s="223"/>
      <c r="F123" s="223" t="s">
        <v>659</v>
      </c>
      <c r="G123" s="224"/>
      <c r="H123" s="223" t="s">
        <v>56</v>
      </c>
      <c r="I123" s="223" t="s">
        <v>59</v>
      </c>
      <c r="J123" s="223" t="s">
        <v>660</v>
      </c>
      <c r="K123" s="252"/>
    </row>
    <row r="124" spans="2:11" s="1" customFormat="1" ht="17.25" customHeight="1">
      <c r="B124" s="251"/>
      <c r="C124" s="225" t="s">
        <v>661</v>
      </c>
      <c r="D124" s="225"/>
      <c r="E124" s="225"/>
      <c r="F124" s="226" t="s">
        <v>662</v>
      </c>
      <c r="G124" s="227"/>
      <c r="H124" s="225"/>
      <c r="I124" s="225"/>
      <c r="J124" s="225" t="s">
        <v>663</v>
      </c>
      <c r="K124" s="252"/>
    </row>
    <row r="125" spans="2:11" s="1" customFormat="1" ht="5.25" customHeight="1">
      <c r="B125" s="253"/>
      <c r="C125" s="228"/>
      <c r="D125" s="228"/>
      <c r="E125" s="228"/>
      <c r="F125" s="228"/>
      <c r="G125" s="254"/>
      <c r="H125" s="228"/>
      <c r="I125" s="228"/>
      <c r="J125" s="228"/>
      <c r="K125" s="255"/>
    </row>
    <row r="126" spans="2:11" s="1" customFormat="1" ht="15" customHeight="1">
      <c r="B126" s="253"/>
      <c r="C126" s="210" t="s">
        <v>667</v>
      </c>
      <c r="D126" s="230"/>
      <c r="E126" s="230"/>
      <c r="F126" s="231" t="s">
        <v>664</v>
      </c>
      <c r="G126" s="210"/>
      <c r="H126" s="210" t="s">
        <v>704</v>
      </c>
      <c r="I126" s="210" t="s">
        <v>666</v>
      </c>
      <c r="J126" s="210">
        <v>120</v>
      </c>
      <c r="K126" s="256"/>
    </row>
    <row r="127" spans="2:11" s="1" customFormat="1" ht="15" customHeight="1">
      <c r="B127" s="253"/>
      <c r="C127" s="210" t="s">
        <v>713</v>
      </c>
      <c r="D127" s="210"/>
      <c r="E127" s="210"/>
      <c r="F127" s="231" t="s">
        <v>664</v>
      </c>
      <c r="G127" s="210"/>
      <c r="H127" s="210" t="s">
        <v>714</v>
      </c>
      <c r="I127" s="210" t="s">
        <v>666</v>
      </c>
      <c r="J127" s="210" t="s">
        <v>715</v>
      </c>
      <c r="K127" s="256"/>
    </row>
    <row r="128" spans="2:11" s="1" customFormat="1" ht="15" customHeight="1">
      <c r="B128" s="253"/>
      <c r="C128" s="210" t="s">
        <v>612</v>
      </c>
      <c r="D128" s="210"/>
      <c r="E128" s="210"/>
      <c r="F128" s="231" t="s">
        <v>664</v>
      </c>
      <c r="G128" s="210"/>
      <c r="H128" s="210" t="s">
        <v>716</v>
      </c>
      <c r="I128" s="210" t="s">
        <v>666</v>
      </c>
      <c r="J128" s="210" t="s">
        <v>715</v>
      </c>
      <c r="K128" s="256"/>
    </row>
    <row r="129" spans="2:11" s="1" customFormat="1" ht="15" customHeight="1">
      <c r="B129" s="253"/>
      <c r="C129" s="210" t="s">
        <v>675</v>
      </c>
      <c r="D129" s="210"/>
      <c r="E129" s="210"/>
      <c r="F129" s="231" t="s">
        <v>670</v>
      </c>
      <c r="G129" s="210"/>
      <c r="H129" s="210" t="s">
        <v>676</v>
      </c>
      <c r="I129" s="210" t="s">
        <v>666</v>
      </c>
      <c r="J129" s="210">
        <v>15</v>
      </c>
      <c r="K129" s="256"/>
    </row>
    <row r="130" spans="2:11" s="1" customFormat="1" ht="15" customHeight="1">
      <c r="B130" s="253"/>
      <c r="C130" s="234" t="s">
        <v>677</v>
      </c>
      <c r="D130" s="234"/>
      <c r="E130" s="234"/>
      <c r="F130" s="235" t="s">
        <v>670</v>
      </c>
      <c r="G130" s="234"/>
      <c r="H130" s="234" t="s">
        <v>678</v>
      </c>
      <c r="I130" s="234" t="s">
        <v>666</v>
      </c>
      <c r="J130" s="234">
        <v>15</v>
      </c>
      <c r="K130" s="256"/>
    </row>
    <row r="131" spans="2:11" s="1" customFormat="1" ht="15" customHeight="1">
      <c r="B131" s="253"/>
      <c r="C131" s="234" t="s">
        <v>679</v>
      </c>
      <c r="D131" s="234"/>
      <c r="E131" s="234"/>
      <c r="F131" s="235" t="s">
        <v>670</v>
      </c>
      <c r="G131" s="234"/>
      <c r="H131" s="234" t="s">
        <v>680</v>
      </c>
      <c r="I131" s="234" t="s">
        <v>666</v>
      </c>
      <c r="J131" s="234">
        <v>20</v>
      </c>
      <c r="K131" s="256"/>
    </row>
    <row r="132" spans="2:11" s="1" customFormat="1" ht="15" customHeight="1">
      <c r="B132" s="253"/>
      <c r="C132" s="234" t="s">
        <v>681</v>
      </c>
      <c r="D132" s="234"/>
      <c r="E132" s="234"/>
      <c r="F132" s="235" t="s">
        <v>670</v>
      </c>
      <c r="G132" s="234"/>
      <c r="H132" s="234" t="s">
        <v>682</v>
      </c>
      <c r="I132" s="234" t="s">
        <v>666</v>
      </c>
      <c r="J132" s="234">
        <v>20</v>
      </c>
      <c r="K132" s="256"/>
    </row>
    <row r="133" spans="2:11" s="1" customFormat="1" ht="15" customHeight="1">
      <c r="B133" s="253"/>
      <c r="C133" s="210" t="s">
        <v>669</v>
      </c>
      <c r="D133" s="210"/>
      <c r="E133" s="210"/>
      <c r="F133" s="231" t="s">
        <v>670</v>
      </c>
      <c r="G133" s="210"/>
      <c r="H133" s="210" t="s">
        <v>704</v>
      </c>
      <c r="I133" s="210" t="s">
        <v>666</v>
      </c>
      <c r="J133" s="210">
        <v>50</v>
      </c>
      <c r="K133" s="256"/>
    </row>
    <row r="134" spans="2:11" s="1" customFormat="1" ht="15" customHeight="1">
      <c r="B134" s="253"/>
      <c r="C134" s="210" t="s">
        <v>683</v>
      </c>
      <c r="D134" s="210"/>
      <c r="E134" s="210"/>
      <c r="F134" s="231" t="s">
        <v>670</v>
      </c>
      <c r="G134" s="210"/>
      <c r="H134" s="210" t="s">
        <v>704</v>
      </c>
      <c r="I134" s="210" t="s">
        <v>666</v>
      </c>
      <c r="J134" s="210">
        <v>50</v>
      </c>
      <c r="K134" s="256"/>
    </row>
    <row r="135" spans="2:11" s="1" customFormat="1" ht="15" customHeight="1">
      <c r="B135" s="253"/>
      <c r="C135" s="210" t="s">
        <v>689</v>
      </c>
      <c r="D135" s="210"/>
      <c r="E135" s="210"/>
      <c r="F135" s="231" t="s">
        <v>670</v>
      </c>
      <c r="G135" s="210"/>
      <c r="H135" s="210" t="s">
        <v>704</v>
      </c>
      <c r="I135" s="210" t="s">
        <v>666</v>
      </c>
      <c r="J135" s="210">
        <v>50</v>
      </c>
      <c r="K135" s="256"/>
    </row>
    <row r="136" spans="2:11" s="1" customFormat="1" ht="15" customHeight="1">
      <c r="B136" s="253"/>
      <c r="C136" s="210" t="s">
        <v>691</v>
      </c>
      <c r="D136" s="210"/>
      <c r="E136" s="210"/>
      <c r="F136" s="231" t="s">
        <v>670</v>
      </c>
      <c r="G136" s="210"/>
      <c r="H136" s="210" t="s">
        <v>704</v>
      </c>
      <c r="I136" s="210" t="s">
        <v>666</v>
      </c>
      <c r="J136" s="210">
        <v>50</v>
      </c>
      <c r="K136" s="256"/>
    </row>
    <row r="137" spans="2:11" s="1" customFormat="1" ht="15" customHeight="1">
      <c r="B137" s="253"/>
      <c r="C137" s="210" t="s">
        <v>692</v>
      </c>
      <c r="D137" s="210"/>
      <c r="E137" s="210"/>
      <c r="F137" s="231" t="s">
        <v>670</v>
      </c>
      <c r="G137" s="210"/>
      <c r="H137" s="210" t="s">
        <v>717</v>
      </c>
      <c r="I137" s="210" t="s">
        <v>666</v>
      </c>
      <c r="J137" s="210">
        <v>255</v>
      </c>
      <c r="K137" s="256"/>
    </row>
    <row r="138" spans="2:11" s="1" customFormat="1" ht="15" customHeight="1">
      <c r="B138" s="253"/>
      <c r="C138" s="210" t="s">
        <v>694</v>
      </c>
      <c r="D138" s="210"/>
      <c r="E138" s="210"/>
      <c r="F138" s="231" t="s">
        <v>664</v>
      </c>
      <c r="G138" s="210"/>
      <c r="H138" s="210" t="s">
        <v>718</v>
      </c>
      <c r="I138" s="210" t="s">
        <v>696</v>
      </c>
      <c r="J138" s="210"/>
      <c r="K138" s="256"/>
    </row>
    <row r="139" spans="2:11" s="1" customFormat="1" ht="15" customHeight="1">
      <c r="B139" s="253"/>
      <c r="C139" s="210" t="s">
        <v>697</v>
      </c>
      <c r="D139" s="210"/>
      <c r="E139" s="210"/>
      <c r="F139" s="231" t="s">
        <v>664</v>
      </c>
      <c r="G139" s="210"/>
      <c r="H139" s="210" t="s">
        <v>719</v>
      </c>
      <c r="I139" s="210" t="s">
        <v>699</v>
      </c>
      <c r="J139" s="210"/>
      <c r="K139" s="256"/>
    </row>
    <row r="140" spans="2:11" s="1" customFormat="1" ht="15" customHeight="1">
      <c r="B140" s="253"/>
      <c r="C140" s="210" t="s">
        <v>700</v>
      </c>
      <c r="D140" s="210"/>
      <c r="E140" s="210"/>
      <c r="F140" s="231" t="s">
        <v>664</v>
      </c>
      <c r="G140" s="210"/>
      <c r="H140" s="210" t="s">
        <v>700</v>
      </c>
      <c r="I140" s="210" t="s">
        <v>699</v>
      </c>
      <c r="J140" s="210"/>
      <c r="K140" s="256"/>
    </row>
    <row r="141" spans="2:11" s="1" customFormat="1" ht="15" customHeight="1">
      <c r="B141" s="253"/>
      <c r="C141" s="210" t="s">
        <v>40</v>
      </c>
      <c r="D141" s="210"/>
      <c r="E141" s="210"/>
      <c r="F141" s="231" t="s">
        <v>664</v>
      </c>
      <c r="G141" s="210"/>
      <c r="H141" s="210" t="s">
        <v>720</v>
      </c>
      <c r="I141" s="210" t="s">
        <v>699</v>
      </c>
      <c r="J141" s="210"/>
      <c r="K141" s="256"/>
    </row>
    <row r="142" spans="2:11" s="1" customFormat="1" ht="15" customHeight="1">
      <c r="B142" s="253"/>
      <c r="C142" s="210" t="s">
        <v>721</v>
      </c>
      <c r="D142" s="210"/>
      <c r="E142" s="210"/>
      <c r="F142" s="231" t="s">
        <v>664</v>
      </c>
      <c r="G142" s="210"/>
      <c r="H142" s="210" t="s">
        <v>722</v>
      </c>
      <c r="I142" s="210" t="s">
        <v>699</v>
      </c>
      <c r="J142" s="210"/>
      <c r="K142" s="256"/>
    </row>
    <row r="143" spans="2:11" s="1" customFormat="1" ht="15" customHeight="1">
      <c r="B143" s="257"/>
      <c r="C143" s="258"/>
      <c r="D143" s="258"/>
      <c r="E143" s="258"/>
      <c r="F143" s="258"/>
      <c r="G143" s="258"/>
      <c r="H143" s="258"/>
      <c r="I143" s="258"/>
      <c r="J143" s="258"/>
      <c r="K143" s="259"/>
    </row>
    <row r="144" spans="2:11" s="1" customFormat="1" ht="18.75" customHeight="1">
      <c r="B144" s="244"/>
      <c r="C144" s="244"/>
      <c r="D144" s="244"/>
      <c r="E144" s="244"/>
      <c r="F144" s="245"/>
      <c r="G144" s="244"/>
      <c r="H144" s="244"/>
      <c r="I144" s="244"/>
      <c r="J144" s="244"/>
      <c r="K144" s="244"/>
    </row>
    <row r="145" spans="2:11" s="1" customFormat="1" ht="18.75" customHeight="1"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</row>
    <row r="146" spans="2:11" s="1" customFormat="1" ht="7.5" customHeight="1">
      <c r="B146" s="218"/>
      <c r="C146" s="219"/>
      <c r="D146" s="219"/>
      <c r="E146" s="219"/>
      <c r="F146" s="219"/>
      <c r="G146" s="219"/>
      <c r="H146" s="219"/>
      <c r="I146" s="219"/>
      <c r="J146" s="219"/>
      <c r="K146" s="220"/>
    </row>
    <row r="147" spans="2:11" s="1" customFormat="1" ht="45" customHeight="1">
      <c r="B147" s="221"/>
      <c r="C147" s="319" t="s">
        <v>723</v>
      </c>
      <c r="D147" s="319"/>
      <c r="E147" s="319"/>
      <c r="F147" s="319"/>
      <c r="G147" s="319"/>
      <c r="H147" s="319"/>
      <c r="I147" s="319"/>
      <c r="J147" s="319"/>
      <c r="K147" s="222"/>
    </row>
    <row r="148" spans="2:11" s="1" customFormat="1" ht="17.25" customHeight="1">
      <c r="B148" s="221"/>
      <c r="C148" s="223" t="s">
        <v>658</v>
      </c>
      <c r="D148" s="223"/>
      <c r="E148" s="223"/>
      <c r="F148" s="223" t="s">
        <v>659</v>
      </c>
      <c r="G148" s="224"/>
      <c r="H148" s="223" t="s">
        <v>56</v>
      </c>
      <c r="I148" s="223" t="s">
        <v>59</v>
      </c>
      <c r="J148" s="223" t="s">
        <v>660</v>
      </c>
      <c r="K148" s="222"/>
    </row>
    <row r="149" spans="2:11" s="1" customFormat="1" ht="17.25" customHeight="1">
      <c r="B149" s="221"/>
      <c r="C149" s="225" t="s">
        <v>661</v>
      </c>
      <c r="D149" s="225"/>
      <c r="E149" s="225"/>
      <c r="F149" s="226" t="s">
        <v>662</v>
      </c>
      <c r="G149" s="227"/>
      <c r="H149" s="225"/>
      <c r="I149" s="225"/>
      <c r="J149" s="225" t="s">
        <v>663</v>
      </c>
      <c r="K149" s="222"/>
    </row>
    <row r="150" spans="2:11" s="1" customFormat="1" ht="5.25" customHeight="1">
      <c r="B150" s="233"/>
      <c r="C150" s="228"/>
      <c r="D150" s="228"/>
      <c r="E150" s="228"/>
      <c r="F150" s="228"/>
      <c r="G150" s="229"/>
      <c r="H150" s="228"/>
      <c r="I150" s="228"/>
      <c r="J150" s="228"/>
      <c r="K150" s="256"/>
    </row>
    <row r="151" spans="2:11" s="1" customFormat="1" ht="15" customHeight="1">
      <c r="B151" s="233"/>
      <c r="C151" s="260" t="s">
        <v>667</v>
      </c>
      <c r="D151" s="210"/>
      <c r="E151" s="210"/>
      <c r="F151" s="261" t="s">
        <v>664</v>
      </c>
      <c r="G151" s="210"/>
      <c r="H151" s="260" t="s">
        <v>704</v>
      </c>
      <c r="I151" s="260" t="s">
        <v>666</v>
      </c>
      <c r="J151" s="260">
        <v>120</v>
      </c>
      <c r="K151" s="256"/>
    </row>
    <row r="152" spans="2:11" s="1" customFormat="1" ht="15" customHeight="1">
      <c r="B152" s="233"/>
      <c r="C152" s="260" t="s">
        <v>713</v>
      </c>
      <c r="D152" s="210"/>
      <c r="E152" s="210"/>
      <c r="F152" s="261" t="s">
        <v>664</v>
      </c>
      <c r="G152" s="210"/>
      <c r="H152" s="260" t="s">
        <v>724</v>
      </c>
      <c r="I152" s="260" t="s">
        <v>666</v>
      </c>
      <c r="J152" s="260" t="s">
        <v>715</v>
      </c>
      <c r="K152" s="256"/>
    </row>
    <row r="153" spans="2:11" s="1" customFormat="1" ht="15" customHeight="1">
      <c r="B153" s="233"/>
      <c r="C153" s="260" t="s">
        <v>612</v>
      </c>
      <c r="D153" s="210"/>
      <c r="E153" s="210"/>
      <c r="F153" s="261" t="s">
        <v>664</v>
      </c>
      <c r="G153" s="210"/>
      <c r="H153" s="260" t="s">
        <v>725</v>
      </c>
      <c r="I153" s="260" t="s">
        <v>666</v>
      </c>
      <c r="J153" s="260" t="s">
        <v>715</v>
      </c>
      <c r="K153" s="256"/>
    </row>
    <row r="154" spans="2:11" s="1" customFormat="1" ht="15" customHeight="1">
      <c r="B154" s="233"/>
      <c r="C154" s="260" t="s">
        <v>669</v>
      </c>
      <c r="D154" s="210"/>
      <c r="E154" s="210"/>
      <c r="F154" s="261" t="s">
        <v>670</v>
      </c>
      <c r="G154" s="210"/>
      <c r="H154" s="260" t="s">
        <v>704</v>
      </c>
      <c r="I154" s="260" t="s">
        <v>666</v>
      </c>
      <c r="J154" s="260">
        <v>50</v>
      </c>
      <c r="K154" s="256"/>
    </row>
    <row r="155" spans="2:11" s="1" customFormat="1" ht="15" customHeight="1">
      <c r="B155" s="233"/>
      <c r="C155" s="260" t="s">
        <v>672</v>
      </c>
      <c r="D155" s="210"/>
      <c r="E155" s="210"/>
      <c r="F155" s="261" t="s">
        <v>664</v>
      </c>
      <c r="G155" s="210"/>
      <c r="H155" s="260" t="s">
        <v>704</v>
      </c>
      <c r="I155" s="260" t="s">
        <v>674</v>
      </c>
      <c r="J155" s="260"/>
      <c r="K155" s="256"/>
    </row>
    <row r="156" spans="2:11" s="1" customFormat="1" ht="15" customHeight="1">
      <c r="B156" s="233"/>
      <c r="C156" s="260" t="s">
        <v>683</v>
      </c>
      <c r="D156" s="210"/>
      <c r="E156" s="210"/>
      <c r="F156" s="261" t="s">
        <v>670</v>
      </c>
      <c r="G156" s="210"/>
      <c r="H156" s="260" t="s">
        <v>704</v>
      </c>
      <c r="I156" s="260" t="s">
        <v>666</v>
      </c>
      <c r="J156" s="260">
        <v>50</v>
      </c>
      <c r="K156" s="256"/>
    </row>
    <row r="157" spans="2:11" s="1" customFormat="1" ht="15" customHeight="1">
      <c r="B157" s="233"/>
      <c r="C157" s="260" t="s">
        <v>691</v>
      </c>
      <c r="D157" s="210"/>
      <c r="E157" s="210"/>
      <c r="F157" s="261" t="s">
        <v>670</v>
      </c>
      <c r="G157" s="210"/>
      <c r="H157" s="260" t="s">
        <v>704</v>
      </c>
      <c r="I157" s="260" t="s">
        <v>666</v>
      </c>
      <c r="J157" s="260">
        <v>50</v>
      </c>
      <c r="K157" s="256"/>
    </row>
    <row r="158" spans="2:11" s="1" customFormat="1" ht="15" customHeight="1">
      <c r="B158" s="233"/>
      <c r="C158" s="260" t="s">
        <v>689</v>
      </c>
      <c r="D158" s="210"/>
      <c r="E158" s="210"/>
      <c r="F158" s="261" t="s">
        <v>670</v>
      </c>
      <c r="G158" s="210"/>
      <c r="H158" s="260" t="s">
        <v>704</v>
      </c>
      <c r="I158" s="260" t="s">
        <v>666</v>
      </c>
      <c r="J158" s="260">
        <v>50</v>
      </c>
      <c r="K158" s="256"/>
    </row>
    <row r="159" spans="2:11" s="1" customFormat="1" ht="15" customHeight="1">
      <c r="B159" s="233"/>
      <c r="C159" s="260" t="s">
        <v>92</v>
      </c>
      <c r="D159" s="210"/>
      <c r="E159" s="210"/>
      <c r="F159" s="261" t="s">
        <v>664</v>
      </c>
      <c r="G159" s="210"/>
      <c r="H159" s="260" t="s">
        <v>726</v>
      </c>
      <c r="I159" s="260" t="s">
        <v>666</v>
      </c>
      <c r="J159" s="260" t="s">
        <v>727</v>
      </c>
      <c r="K159" s="256"/>
    </row>
    <row r="160" spans="2:11" s="1" customFormat="1" ht="15" customHeight="1">
      <c r="B160" s="233"/>
      <c r="C160" s="260" t="s">
        <v>728</v>
      </c>
      <c r="D160" s="210"/>
      <c r="E160" s="210"/>
      <c r="F160" s="261" t="s">
        <v>664</v>
      </c>
      <c r="G160" s="210"/>
      <c r="H160" s="260" t="s">
        <v>729</v>
      </c>
      <c r="I160" s="260" t="s">
        <v>699</v>
      </c>
      <c r="J160" s="260"/>
      <c r="K160" s="256"/>
    </row>
    <row r="161" spans="2:11" s="1" customFormat="1" ht="15" customHeight="1">
      <c r="B161" s="262"/>
      <c r="C161" s="242"/>
      <c r="D161" s="242"/>
      <c r="E161" s="242"/>
      <c r="F161" s="242"/>
      <c r="G161" s="242"/>
      <c r="H161" s="242"/>
      <c r="I161" s="242"/>
      <c r="J161" s="242"/>
      <c r="K161" s="263"/>
    </row>
    <row r="162" spans="2:11" s="1" customFormat="1" ht="18.75" customHeight="1">
      <c r="B162" s="244"/>
      <c r="C162" s="254"/>
      <c r="D162" s="254"/>
      <c r="E162" s="254"/>
      <c r="F162" s="264"/>
      <c r="G162" s="254"/>
      <c r="H162" s="254"/>
      <c r="I162" s="254"/>
      <c r="J162" s="254"/>
      <c r="K162" s="244"/>
    </row>
    <row r="163" spans="2:11" s="1" customFormat="1" ht="18.75" customHeight="1"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</row>
    <row r="164" spans="2:11" s="1" customFormat="1" ht="7.5" customHeight="1">
      <c r="B164" s="199"/>
      <c r="C164" s="200"/>
      <c r="D164" s="200"/>
      <c r="E164" s="200"/>
      <c r="F164" s="200"/>
      <c r="G164" s="200"/>
      <c r="H164" s="200"/>
      <c r="I164" s="200"/>
      <c r="J164" s="200"/>
      <c r="K164" s="201"/>
    </row>
    <row r="165" spans="2:11" s="1" customFormat="1" ht="45" customHeight="1">
      <c r="B165" s="202"/>
      <c r="C165" s="317" t="s">
        <v>730</v>
      </c>
      <c r="D165" s="317"/>
      <c r="E165" s="317"/>
      <c r="F165" s="317"/>
      <c r="G165" s="317"/>
      <c r="H165" s="317"/>
      <c r="I165" s="317"/>
      <c r="J165" s="317"/>
      <c r="K165" s="203"/>
    </row>
    <row r="166" spans="2:11" s="1" customFormat="1" ht="17.25" customHeight="1">
      <c r="B166" s="202"/>
      <c r="C166" s="223" t="s">
        <v>658</v>
      </c>
      <c r="D166" s="223"/>
      <c r="E166" s="223"/>
      <c r="F166" s="223" t="s">
        <v>659</v>
      </c>
      <c r="G166" s="265"/>
      <c r="H166" s="266" t="s">
        <v>56</v>
      </c>
      <c r="I166" s="266" t="s">
        <v>59</v>
      </c>
      <c r="J166" s="223" t="s">
        <v>660</v>
      </c>
      <c r="K166" s="203"/>
    </row>
    <row r="167" spans="2:11" s="1" customFormat="1" ht="17.25" customHeight="1">
      <c r="B167" s="204"/>
      <c r="C167" s="225" t="s">
        <v>661</v>
      </c>
      <c r="D167" s="225"/>
      <c r="E167" s="225"/>
      <c r="F167" s="226" t="s">
        <v>662</v>
      </c>
      <c r="G167" s="267"/>
      <c r="H167" s="268"/>
      <c r="I167" s="268"/>
      <c r="J167" s="225" t="s">
        <v>663</v>
      </c>
      <c r="K167" s="205"/>
    </row>
    <row r="168" spans="2:11" s="1" customFormat="1" ht="5.25" customHeight="1">
      <c r="B168" s="233"/>
      <c r="C168" s="228"/>
      <c r="D168" s="228"/>
      <c r="E168" s="228"/>
      <c r="F168" s="228"/>
      <c r="G168" s="229"/>
      <c r="H168" s="228"/>
      <c r="I168" s="228"/>
      <c r="J168" s="228"/>
      <c r="K168" s="256"/>
    </row>
    <row r="169" spans="2:11" s="1" customFormat="1" ht="15" customHeight="1">
      <c r="B169" s="233"/>
      <c r="C169" s="210" t="s">
        <v>667</v>
      </c>
      <c r="D169" s="210"/>
      <c r="E169" s="210"/>
      <c r="F169" s="231" t="s">
        <v>664</v>
      </c>
      <c r="G169" s="210"/>
      <c r="H169" s="210" t="s">
        <v>704</v>
      </c>
      <c r="I169" s="210" t="s">
        <v>666</v>
      </c>
      <c r="J169" s="210">
        <v>120</v>
      </c>
      <c r="K169" s="256"/>
    </row>
    <row r="170" spans="2:11" s="1" customFormat="1" ht="15" customHeight="1">
      <c r="B170" s="233"/>
      <c r="C170" s="210" t="s">
        <v>713</v>
      </c>
      <c r="D170" s="210"/>
      <c r="E170" s="210"/>
      <c r="F170" s="231" t="s">
        <v>664</v>
      </c>
      <c r="G170" s="210"/>
      <c r="H170" s="210" t="s">
        <v>714</v>
      </c>
      <c r="I170" s="210" t="s">
        <v>666</v>
      </c>
      <c r="J170" s="210" t="s">
        <v>715</v>
      </c>
      <c r="K170" s="256"/>
    </row>
    <row r="171" spans="2:11" s="1" customFormat="1" ht="15" customHeight="1">
      <c r="B171" s="233"/>
      <c r="C171" s="210" t="s">
        <v>612</v>
      </c>
      <c r="D171" s="210"/>
      <c r="E171" s="210"/>
      <c r="F171" s="231" t="s">
        <v>664</v>
      </c>
      <c r="G171" s="210"/>
      <c r="H171" s="210" t="s">
        <v>731</v>
      </c>
      <c r="I171" s="210" t="s">
        <v>666</v>
      </c>
      <c r="J171" s="210" t="s">
        <v>715</v>
      </c>
      <c r="K171" s="256"/>
    </row>
    <row r="172" spans="2:11" s="1" customFormat="1" ht="15" customHeight="1">
      <c r="B172" s="233"/>
      <c r="C172" s="210" t="s">
        <v>669</v>
      </c>
      <c r="D172" s="210"/>
      <c r="E172" s="210"/>
      <c r="F172" s="231" t="s">
        <v>670</v>
      </c>
      <c r="G172" s="210"/>
      <c r="H172" s="210" t="s">
        <v>731</v>
      </c>
      <c r="I172" s="210" t="s">
        <v>666</v>
      </c>
      <c r="J172" s="210">
        <v>50</v>
      </c>
      <c r="K172" s="256"/>
    </row>
    <row r="173" spans="2:11" s="1" customFormat="1" ht="15" customHeight="1">
      <c r="B173" s="233"/>
      <c r="C173" s="210" t="s">
        <v>672</v>
      </c>
      <c r="D173" s="210"/>
      <c r="E173" s="210"/>
      <c r="F173" s="231" t="s">
        <v>664</v>
      </c>
      <c r="G173" s="210"/>
      <c r="H173" s="210" t="s">
        <v>731</v>
      </c>
      <c r="I173" s="210" t="s">
        <v>674</v>
      </c>
      <c r="J173" s="210"/>
      <c r="K173" s="256"/>
    </row>
    <row r="174" spans="2:11" s="1" customFormat="1" ht="15" customHeight="1">
      <c r="B174" s="233"/>
      <c r="C174" s="210" t="s">
        <v>683</v>
      </c>
      <c r="D174" s="210"/>
      <c r="E174" s="210"/>
      <c r="F174" s="231" t="s">
        <v>670</v>
      </c>
      <c r="G174" s="210"/>
      <c r="H174" s="210" t="s">
        <v>731</v>
      </c>
      <c r="I174" s="210" t="s">
        <v>666</v>
      </c>
      <c r="J174" s="210">
        <v>50</v>
      </c>
      <c r="K174" s="256"/>
    </row>
    <row r="175" spans="2:11" s="1" customFormat="1" ht="15" customHeight="1">
      <c r="B175" s="233"/>
      <c r="C175" s="210" t="s">
        <v>691</v>
      </c>
      <c r="D175" s="210"/>
      <c r="E175" s="210"/>
      <c r="F175" s="231" t="s">
        <v>670</v>
      </c>
      <c r="G175" s="210"/>
      <c r="H175" s="210" t="s">
        <v>731</v>
      </c>
      <c r="I175" s="210" t="s">
        <v>666</v>
      </c>
      <c r="J175" s="210">
        <v>50</v>
      </c>
      <c r="K175" s="256"/>
    </row>
    <row r="176" spans="2:11" s="1" customFormat="1" ht="15" customHeight="1">
      <c r="B176" s="233"/>
      <c r="C176" s="210" t="s">
        <v>689</v>
      </c>
      <c r="D176" s="210"/>
      <c r="E176" s="210"/>
      <c r="F176" s="231" t="s">
        <v>670</v>
      </c>
      <c r="G176" s="210"/>
      <c r="H176" s="210" t="s">
        <v>731</v>
      </c>
      <c r="I176" s="210" t="s">
        <v>666</v>
      </c>
      <c r="J176" s="210">
        <v>50</v>
      </c>
      <c r="K176" s="256"/>
    </row>
    <row r="177" spans="2:11" s="1" customFormat="1" ht="15" customHeight="1">
      <c r="B177" s="233"/>
      <c r="C177" s="210" t="s">
        <v>106</v>
      </c>
      <c r="D177" s="210"/>
      <c r="E177" s="210"/>
      <c r="F177" s="231" t="s">
        <v>664</v>
      </c>
      <c r="G177" s="210"/>
      <c r="H177" s="210" t="s">
        <v>732</v>
      </c>
      <c r="I177" s="210" t="s">
        <v>733</v>
      </c>
      <c r="J177" s="210"/>
      <c r="K177" s="256"/>
    </row>
    <row r="178" spans="2:11" s="1" customFormat="1" ht="15" customHeight="1">
      <c r="B178" s="233"/>
      <c r="C178" s="210" t="s">
        <v>59</v>
      </c>
      <c r="D178" s="210"/>
      <c r="E178" s="210"/>
      <c r="F178" s="231" t="s">
        <v>664</v>
      </c>
      <c r="G178" s="210"/>
      <c r="H178" s="210" t="s">
        <v>734</v>
      </c>
      <c r="I178" s="210" t="s">
        <v>735</v>
      </c>
      <c r="J178" s="210">
        <v>1</v>
      </c>
      <c r="K178" s="256"/>
    </row>
    <row r="179" spans="2:11" s="1" customFormat="1" ht="15" customHeight="1">
      <c r="B179" s="233"/>
      <c r="C179" s="210" t="s">
        <v>55</v>
      </c>
      <c r="D179" s="210"/>
      <c r="E179" s="210"/>
      <c r="F179" s="231" t="s">
        <v>664</v>
      </c>
      <c r="G179" s="210"/>
      <c r="H179" s="210" t="s">
        <v>736</v>
      </c>
      <c r="I179" s="210" t="s">
        <v>666</v>
      </c>
      <c r="J179" s="210">
        <v>20</v>
      </c>
      <c r="K179" s="256"/>
    </row>
    <row r="180" spans="2:11" s="1" customFormat="1" ht="15" customHeight="1">
      <c r="B180" s="233"/>
      <c r="C180" s="210" t="s">
        <v>56</v>
      </c>
      <c r="D180" s="210"/>
      <c r="E180" s="210"/>
      <c r="F180" s="231" t="s">
        <v>664</v>
      </c>
      <c r="G180" s="210"/>
      <c r="H180" s="210" t="s">
        <v>737</v>
      </c>
      <c r="I180" s="210" t="s">
        <v>666</v>
      </c>
      <c r="J180" s="210">
        <v>255</v>
      </c>
      <c r="K180" s="256"/>
    </row>
    <row r="181" spans="2:11" s="1" customFormat="1" ht="15" customHeight="1">
      <c r="B181" s="233"/>
      <c r="C181" s="210" t="s">
        <v>107</v>
      </c>
      <c r="D181" s="210"/>
      <c r="E181" s="210"/>
      <c r="F181" s="231" t="s">
        <v>664</v>
      </c>
      <c r="G181" s="210"/>
      <c r="H181" s="210" t="s">
        <v>628</v>
      </c>
      <c r="I181" s="210" t="s">
        <v>666</v>
      </c>
      <c r="J181" s="210">
        <v>10</v>
      </c>
      <c r="K181" s="256"/>
    </row>
    <row r="182" spans="2:11" s="1" customFormat="1" ht="15" customHeight="1">
      <c r="B182" s="233"/>
      <c r="C182" s="210" t="s">
        <v>108</v>
      </c>
      <c r="D182" s="210"/>
      <c r="E182" s="210"/>
      <c r="F182" s="231" t="s">
        <v>664</v>
      </c>
      <c r="G182" s="210"/>
      <c r="H182" s="210" t="s">
        <v>738</v>
      </c>
      <c r="I182" s="210" t="s">
        <v>699</v>
      </c>
      <c r="J182" s="210"/>
      <c r="K182" s="256"/>
    </row>
    <row r="183" spans="2:11" s="1" customFormat="1" ht="15" customHeight="1">
      <c r="B183" s="233"/>
      <c r="C183" s="210" t="s">
        <v>739</v>
      </c>
      <c r="D183" s="210"/>
      <c r="E183" s="210"/>
      <c r="F183" s="231" t="s">
        <v>664</v>
      </c>
      <c r="G183" s="210"/>
      <c r="H183" s="210" t="s">
        <v>740</v>
      </c>
      <c r="I183" s="210" t="s">
        <v>699</v>
      </c>
      <c r="J183" s="210"/>
      <c r="K183" s="256"/>
    </row>
    <row r="184" spans="2:11" s="1" customFormat="1" ht="15" customHeight="1">
      <c r="B184" s="233"/>
      <c r="C184" s="210" t="s">
        <v>728</v>
      </c>
      <c r="D184" s="210"/>
      <c r="E184" s="210"/>
      <c r="F184" s="231" t="s">
        <v>664</v>
      </c>
      <c r="G184" s="210"/>
      <c r="H184" s="210" t="s">
        <v>741</v>
      </c>
      <c r="I184" s="210" t="s">
        <v>699</v>
      </c>
      <c r="J184" s="210"/>
      <c r="K184" s="256"/>
    </row>
    <row r="185" spans="2:11" s="1" customFormat="1" ht="15" customHeight="1">
      <c r="B185" s="233"/>
      <c r="C185" s="210" t="s">
        <v>110</v>
      </c>
      <c r="D185" s="210"/>
      <c r="E185" s="210"/>
      <c r="F185" s="231" t="s">
        <v>670</v>
      </c>
      <c r="G185" s="210"/>
      <c r="H185" s="210" t="s">
        <v>742</v>
      </c>
      <c r="I185" s="210" t="s">
        <v>666</v>
      </c>
      <c r="J185" s="210">
        <v>50</v>
      </c>
      <c r="K185" s="256"/>
    </row>
    <row r="186" spans="2:11" s="1" customFormat="1" ht="15" customHeight="1">
      <c r="B186" s="233"/>
      <c r="C186" s="210" t="s">
        <v>743</v>
      </c>
      <c r="D186" s="210"/>
      <c r="E186" s="210"/>
      <c r="F186" s="231" t="s">
        <v>670</v>
      </c>
      <c r="G186" s="210"/>
      <c r="H186" s="210" t="s">
        <v>744</v>
      </c>
      <c r="I186" s="210" t="s">
        <v>745</v>
      </c>
      <c r="J186" s="210"/>
      <c r="K186" s="256"/>
    </row>
    <row r="187" spans="2:11" s="1" customFormat="1" ht="15" customHeight="1">
      <c r="B187" s="233"/>
      <c r="C187" s="210" t="s">
        <v>746</v>
      </c>
      <c r="D187" s="210"/>
      <c r="E187" s="210"/>
      <c r="F187" s="231" t="s">
        <v>670</v>
      </c>
      <c r="G187" s="210"/>
      <c r="H187" s="210" t="s">
        <v>747</v>
      </c>
      <c r="I187" s="210" t="s">
        <v>745</v>
      </c>
      <c r="J187" s="210"/>
      <c r="K187" s="256"/>
    </row>
    <row r="188" spans="2:11" s="1" customFormat="1" ht="15" customHeight="1">
      <c r="B188" s="233"/>
      <c r="C188" s="210" t="s">
        <v>748</v>
      </c>
      <c r="D188" s="210"/>
      <c r="E188" s="210"/>
      <c r="F188" s="231" t="s">
        <v>670</v>
      </c>
      <c r="G188" s="210"/>
      <c r="H188" s="210" t="s">
        <v>749</v>
      </c>
      <c r="I188" s="210" t="s">
        <v>745</v>
      </c>
      <c r="J188" s="210"/>
      <c r="K188" s="256"/>
    </row>
    <row r="189" spans="2:11" s="1" customFormat="1" ht="15" customHeight="1">
      <c r="B189" s="233"/>
      <c r="C189" s="269" t="s">
        <v>750</v>
      </c>
      <c r="D189" s="210"/>
      <c r="E189" s="210"/>
      <c r="F189" s="231" t="s">
        <v>670</v>
      </c>
      <c r="G189" s="210"/>
      <c r="H189" s="210" t="s">
        <v>751</v>
      </c>
      <c r="I189" s="210" t="s">
        <v>752</v>
      </c>
      <c r="J189" s="270" t="s">
        <v>753</v>
      </c>
      <c r="K189" s="256"/>
    </row>
    <row r="190" spans="2:11" s="1" customFormat="1" ht="15" customHeight="1">
      <c r="B190" s="233"/>
      <c r="C190" s="269" t="s">
        <v>44</v>
      </c>
      <c r="D190" s="210"/>
      <c r="E190" s="210"/>
      <c r="F190" s="231" t="s">
        <v>664</v>
      </c>
      <c r="G190" s="210"/>
      <c r="H190" s="207" t="s">
        <v>754</v>
      </c>
      <c r="I190" s="210" t="s">
        <v>755</v>
      </c>
      <c r="J190" s="210"/>
      <c r="K190" s="256"/>
    </row>
    <row r="191" spans="2:11" s="1" customFormat="1" ht="15" customHeight="1">
      <c r="B191" s="233"/>
      <c r="C191" s="269" t="s">
        <v>756</v>
      </c>
      <c r="D191" s="210"/>
      <c r="E191" s="210"/>
      <c r="F191" s="231" t="s">
        <v>664</v>
      </c>
      <c r="G191" s="210"/>
      <c r="H191" s="210" t="s">
        <v>757</v>
      </c>
      <c r="I191" s="210" t="s">
        <v>699</v>
      </c>
      <c r="J191" s="210"/>
      <c r="K191" s="256"/>
    </row>
    <row r="192" spans="2:11" s="1" customFormat="1" ht="15" customHeight="1">
      <c r="B192" s="233"/>
      <c r="C192" s="269" t="s">
        <v>758</v>
      </c>
      <c r="D192" s="210"/>
      <c r="E192" s="210"/>
      <c r="F192" s="231" t="s">
        <v>664</v>
      </c>
      <c r="G192" s="210"/>
      <c r="H192" s="210" t="s">
        <v>759</v>
      </c>
      <c r="I192" s="210" t="s">
        <v>699</v>
      </c>
      <c r="J192" s="210"/>
      <c r="K192" s="256"/>
    </row>
    <row r="193" spans="2:11" s="1" customFormat="1" ht="15" customHeight="1">
      <c r="B193" s="233"/>
      <c r="C193" s="269" t="s">
        <v>760</v>
      </c>
      <c r="D193" s="210"/>
      <c r="E193" s="210"/>
      <c r="F193" s="231" t="s">
        <v>670</v>
      </c>
      <c r="G193" s="210"/>
      <c r="H193" s="210" t="s">
        <v>761</v>
      </c>
      <c r="I193" s="210" t="s">
        <v>699</v>
      </c>
      <c r="J193" s="210"/>
      <c r="K193" s="256"/>
    </row>
    <row r="194" spans="2:11" s="1" customFormat="1" ht="15" customHeight="1">
      <c r="B194" s="262"/>
      <c r="C194" s="271"/>
      <c r="D194" s="242"/>
      <c r="E194" s="242"/>
      <c r="F194" s="242"/>
      <c r="G194" s="242"/>
      <c r="H194" s="242"/>
      <c r="I194" s="242"/>
      <c r="J194" s="242"/>
      <c r="K194" s="263"/>
    </row>
    <row r="195" spans="2:11" s="1" customFormat="1" ht="18.75" customHeight="1">
      <c r="B195" s="244"/>
      <c r="C195" s="254"/>
      <c r="D195" s="254"/>
      <c r="E195" s="254"/>
      <c r="F195" s="264"/>
      <c r="G195" s="254"/>
      <c r="H195" s="254"/>
      <c r="I195" s="254"/>
      <c r="J195" s="254"/>
      <c r="K195" s="244"/>
    </row>
    <row r="196" spans="2:11" s="1" customFormat="1" ht="18.75" customHeight="1">
      <c r="B196" s="244"/>
      <c r="C196" s="254"/>
      <c r="D196" s="254"/>
      <c r="E196" s="254"/>
      <c r="F196" s="264"/>
      <c r="G196" s="254"/>
      <c r="H196" s="254"/>
      <c r="I196" s="254"/>
      <c r="J196" s="254"/>
      <c r="K196" s="244"/>
    </row>
    <row r="197" spans="2:11" s="1" customFormat="1" ht="18.75" customHeight="1">
      <c r="B197" s="217"/>
      <c r="C197" s="217"/>
      <c r="D197" s="217"/>
      <c r="E197" s="217"/>
      <c r="F197" s="217"/>
      <c r="G197" s="217"/>
      <c r="H197" s="217"/>
      <c r="I197" s="217"/>
      <c r="J197" s="217"/>
      <c r="K197" s="217"/>
    </row>
    <row r="198" spans="2:11" s="1" customFormat="1" ht="13.5">
      <c r="B198" s="199"/>
      <c r="C198" s="200"/>
      <c r="D198" s="200"/>
      <c r="E198" s="200"/>
      <c r="F198" s="200"/>
      <c r="G198" s="200"/>
      <c r="H198" s="200"/>
      <c r="I198" s="200"/>
      <c r="J198" s="200"/>
      <c r="K198" s="201"/>
    </row>
    <row r="199" spans="2:11" s="1" customFormat="1" ht="21">
      <c r="B199" s="202"/>
      <c r="C199" s="317" t="s">
        <v>762</v>
      </c>
      <c r="D199" s="317"/>
      <c r="E199" s="317"/>
      <c r="F199" s="317"/>
      <c r="G199" s="317"/>
      <c r="H199" s="317"/>
      <c r="I199" s="317"/>
      <c r="J199" s="317"/>
      <c r="K199" s="203"/>
    </row>
    <row r="200" spans="2:11" s="1" customFormat="1" ht="25.5" customHeight="1">
      <c r="B200" s="202"/>
      <c r="C200" s="272" t="s">
        <v>763</v>
      </c>
      <c r="D200" s="272"/>
      <c r="E200" s="272"/>
      <c r="F200" s="272" t="s">
        <v>764</v>
      </c>
      <c r="G200" s="273"/>
      <c r="H200" s="323" t="s">
        <v>765</v>
      </c>
      <c r="I200" s="323"/>
      <c r="J200" s="323"/>
      <c r="K200" s="203"/>
    </row>
    <row r="201" spans="2:11" s="1" customFormat="1" ht="5.25" customHeight="1">
      <c r="B201" s="233"/>
      <c r="C201" s="228"/>
      <c r="D201" s="228"/>
      <c r="E201" s="228"/>
      <c r="F201" s="228"/>
      <c r="G201" s="254"/>
      <c r="H201" s="228"/>
      <c r="I201" s="228"/>
      <c r="J201" s="228"/>
      <c r="K201" s="256"/>
    </row>
    <row r="202" spans="2:11" s="1" customFormat="1" ht="15" customHeight="1">
      <c r="B202" s="233"/>
      <c r="C202" s="210" t="s">
        <v>755</v>
      </c>
      <c r="D202" s="210"/>
      <c r="E202" s="210"/>
      <c r="F202" s="231" t="s">
        <v>45</v>
      </c>
      <c r="G202" s="210"/>
      <c r="H202" s="322" t="s">
        <v>766</v>
      </c>
      <c r="I202" s="322"/>
      <c r="J202" s="322"/>
      <c r="K202" s="256"/>
    </row>
    <row r="203" spans="2:11" s="1" customFormat="1" ht="15" customHeight="1">
      <c r="B203" s="233"/>
      <c r="C203" s="210"/>
      <c r="D203" s="210"/>
      <c r="E203" s="210"/>
      <c r="F203" s="231" t="s">
        <v>46</v>
      </c>
      <c r="G203" s="210"/>
      <c r="H203" s="322" t="s">
        <v>767</v>
      </c>
      <c r="I203" s="322"/>
      <c r="J203" s="322"/>
      <c r="K203" s="256"/>
    </row>
    <row r="204" spans="2:11" s="1" customFormat="1" ht="15" customHeight="1">
      <c r="B204" s="233"/>
      <c r="C204" s="210"/>
      <c r="D204" s="210"/>
      <c r="E204" s="210"/>
      <c r="F204" s="231" t="s">
        <v>49</v>
      </c>
      <c r="G204" s="210"/>
      <c r="H204" s="322" t="s">
        <v>768</v>
      </c>
      <c r="I204" s="322"/>
      <c r="J204" s="322"/>
      <c r="K204" s="256"/>
    </row>
    <row r="205" spans="2:11" s="1" customFormat="1" ht="15" customHeight="1">
      <c r="B205" s="233"/>
      <c r="C205" s="210"/>
      <c r="D205" s="210"/>
      <c r="E205" s="210"/>
      <c r="F205" s="231" t="s">
        <v>47</v>
      </c>
      <c r="G205" s="210"/>
      <c r="H205" s="322" t="s">
        <v>769</v>
      </c>
      <c r="I205" s="322"/>
      <c r="J205" s="322"/>
      <c r="K205" s="256"/>
    </row>
    <row r="206" spans="2:11" s="1" customFormat="1" ht="15" customHeight="1">
      <c r="B206" s="233"/>
      <c r="C206" s="210"/>
      <c r="D206" s="210"/>
      <c r="E206" s="210"/>
      <c r="F206" s="231" t="s">
        <v>48</v>
      </c>
      <c r="G206" s="210"/>
      <c r="H206" s="322" t="s">
        <v>770</v>
      </c>
      <c r="I206" s="322"/>
      <c r="J206" s="322"/>
      <c r="K206" s="256"/>
    </row>
    <row r="207" spans="2:11" s="1" customFormat="1" ht="15" customHeight="1">
      <c r="B207" s="233"/>
      <c r="C207" s="210"/>
      <c r="D207" s="210"/>
      <c r="E207" s="210"/>
      <c r="F207" s="231"/>
      <c r="G207" s="210"/>
      <c r="H207" s="210"/>
      <c r="I207" s="210"/>
      <c r="J207" s="210"/>
      <c r="K207" s="256"/>
    </row>
    <row r="208" spans="2:11" s="1" customFormat="1" ht="15" customHeight="1">
      <c r="B208" s="233"/>
      <c r="C208" s="210" t="s">
        <v>711</v>
      </c>
      <c r="D208" s="210"/>
      <c r="E208" s="210"/>
      <c r="F208" s="231" t="s">
        <v>81</v>
      </c>
      <c r="G208" s="210"/>
      <c r="H208" s="322" t="s">
        <v>771</v>
      </c>
      <c r="I208" s="322"/>
      <c r="J208" s="322"/>
      <c r="K208" s="256"/>
    </row>
    <row r="209" spans="2:11" s="1" customFormat="1" ht="15" customHeight="1">
      <c r="B209" s="233"/>
      <c r="C209" s="210"/>
      <c r="D209" s="210"/>
      <c r="E209" s="210"/>
      <c r="F209" s="231" t="s">
        <v>608</v>
      </c>
      <c r="G209" s="210"/>
      <c r="H209" s="322" t="s">
        <v>609</v>
      </c>
      <c r="I209" s="322"/>
      <c r="J209" s="322"/>
      <c r="K209" s="256"/>
    </row>
    <row r="210" spans="2:11" s="1" customFormat="1" ht="15" customHeight="1">
      <c r="B210" s="233"/>
      <c r="C210" s="210"/>
      <c r="D210" s="210"/>
      <c r="E210" s="210"/>
      <c r="F210" s="231" t="s">
        <v>606</v>
      </c>
      <c r="G210" s="210"/>
      <c r="H210" s="322" t="s">
        <v>772</v>
      </c>
      <c r="I210" s="322"/>
      <c r="J210" s="322"/>
      <c r="K210" s="256"/>
    </row>
    <row r="211" spans="2:11" s="1" customFormat="1" ht="15" customHeight="1">
      <c r="B211" s="274"/>
      <c r="C211" s="210"/>
      <c r="D211" s="210"/>
      <c r="E211" s="210"/>
      <c r="F211" s="231" t="s">
        <v>85</v>
      </c>
      <c r="G211" s="269"/>
      <c r="H211" s="321" t="s">
        <v>86</v>
      </c>
      <c r="I211" s="321"/>
      <c r="J211" s="321"/>
      <c r="K211" s="275"/>
    </row>
    <row r="212" spans="2:11" s="1" customFormat="1" ht="15" customHeight="1">
      <c r="B212" s="274"/>
      <c r="C212" s="210"/>
      <c r="D212" s="210"/>
      <c r="E212" s="210"/>
      <c r="F212" s="231" t="s">
        <v>610</v>
      </c>
      <c r="G212" s="269"/>
      <c r="H212" s="321" t="s">
        <v>773</v>
      </c>
      <c r="I212" s="321"/>
      <c r="J212" s="321"/>
      <c r="K212" s="275"/>
    </row>
    <row r="213" spans="2:11" s="1" customFormat="1" ht="15" customHeight="1">
      <c r="B213" s="274"/>
      <c r="C213" s="210"/>
      <c r="D213" s="210"/>
      <c r="E213" s="210"/>
      <c r="F213" s="231"/>
      <c r="G213" s="269"/>
      <c r="H213" s="260"/>
      <c r="I213" s="260"/>
      <c r="J213" s="260"/>
      <c r="K213" s="275"/>
    </row>
    <row r="214" spans="2:11" s="1" customFormat="1" ht="15" customHeight="1">
      <c r="B214" s="274"/>
      <c r="C214" s="210" t="s">
        <v>735</v>
      </c>
      <c r="D214" s="210"/>
      <c r="E214" s="210"/>
      <c r="F214" s="231">
        <v>1</v>
      </c>
      <c r="G214" s="269"/>
      <c r="H214" s="321" t="s">
        <v>774</v>
      </c>
      <c r="I214" s="321"/>
      <c r="J214" s="321"/>
      <c r="K214" s="275"/>
    </row>
    <row r="215" spans="2:11" s="1" customFormat="1" ht="15" customHeight="1">
      <c r="B215" s="274"/>
      <c r="C215" s="210"/>
      <c r="D215" s="210"/>
      <c r="E215" s="210"/>
      <c r="F215" s="231">
        <v>2</v>
      </c>
      <c r="G215" s="269"/>
      <c r="H215" s="321" t="s">
        <v>775</v>
      </c>
      <c r="I215" s="321"/>
      <c r="J215" s="321"/>
      <c r="K215" s="275"/>
    </row>
    <row r="216" spans="2:11" s="1" customFormat="1" ht="15" customHeight="1">
      <c r="B216" s="274"/>
      <c r="C216" s="210"/>
      <c r="D216" s="210"/>
      <c r="E216" s="210"/>
      <c r="F216" s="231">
        <v>3</v>
      </c>
      <c r="G216" s="269"/>
      <c r="H216" s="321" t="s">
        <v>776</v>
      </c>
      <c r="I216" s="321"/>
      <c r="J216" s="321"/>
      <c r="K216" s="275"/>
    </row>
    <row r="217" spans="2:11" s="1" customFormat="1" ht="15" customHeight="1">
      <c r="B217" s="274"/>
      <c r="C217" s="210"/>
      <c r="D217" s="210"/>
      <c r="E217" s="210"/>
      <c r="F217" s="231">
        <v>4</v>
      </c>
      <c r="G217" s="269"/>
      <c r="H217" s="321" t="s">
        <v>777</v>
      </c>
      <c r="I217" s="321"/>
      <c r="J217" s="321"/>
      <c r="K217" s="275"/>
    </row>
    <row r="218" spans="2:11" s="1" customFormat="1" ht="12.75" customHeight="1">
      <c r="B218" s="276"/>
      <c r="C218" s="277"/>
      <c r="D218" s="277"/>
      <c r="E218" s="277"/>
      <c r="F218" s="277"/>
      <c r="G218" s="277"/>
      <c r="H218" s="277"/>
      <c r="I218" s="277"/>
      <c r="J218" s="277"/>
      <c r="K218" s="27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SO 01 - Podlahy v části 2...</vt:lpstr>
      <vt:lpstr>VON - Vedlejší a ostatní ...</vt:lpstr>
      <vt:lpstr>Pokyny pro vyplnění</vt:lpstr>
      <vt:lpstr>'Rekapitulace stavby'!Názvy_tisku</vt:lpstr>
      <vt:lpstr>'SO 01 - Podlahy v části 2...'!Názvy_tisku</vt:lpstr>
      <vt:lpstr>'VON - Vedlejší a ostatní ...'!Názvy_tisku</vt:lpstr>
      <vt:lpstr>'Pokyny pro vyplnění'!Oblast_tisku</vt:lpstr>
      <vt:lpstr>'Rekapitulace stavby'!Oblast_tisku</vt:lpstr>
      <vt:lpstr>'SO 01 - Podlahy v části 2...'!Oblast_tisku</vt:lpstr>
      <vt:lpstr>'VON - Vedlejší a ostatní ...'!Oblast_tisku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Luděk Štuller</dc:creator>
  <cp:lastModifiedBy>Hodný Jan</cp:lastModifiedBy>
  <cp:lastPrinted>2022-04-28T07:32:24Z</cp:lastPrinted>
  <dcterms:created xsi:type="dcterms:W3CDTF">2022-03-14T13:52:06Z</dcterms:created>
  <dcterms:modified xsi:type="dcterms:W3CDTF">2022-07-13T10:34:25Z</dcterms:modified>
</cp:coreProperties>
</file>