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Demolice Sklářská 24\"/>
    </mc:Choice>
  </mc:AlternateContent>
  <bookViews>
    <workbookView xWindow="0" yWindow="0" windowWidth="19335" windowHeight="7140" activeTab="2"/>
  </bookViews>
  <sheets>
    <sheet name="ÚVOD" sheetId="1" r:id="rId1"/>
    <sheet name="SOUHRNNÝ LIST STAVBY" sheetId="2" r:id="rId2"/>
    <sheet name="REKAPITULACE OBJEKTŮ STAVBY" sheetId="3" r:id="rId3"/>
    <sheet name="KRYCÍ LIST #1" sheetId="4" r:id="rId4"/>
    <sheet name="REKAPITULACE #1" sheetId="5" r:id="rId5"/>
    <sheet name="ROZPOČET #1" sheetId="6" r:id="rId6"/>
    <sheet name="KRYCÍ LIST #2" sheetId="7" r:id="rId7"/>
    <sheet name="REKAPITULACE #2" sheetId="8" r:id="rId8"/>
    <sheet name="ROZPOČET #2" sheetId="9" r:id="rId9"/>
    <sheet name="KRYCÍ LIST #3" sheetId="10" r:id="rId10"/>
    <sheet name="REKAPITULACE #3" sheetId="11" r:id="rId11"/>
    <sheet name="ROZPOČET #3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1" i="2"/>
  <c r="E19" i="2"/>
  <c r="E18" i="2"/>
  <c r="E17" i="2"/>
  <c r="E16" i="2"/>
  <c r="E15" i="2"/>
  <c r="E14" i="3"/>
  <c r="D14" i="3"/>
  <c r="E13" i="3"/>
  <c r="D13" i="3"/>
  <c r="E12" i="3"/>
  <c r="D12" i="3"/>
  <c r="E11" i="3"/>
  <c r="D11" i="3"/>
  <c r="H39" i="4"/>
  <c r="H38" i="4"/>
  <c r="H36" i="4"/>
  <c r="H35" i="4"/>
  <c r="M8" i="4"/>
  <c r="E28" i="4"/>
  <c r="E27" i="4"/>
  <c r="E26" i="4"/>
  <c r="E25" i="4"/>
  <c r="M28" i="4"/>
  <c r="M26" i="4"/>
  <c r="M25" i="4"/>
  <c r="M23" i="4"/>
  <c r="M22" i="4"/>
  <c r="M21" i="4"/>
  <c r="M20" i="4"/>
  <c r="M19" i="4"/>
  <c r="M18" i="4"/>
  <c r="M17" i="4"/>
  <c r="M16" i="4"/>
  <c r="M15" i="4"/>
  <c r="M14" i="4"/>
  <c r="E24" i="4"/>
  <c r="E20" i="4"/>
  <c r="E17" i="4"/>
  <c r="E16" i="4"/>
  <c r="C18" i="5"/>
  <c r="C16" i="5"/>
  <c r="C15" i="5"/>
  <c r="C12" i="5"/>
  <c r="C11" i="5"/>
  <c r="C10" i="5"/>
  <c r="C9" i="5"/>
  <c r="H40" i="6"/>
  <c r="I38" i="6"/>
  <c r="G38" i="6"/>
  <c r="I37" i="6"/>
  <c r="G37" i="6"/>
  <c r="A37" i="6"/>
  <c r="I36" i="6"/>
  <c r="G36" i="6"/>
  <c r="A36" i="6"/>
  <c r="I28" i="6"/>
  <c r="G28" i="6"/>
  <c r="I26" i="6"/>
  <c r="G26" i="6"/>
  <c r="A26" i="6"/>
  <c r="I24" i="6"/>
  <c r="G24" i="6"/>
  <c r="A24" i="6"/>
  <c r="I22" i="6"/>
  <c r="G22" i="6"/>
  <c r="A22" i="6"/>
  <c r="I20" i="6"/>
  <c r="G20" i="6"/>
  <c r="I19" i="6"/>
  <c r="G19" i="6"/>
  <c r="A19" i="6"/>
  <c r="I18" i="6"/>
  <c r="G18" i="6"/>
  <c r="A18" i="6"/>
  <c r="I17" i="6"/>
  <c r="G17" i="6"/>
  <c r="A17" i="6"/>
  <c r="I15" i="6"/>
  <c r="G15" i="6"/>
  <c r="I13" i="6"/>
  <c r="G13" i="6"/>
  <c r="A13" i="6"/>
  <c r="I12" i="6"/>
  <c r="G12" i="6"/>
  <c r="H39" i="7"/>
  <c r="H38" i="7"/>
  <c r="H36" i="7"/>
  <c r="H35" i="7"/>
  <c r="M8" i="7"/>
  <c r="E28" i="7"/>
  <c r="E27" i="7"/>
  <c r="E26" i="7"/>
  <c r="E25" i="7"/>
  <c r="M28" i="7"/>
  <c r="M26" i="7"/>
  <c r="M25" i="7"/>
  <c r="M23" i="7"/>
  <c r="M22" i="7"/>
  <c r="M21" i="7"/>
  <c r="M20" i="7"/>
  <c r="M19" i="7"/>
  <c r="M18" i="7"/>
  <c r="M17" i="7"/>
  <c r="M16" i="7"/>
  <c r="M15" i="7"/>
  <c r="M14" i="7"/>
  <c r="E24" i="7"/>
  <c r="E20" i="7"/>
  <c r="H24" i="9" s="1"/>
  <c r="E16" i="7"/>
  <c r="C12" i="8"/>
  <c r="C10" i="8"/>
  <c r="C9" i="8"/>
  <c r="I22" i="9"/>
  <c r="G22" i="9"/>
  <c r="I20" i="9"/>
  <c r="G20" i="9"/>
  <c r="A20" i="9"/>
  <c r="I18" i="9"/>
  <c r="G18" i="9"/>
  <c r="A18" i="9"/>
  <c r="I16" i="9"/>
  <c r="G16" i="9"/>
  <c r="A16" i="9"/>
  <c r="I14" i="9"/>
  <c r="G14" i="9"/>
  <c r="A14" i="9"/>
  <c r="I12" i="9"/>
  <c r="G12" i="9"/>
  <c r="H39" i="10"/>
  <c r="H38" i="10"/>
  <c r="H36" i="10"/>
  <c r="H35" i="10"/>
  <c r="M8" i="10"/>
  <c r="E28" i="10"/>
  <c r="E27" i="10"/>
  <c r="E26" i="10"/>
  <c r="E25" i="10"/>
  <c r="M28" i="10"/>
  <c r="M26" i="10"/>
  <c r="M25" i="10"/>
  <c r="M23" i="10"/>
  <c r="M22" i="10"/>
  <c r="M21" i="10"/>
  <c r="M20" i="10"/>
  <c r="M19" i="10"/>
  <c r="M18" i="10"/>
  <c r="M17" i="10"/>
  <c r="M16" i="10"/>
  <c r="M15" i="10"/>
  <c r="M14" i="10"/>
  <c r="E24" i="10"/>
  <c r="E20" i="10"/>
  <c r="H78" i="12" s="1"/>
  <c r="E17" i="10"/>
  <c r="E16" i="10"/>
  <c r="C19" i="11"/>
  <c r="C17" i="11"/>
  <c r="C16" i="11"/>
  <c r="C13" i="11"/>
  <c r="C12" i="11"/>
  <c r="C11" i="11"/>
  <c r="C10" i="11"/>
  <c r="C9" i="11"/>
  <c r="I76" i="12"/>
  <c r="G76" i="12"/>
  <c r="I74" i="12"/>
  <c r="G74" i="12"/>
  <c r="A74" i="12"/>
  <c r="I66" i="12"/>
  <c r="G66" i="12"/>
  <c r="I64" i="12"/>
  <c r="G64" i="12"/>
  <c r="A64" i="12"/>
  <c r="I62" i="12"/>
  <c r="G62" i="12"/>
  <c r="A62" i="12"/>
  <c r="I60" i="12"/>
  <c r="G60" i="12"/>
  <c r="A60" i="12"/>
  <c r="I58" i="12"/>
  <c r="G58" i="12"/>
  <c r="A58" i="12"/>
  <c r="I56" i="12"/>
  <c r="G56" i="12"/>
  <c r="A56" i="12"/>
  <c r="I54" i="12"/>
  <c r="G54" i="12"/>
  <c r="A54" i="12"/>
  <c r="I52" i="12"/>
  <c r="G52" i="12"/>
  <c r="A52" i="12"/>
  <c r="I50" i="12"/>
  <c r="G50" i="12"/>
  <c r="A50" i="12"/>
  <c r="I48" i="12"/>
  <c r="G48" i="12"/>
  <c r="I46" i="12"/>
  <c r="G46" i="12"/>
  <c r="A46" i="12"/>
  <c r="I44" i="12"/>
  <c r="G44" i="12"/>
  <c r="A44" i="12"/>
  <c r="I42" i="12"/>
  <c r="G42" i="12"/>
  <c r="I40" i="12"/>
  <c r="G40" i="12"/>
  <c r="A40" i="12"/>
  <c r="I38" i="12"/>
  <c r="G38" i="12"/>
  <c r="A38" i="12"/>
  <c r="I36" i="12"/>
  <c r="G36" i="12"/>
  <c r="A36" i="12"/>
  <c r="I34" i="12"/>
  <c r="G34" i="12"/>
  <c r="A34" i="12"/>
  <c r="I32" i="12"/>
  <c r="G32" i="12"/>
  <c r="I30" i="12"/>
  <c r="G30" i="12"/>
  <c r="A30" i="12"/>
  <c r="I28" i="12"/>
  <c r="G28" i="12"/>
  <c r="A28" i="12"/>
  <c r="I26" i="12"/>
  <c r="G26" i="12"/>
  <c r="A26" i="12"/>
  <c r="I24" i="12"/>
  <c r="G24" i="12"/>
  <c r="A24" i="12"/>
  <c r="I23" i="12"/>
  <c r="G23" i="12"/>
  <c r="A23" i="12"/>
  <c r="I21" i="12"/>
  <c r="G21" i="12"/>
  <c r="A21" i="12"/>
  <c r="I20" i="12"/>
  <c r="G20" i="12"/>
  <c r="A20" i="12"/>
  <c r="I18" i="12"/>
  <c r="G18" i="12"/>
  <c r="A18" i="12"/>
  <c r="I16" i="12"/>
  <c r="G16" i="12"/>
  <c r="A16" i="12"/>
  <c r="I14" i="12"/>
  <c r="G14" i="12"/>
  <c r="A14" i="12"/>
  <c r="I12" i="12"/>
  <c r="G12" i="12"/>
</calcChain>
</file>

<file path=xl/sharedStrings.xml><?xml version="1.0" encoding="utf-8"?>
<sst xmlns="http://schemas.openxmlformats.org/spreadsheetml/2006/main" count="814" uniqueCount="295">
  <si>
    <t>Stavba :  - DEMOLICE OBJEKTU čp.1615/24, SKLÁŘSKÁ UL., ÚSTÍ NAD LABEM</t>
  </si>
  <si>
    <t>Cenová úroveň : 2022/I</t>
  </si>
  <si>
    <t xml:space="preserve">Objekt : SO-03 - DEMOLICE OBJEKTU, LIKVIDACE VZNIKLÉ SUTI A SANACE ÚZEMÍ PO DEMOLICI </t>
  </si>
  <si>
    <t>SOUPIS PRACÍ S VÝKAZEM VÝMĚR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</si>
  <si>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</si>
  <si>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</si>
  <si>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</si>
  <si>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</si>
  <si>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</si>
  <si>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</si>
  <si>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</si>
  <si>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</si>
  <si>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</si>
  <si>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</si>
  <si>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</si>
  <si>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</si>
  <si>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</si>
  <si>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jednotková</t>
  </si>
  <si>
    <t>6.</t>
  </si>
  <si>
    <t>celková</t>
  </si>
  <si>
    <t>7.</t>
  </si>
  <si>
    <t>HMOTNOST</t>
  </si>
  <si>
    <t>8.</t>
  </si>
  <si>
    <t>9.</t>
  </si>
  <si>
    <t>HSV:</t>
  </si>
  <si>
    <t>oddíl 1</t>
  </si>
  <si>
    <t>Zemní práce:</t>
  </si>
  <si>
    <t>O-17410-0</t>
  </si>
  <si>
    <t xml:space="preserve">ZASYP SE ZHUTNENIM (VYPLNĚNÍ SUTERÉNU PO PROVEDENÍ DEMOLICE HUTNĚNOU ŠTĚRKODRTÍ 0/63, HLOUBKA HUTNĚNÉHO ZÁSYPU 2,3 m, HUTNĚNÍ PO VRSTVÁCH MAXIMÁLNÍ TLOUŠŤKY 200mm, OBJEMOVÁ HMOTNOST 1,6t/m3, ZHUTNĚNÍ NA 1,25 NÁSOBEK OBJEMU) POLOŽKA OBSAHUJE NÁKLADY NA MANIPULACI A ZHUTNENÍ, CELKOVÝ OBJEM HUTNĚNÉHO ZÁSYPU = 281,26m3 (odečten objem opěrné zdi 22,572 m3) </t>
  </si>
  <si>
    <t>M3</t>
  </si>
  <si>
    <t>množství =</t>
  </si>
  <si>
    <t>281,26*1,25</t>
  </si>
  <si>
    <t>H-58345323-1</t>
  </si>
  <si>
    <t xml:space="preserve">STERKODRTE 0-63MM PRO HUTNĚNÝ ZÁSYP ODBOURANÝCH ZÁKLADOVÝCH PASŮ, HUTNĚNÍ NA 1,25 NÁSOBEK OBJEMU, OBJEMOVÁ HMOTNOST 1,6 t/m3 </t>
  </si>
  <si>
    <t>T</t>
  </si>
  <si>
    <t>281,26*1,25*1,6</t>
  </si>
  <si>
    <t xml:space="preserve">ZASYP SE ZHUTNENIM (POSLEDNÍ VRSTVA HUTNĚNÉHO POSYPU PLÁNĚ PO ODSTRANĚNÍ OBJEKTU HUTNĚNOU ŠTĚRKODRTÍ 16/32, TLOUŠŤKA VRSVY PO ZHUTNĚNÍ 150MM, OBJEMOVÁ HMOTNOST KAMENIVA 1,6t/m3, ZHUTNĚNÍ NA 1,25 NÁSOBEK OBJEMU) POLOŽKA OBSAHUJE NÁKLADY NA MANIPULACI A HUTNĚNÍ </t>
  </si>
  <si>
    <t>297,3*0,150*1,25</t>
  </si>
  <si>
    <t>H-58343595-1</t>
  </si>
  <si>
    <t>KAMENIVO DRCENE HRUBE 16/32 PRO HUTNĚNÝ ZÁSYP JÁMY PO ODBOURÁNÍ OBJEKTU, HUTNĚNÍ NA 1,25 NÁSOBEK OBJEMU, OBJEMOVÁ HMOTNOST 1,6 t/m3 (POSLEDNÍ VRSTVA TL. 150MM) PLOCHA ZAHRNUJE PŮDORYS OBJEKTU A PLOCHU DVORA</t>
  </si>
  <si>
    <t>297,3*0,150*1,25*1,6</t>
  </si>
  <si>
    <t>C-181301101-0</t>
  </si>
  <si>
    <t>ROZPROSTŘENÍ ORNICE V ROVINĚ TL. 10CM V PŮDORYSE OBJEKTU A DVORA</t>
  </si>
  <si>
    <t>M2</t>
  </si>
  <si>
    <t>H-10311306-1</t>
  </si>
  <si>
    <t xml:space="preserve">ZEMINA S ORNICI TRIDENA 1,5 t/m3 VOLNĚ LOŽENÁ VHODNÁ PRO ZATRAVNĚNÍ </t>
  </si>
  <si>
    <t>297,3*0,1*1,5</t>
  </si>
  <si>
    <t>C-180401211-0</t>
  </si>
  <si>
    <t>ZALOŽENÍ TRÁVNÍKU -  VÝSEV V ROVINE</t>
  </si>
  <si>
    <t>H-00577400-1</t>
  </si>
  <si>
    <t>SMES TRAVNI DALNICNI (cca 1 kg/50 m2 + dosev, celkem 6,5 kg na plochu)</t>
  </si>
  <si>
    <t>KG</t>
  </si>
  <si>
    <t>(297,3/50)+0,6</t>
  </si>
  <si>
    <t>C-918101111-0</t>
  </si>
  <si>
    <t>LOZE POD OBRUBNÍKY CSB H 30 Z BETONU B12/15 PODÉL JIŽNÍ A ZÁPADNÍ HRANICE PARCELY, PODÉL CHODNÍKŮ</t>
  </si>
  <si>
    <t>(12,3+23,8)*0,2</t>
  </si>
  <si>
    <t>H-59217238-1</t>
  </si>
  <si>
    <t>OBRUBNIK SILNIČNÍ CSB H 30 PRIMY V 30CM PO OBVODĚ ZATRAVNĚNÉ PLOCHY PODÉL JIŽNÍ A ZÁPADNÍ HRANICE POZEMKU, ODDĚLUJE PARCELU PO DEMOLICI OD CHODNÍKU</t>
  </si>
  <si>
    <t>M</t>
  </si>
  <si>
    <t>(12,3+23,8)</t>
  </si>
  <si>
    <t>C-917762111-0</t>
  </si>
  <si>
    <t xml:space="preserve">OSAZENÍ OBRUBNÍKŮ BETONOVÝCH LEŽATÝCH DO BETONOVÉHO LOZE </t>
  </si>
  <si>
    <t>12,3+23,8</t>
  </si>
  <si>
    <t>ZEMNÍ PRÁCE CELKEM</t>
  </si>
  <si>
    <t>oddíl 3</t>
  </si>
  <si>
    <t>Svislé konstrukce:</t>
  </si>
  <si>
    <t>Y-310-3</t>
  </si>
  <si>
    <t>OPĚRNÁ ZEĎ V SUTERÉNU - ZESÍLENÍ PONECHANÉ ŠTÍTOVÉ STĚNY - DÉLKA STĚNY 12,54m - ŽB OPĚRNÁ STĚNA Z BEDNÍCÍCH TVÁRNIC VYPLNĚNÝCH ŽELEZOBETONEM, VYZTUŽENÍ 90kg - OCELI /m3 - VÝKRESY VÝZTUŽE STĚNY A VĚNCŮ JSOU SOUČÁSTÍ DODAVATELSKÉ DOKUMENTACE (POPOŽKA č. 6, SO-01)</t>
  </si>
  <si>
    <t>1,8*12,54</t>
  </si>
  <si>
    <t>C-713392215-0</t>
  </si>
  <si>
    <t>VYROVNÁVACÍ OMITKA CEMENTOVÁ TL. 10MM - VYROVNÁNÍ PODKLADU (PONECHANÉ STĚNY V SUTERÉNU)</t>
  </si>
  <si>
    <t>12,54*3,2</t>
  </si>
  <si>
    <t>H-62822190-1</t>
  </si>
  <si>
    <t>HYDROIZOLACE OPĚRNÉ STĚNY - ASFALTOVÉ PASY OXIDOVANE TYPU "R", VÝŠKA IZOLOVANÉ STĚNY 3,20 m, DÉLKA OPĚRNÉ STĚNY 12,54m  PASY ASF OXIDOVANE R 20 [V 13]</t>
  </si>
  <si>
    <t>H-28375627-1</t>
  </si>
  <si>
    <t>TEPELNÁ IZOLACE - DESKY POLYSTYRENOVÉ EPS SOKL 3000 TL 10CM</t>
  </si>
  <si>
    <t>SVISLÉ KONSTRUKCE CELKEM</t>
  </si>
  <si>
    <t>oddíl 62</t>
  </si>
  <si>
    <t>Úpravy povrchů vnější:</t>
  </si>
  <si>
    <t>O-41738-0</t>
  </si>
  <si>
    <t>ŽB ZTUŽUJÍCÍ VĚNEC HORNÍHO LÍCE PONECHANĚ ŠTÍTOVÉ STĚNY BEDNĚNÍ + BETON + VYZTUZ + PRÁCE, VÝŠKA VĚNCE 200mm, DÉLKA VĚNCE (7,7 x 2) m - O PONECHÁNÍ NEBO ODBOURÁNÍ ŠTÍTOVÉ STĚNY ROZHODNE NA MÍSTĚ STATIK</t>
  </si>
  <si>
    <t>7,7*2</t>
  </si>
  <si>
    <t>O-62042-0</t>
  </si>
  <si>
    <t>VNEJSI OMITKA VAPENNA/VAPENOCEMENTOVA - VYSPRAVENÍ POVRCHU ODHALENÉ ČÁSTI ŠTÍTOVÉ STĚNY PONECHANÉHO OBJEKTU - VYROVNÁNÍ PODKLADU DO 30% PLOCHY POD ZATEPLOVACÍ SYSTÉM (ZATEPLENÍ JE BUDOUCÍ INVESTICE MAJITELE PONECHANÉHO OBJEKTU)</t>
  </si>
  <si>
    <t>((13,7*12,54)+25,5)*0,3</t>
  </si>
  <si>
    <t>ÚPRAVY POVRCHŮ VNĚJŠÍ CELKEM</t>
  </si>
  <si>
    <t>oddíl 96</t>
  </si>
  <si>
    <t>Bourání konstrukcí:</t>
  </si>
  <si>
    <t>C-981011315-0</t>
  </si>
  <si>
    <t>RUČNÍ DEMOLICE BUDOVY VE VZDÁLENOSTI 2m OD ŠTÍTOVÉ STĚNY PONECHANÉHO OBJEKTU (343 M3 OP) A KROVU (338 M3 OP)</t>
  </si>
  <si>
    <t>M3OP</t>
  </si>
  <si>
    <t>338+343</t>
  </si>
  <si>
    <t>C-981013315-0</t>
  </si>
  <si>
    <t>DEMOLICE BUD RYPADLEM MVC PODIL 30% - STROJNÍ DEMOLICE OBJEKTU - ZASTAVĚNÁ PLOCHA BUDOVY=159 m2, CELKOVÝ OP = 2913 m3 OP, ODEČTE SE RUČNĚ DEMOLOVANÝ OBJEM OP (681 m3)</t>
  </si>
  <si>
    <t>2913-681</t>
  </si>
  <si>
    <t>O-96502-0</t>
  </si>
  <si>
    <t>BOURANI VENKOVNÍ DLAZBY DVORA (LOM KAMEN/KOSTKY/BETON) PLOCHA NÁDVOŘÍ 36,2 m2 (DO ULICE), 98,1 m2 (DO DVORA)</t>
  </si>
  <si>
    <t>36,2+98,1</t>
  </si>
  <si>
    <t>O-97910-0</t>
  </si>
  <si>
    <t>ULOZENI SUTI NA SKLADKU (NALOŽENÍ A VYLOŽENÍ VŠECH VZNIKLÝCH DEMOLIČNÍCH HMOT, POLOŽKA ZAHRNUJE I NÁKLADY NA ROZHRNUTÍ A UROVNÁNÍ SUTI NA DOPRAVNÍM PROSTŘEDKU)</t>
  </si>
  <si>
    <t>375,194+1227,702+40,290</t>
  </si>
  <si>
    <t>C-979081111-0</t>
  </si>
  <si>
    <t>ODVOZ STAVEB SUTI NA SKLADKU DO 1KM</t>
  </si>
  <si>
    <t>C-979081121-0</t>
  </si>
  <si>
    <t>PRIPLATEK ZA KAŽDÝ DALŠÍ 1KM ODVOZU SUTI NA SKLADKU, ODVOZ DO SBĚRNÉHO DVORA VŠEBOŘICE = CELKEM 6 KM</t>
  </si>
  <si>
    <t>(6-1)*1643,186</t>
  </si>
  <si>
    <t>C-979081132-0</t>
  </si>
  <si>
    <t>SKLADKOVNE SMISENY STAVEBNÍ A DEMOLIČNÍ ODPAD (ZAHRNUJE I POPLATEK ZE ZÁKONA č. 541/2020Sb.)</t>
  </si>
  <si>
    <t>O-97104-0</t>
  </si>
  <si>
    <t>PRORAZENI OTVORU V PODLAZE SUTERÉNU PRO ZAJIŠTĚNÍ VSAKU - CELKEM 3 PRŮRAZY CCA 0,5m x 0,5m, TL. PODLAHY 0,3m (BETON)</t>
  </si>
  <si>
    <t>(0,5*0,5*0,3)*3</t>
  </si>
  <si>
    <t>BOURÁNÍ KONSTRUKCÍ CELKEM</t>
  </si>
  <si>
    <t>PSV:</t>
  </si>
  <si>
    <t>oddíl 764</t>
  </si>
  <si>
    <t>Konstrukce klempířské:</t>
  </si>
  <si>
    <t>Y-764-9</t>
  </si>
  <si>
    <t>OPLECHOVÁNÍ HORNÍHO LÍCE PONECHANÉ ČÁSTI ŠTÍTOVÉ STĚNY</t>
  </si>
  <si>
    <t>KONSTRUKCE KLEMPÍŘSKÉ CELKEM</t>
  </si>
  <si>
    <t>Základní rozpočtové náklady stav. objektu celkem (bez DPH) :</t>
  </si>
  <si>
    <t>REKAPITULACE ROZPOČTU</t>
  </si>
  <si>
    <t>Oddíl</t>
  </si>
  <si>
    <t>Název oddílu / řemeslného oboru</t>
  </si>
  <si>
    <t>BEZ DPH</t>
  </si>
  <si>
    <t>Zemní práce</t>
  </si>
  <si>
    <t>Svislé konstrukce</t>
  </si>
  <si>
    <t>Úpravy povrchů vnější</t>
  </si>
  <si>
    <t>Bourání konstrukcí</t>
  </si>
  <si>
    <t>HSV CELKEM</t>
  </si>
  <si>
    <t>Konstrukce klempířské</t>
  </si>
  <si>
    <t>PSV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</si>
  <si>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</si>
  <si>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</si>
  <si>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</si>
  <si>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</si>
  <si>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</si>
  <si>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</si>
  <si>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SO-03</t>
  </si>
  <si>
    <t xml:space="preserve">DEMOLICE OBJEKTU, LIKVIDACE VZNIKLÉ SUTI A SANACE ÚZEMÍ PO DEMOLICI </t>
  </si>
  <si>
    <t/>
  </si>
  <si>
    <t>2022/I</t>
  </si>
  <si>
    <t>Kód stavby:</t>
  </si>
  <si>
    <t>Název stavby:</t>
  </si>
  <si>
    <t>SKP:</t>
  </si>
  <si>
    <t>Účelová M.J:</t>
  </si>
  <si>
    <t>DEMOLICE OBJEKTU čp.1615/24, SKLÁŘSKÁ UL., ÚSTÍ NAD LABEM</t>
  </si>
  <si>
    <t>Projektant:</t>
  </si>
  <si>
    <t>Objednatel:</t>
  </si>
  <si>
    <t>Počet listů:</t>
  </si>
  <si>
    <t>Zpracovatel:</t>
  </si>
  <si>
    <t>Ing. Jaroslav Talacko - STATIKA</t>
  </si>
  <si>
    <t>Statutární město Ústí nad Labem</t>
  </si>
  <si>
    <t>Alexandra Talacková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</si>
  <si>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</si>
  <si>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</si>
  <si>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</si>
  <si>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</si>
  <si>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</si>
  <si>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</si>
  <si>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</si>
  <si>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</si>
  <si>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</si>
  <si>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</si>
  <si>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</si>
  <si>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</si>
  <si>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</si>
  <si>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</si>
  <si>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</si>
  <si>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</si>
  <si>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</si>
  <si>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</si>
  <si>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</si>
  <si>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</si>
  <si>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</si>
  <si>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</si>
  <si>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</si>
  <si>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</si>
  <si>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</si>
  <si>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</si>
  <si>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</si>
  <si>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</si>
  <si>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</si>
  <si>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</si>
  <si>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</si>
  <si>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</si>
  <si>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</si>
  <si>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</si>
  <si>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</si>
  <si>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</si>
  <si>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</si>
  <si>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</si>
  <si>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</si>
  <si>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</si>
  <si>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</si>
  <si>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</si>
  <si>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</si>
  <si>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</si>
  <si>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</si>
  <si>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</si>
  <si>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</si>
  <si>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</si>
  <si>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</si>
  <si>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</si>
  <si>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>Objekt : SO-02 - LIKVIDACE VNEŠENÉHO ODPADU</t>
  </si>
  <si>
    <t>C-977911111-0</t>
  </si>
  <si>
    <t>VYKLIZENI NA MÍSTĚ PONECHANÉ SMĚSI STAVEBNÍ SUTI A VNEŠENÉHO KOMUNÁLNÍHO ODPADU (KOMBINACE MECHANIZACE A ČÁSTEČNÉHO RUČNÍHO NAKLÁDÁNÍ - VNEŠENÝ NÁBYTEK, SPOTŘEBIČE), ODPADEM POKRYTA PLOCHA ZASTAVĚNÉ PLOCHY A NÁDVOŘÍ DO VÝŠE 2,0 m, PLOCHA VYMEZENÁ BEZPEČNOSTNÍM KORIDOREM A SUTERÉN. OBJEMOVÁ HMOTNOST ODPADU 1200kg/m3 (VNEŠENÝ ODPAD: SUTERÉN = 318m3, 1.NP = 300 M3, NÁDVOŘÍ A PLOCHA BEZPEČNOSTNÍHO KORIDORU = 300m3)</t>
  </si>
  <si>
    <t>(318+300+300)*1,2</t>
  </si>
  <si>
    <t>ODVOZ SMĚSI VNEŠENÉHO ODPADU A VNEŠENÉ STAVEBNÍ SUTI NA SKLADKU DO 1KM</t>
  </si>
  <si>
    <t>PRIPLATEK ZA KAŽDÝ DALŠÍ 1KM ODVOZU SMĚSI VNEŠENÉ SUTI A VNEŠENÉHO KOMUNÁLNÍHO ODPADUSUTI NA SKLADKU, ODVOZ DO SBĚRNÉHO DVORA VŠEBOŘICE = CELKEM 6 KM</t>
  </si>
  <si>
    <t>(6-1)*1101,600</t>
  </si>
  <si>
    <t>ULOZENI VNEŠENÉHO ODPADU NA SKLADKU (VČETNĚ UROVNÁNÍ NA VOZIDLE)</t>
  </si>
  <si>
    <t>SKLADKOVNE VNEŠENÝ ODPAD (ZAHRNUJE I POPLATEK ZE ZÁKONA č. 541/2020Sb.)</t>
  </si>
  <si>
    <t>SO-02</t>
  </si>
  <si>
    <t>LIKVIDACE VNEŠENÉHO ODPADU</t>
  </si>
  <si>
    <t>Objekt : SO-01 - ČINNOSTI SOUVISEJÍCÍ S DEMOLICÍ</t>
  </si>
  <si>
    <t>oddíl 5</t>
  </si>
  <si>
    <t>Komunikace:</t>
  </si>
  <si>
    <t>Y-580-1</t>
  </si>
  <si>
    <t xml:space="preserve">DOCASNA PLOCHA ZE SILNICNICH PANELU  - 1000MM X 2000MM PRO OCHRANU ULOŽENÝCH INŽENÝRSKÝCH SÍTÍ (12 KS)- MONTÁŽ A DEMONTÁŽ </t>
  </si>
  <si>
    <t>Y-560-1</t>
  </si>
  <si>
    <t xml:space="preserve">PODKLADNI VRSTVA DOCASNE PLOCHY Z JEMNÉ FRAKCE KAMENIVA (PÍSEK) FRAKCE 0/4 VE VRSTVE TL. 150MM, PŘESAHY 200mm NA VŠECHNY STRANY PLOCHY - POLOŽKA ZAHRNUJE MATERIÁL I MANIPULACI_x000D_
</t>
  </si>
  <si>
    <t>12,4*2,4*0,15</t>
  </si>
  <si>
    <t>KOMUNIKACE CELKEM</t>
  </si>
  <si>
    <t>oddíl 9</t>
  </si>
  <si>
    <t>Ostatní konstrukce a práce:</t>
  </si>
  <si>
    <t>Y-907-10</t>
  </si>
  <si>
    <t xml:space="preserve">PRACE NESTAVEBNI POVAHY - VYTÝČENÍ SÍTÍ V SOULADU S JEJICH VYZNAČENÍM VE VÝKRESE "C1 SITUACE ŠIRŠÍCH VZTAHŮ", ODPOJENÍ PŘÍPOJKY "SEK", POLOŽKA SE OCENÍ V TISÍCÍCH Kč </t>
  </si>
  <si>
    <t>TKC</t>
  </si>
  <si>
    <t>C-938909911-0</t>
  </si>
  <si>
    <t>CISTENI POVRCHU VOZOVEK TLAK VODOU PO DOKONČENÍ</t>
  </si>
  <si>
    <t>VÝKRESY VÝZTUŽE OPĚRNÉ ŽELEZOBETONOVÉ STĚNY V SUTERÉNU A ŽELEZOBETONOVÉHO VĚNCE NA HORNÍM LÍCI PONECHANÉ ČÁSTI SDÍLENÉ ŠTÍTOVÉ STĚNY. POLOŽKA SE OCE NÍ V TISÍCÍCH Kč.</t>
  </si>
  <si>
    <t>OSTATNÍ KONSTRUKCE A PRÁCE CELKEM</t>
  </si>
  <si>
    <t>oddíl 94</t>
  </si>
  <si>
    <t>Lešení a stavební výtahy:</t>
  </si>
  <si>
    <t>O-94194-0</t>
  </si>
  <si>
    <t xml:space="preserve">MONTÁŽ + DEMONTÁŽ LESENI LEHKE RADOVE - OŠETŘENÍ ODHALENÉHO ŠTÍTU PONECHANÉHO SOUSEDÍCÍHO OBJEKTU AMORTIZACE VLASTNÍHO ZAŘÍZENÍ NEBO CENA VÝPŮJČKY - POLOŽKA VČETNĚ PŘESUNŮ HMOT)_x000D_
</t>
  </si>
  <si>
    <t>13*12,54</t>
  </si>
  <si>
    <t>C-941942191-0</t>
  </si>
  <si>
    <t xml:space="preserve">PRIPLATEK ZA KAŽDÝ MESIC POUŽÍVÁNÍ LESENI </t>
  </si>
  <si>
    <t>13-12,54</t>
  </si>
  <si>
    <t>C-949942101-0</t>
  </si>
  <si>
    <t>HYDRAULICKA ZVEDACI PLOSINA H 27M PRO PROVEDENÍ URČENÝCH RUČNÍCH DEMOLIC</t>
  </si>
  <si>
    <t>HOD</t>
  </si>
  <si>
    <t>8,5*5</t>
  </si>
  <si>
    <t>LEŠENÍ A STAVEBNÍ VÝTAHY CELKEM</t>
  </si>
  <si>
    <t>oddíl 767</t>
  </si>
  <si>
    <t>Kovové doplňkové konstrukce:</t>
  </si>
  <si>
    <t>R-76791-0</t>
  </si>
  <si>
    <t>MOBILNÍ OPLOCENÍ DOČASNÉ 1500 MM X 2000 MM, ZAPŮJČENÍ NEBO AMORTIZACE VLASTNÍHO ZAŘÍZENÍ, OSAZENÍ NA 60 DNÍ VČETNĚ MONTÁŽE A DEMONTÁŽE (88 m POKUD SE BUDE DEMOLOVAT PO ODSTRANĚNÍ OBJEKTU čp.26, JINAK JEN 77 m)</t>
  </si>
  <si>
    <t>O-99767-0</t>
  </si>
  <si>
    <t xml:space="preserve">PRESUN HMOT KONSTRUKCÍ KOVOVE DOPLNKOVE - MANIPULACE S PRVKY MOBILNÍHO OPLOCENÍ </t>
  </si>
  <si>
    <t>KOVOVÉ DOPLŇKOVÉ KONSTRUKCE CELKEM</t>
  </si>
  <si>
    <t>Komunikace</t>
  </si>
  <si>
    <t>Ostatní konstrukce a práce</t>
  </si>
  <si>
    <t>Lešení a stavební výtahy</t>
  </si>
  <si>
    <t>Kovové doplňkové konstrukce</t>
  </si>
  <si>
    <t>SO-01</t>
  </si>
  <si>
    <t>ČINNOSTI SOUVISEJÍCÍ S DEMOLICÍ</t>
  </si>
  <si>
    <t>REKAPITULACE OBJEKTŮ STAVBY</t>
  </si>
  <si>
    <t xml:space="preserve">Kód stavby : </t>
  </si>
  <si>
    <t xml:space="preserve">Název stavby : </t>
  </si>
  <si>
    <t xml:space="preserve">Datum: </t>
  </si>
  <si>
    <t>06/2022</t>
  </si>
  <si>
    <t>Místo stavby:</t>
  </si>
  <si>
    <t>SKLÁŘSKÁ 2188/26, 40001  ÚSTÍ NAD LABEM</t>
  </si>
  <si>
    <t>NÁKLADY ZA JEDNOTLIVÉ STAVEBNÍ OBJEKTY</t>
  </si>
  <si>
    <t>Kód objektu</t>
  </si>
  <si>
    <t>Název objektu</t>
  </si>
  <si>
    <t>JKSO</t>
  </si>
  <si>
    <t>Cena bez DPH
(Kč)</t>
  </si>
  <si>
    <t>Cena s DPH
(Kč)</t>
  </si>
  <si>
    <t>CENA ZA STAVBU CELKEM</t>
  </si>
  <si>
    <t>SOUHRNNÝ LIST STAVBY</t>
  </si>
  <si>
    <t xml:space="preserve">Místo stavby: </t>
  </si>
  <si>
    <t xml:space="preserve">Projektant : </t>
  </si>
  <si>
    <t xml:space="preserve">IČO : </t>
  </si>
  <si>
    <t xml:space="preserve">DIČ : </t>
  </si>
  <si>
    <t>CZ6007311717</t>
  </si>
  <si>
    <t xml:space="preserve">Objednatel : </t>
  </si>
  <si>
    <t>CZ00081531</t>
  </si>
  <si>
    <t xml:space="preserve">Zpracovatel : </t>
  </si>
  <si>
    <t xml:space="preserve">Zhotovitel : </t>
  </si>
  <si>
    <t>Průzkumné, geodetické a projektové práce + Technologie + Mobiliář</t>
  </si>
  <si>
    <t>Cena bez DPH</t>
  </si>
  <si>
    <t>21% činí :</t>
  </si>
  <si>
    <t>15% činí :</t>
  </si>
  <si>
    <t>CENA CELKEM VČETNĚ DPH:</t>
  </si>
  <si>
    <t>Datum, razítko, podpis</t>
  </si>
  <si>
    <t>Celkový počet listů:</t>
  </si>
  <si>
    <t>SOUPIS PRACÍ (BEZ CEN)</t>
  </si>
  <si>
    <t>Stupeň projektové dokumentace: dokumentace bouracích prací</t>
  </si>
  <si>
    <t>00081531</t>
  </si>
  <si>
    <t>ST10/22</t>
  </si>
  <si>
    <t>Datum zpracování : 06/2022</t>
  </si>
  <si>
    <t>ST 10/22</t>
  </si>
  <si>
    <t>DEMOLICE OBJEKTU SKLÁŘSKÁ 1615/24,                            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</si>
</sst>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3" x14ac:knownFonts="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sz val="7"/>
      <color indexed="2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6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5" xfId="0" applyFont="1" applyBorder="1"/>
    <xf numFmtId="0" fontId="5" fillId="0" borderId="37" xfId="0" applyFont="1" applyBorder="1"/>
    <xf numFmtId="0" fontId="5" fillId="0" borderId="38" xfId="0" applyFont="1" applyBorder="1"/>
    <xf numFmtId="0" fontId="0" fillId="0" borderId="1" xfId="0" applyBorder="1"/>
    <xf numFmtId="0" fontId="5" fillId="0" borderId="1" xfId="0" applyFont="1" applyBorder="1"/>
    <xf numFmtId="0" fontId="5" fillId="0" borderId="28" xfId="0" applyFont="1" applyBorder="1"/>
    <xf numFmtId="0" fontId="5" fillId="0" borderId="22" xfId="0" applyFont="1" applyBorder="1"/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5" xfId="0" applyFont="1" applyBorder="1"/>
    <xf numFmtId="0" fontId="5" fillId="0" borderId="32" xfId="0" applyFont="1" applyBorder="1"/>
    <xf numFmtId="0" fontId="5" fillId="0" borderId="39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5" fontId="1" fillId="0" borderId="40" xfId="0" applyNumberFormat="1" applyFont="1" applyBorder="1" applyAlignment="1">
      <alignment vertical="center"/>
    </xf>
    <xf numFmtId="164" fontId="1" fillId="0" borderId="41" xfId="0" applyNumberFormat="1" applyFont="1" applyBorder="1" applyAlignment="1">
      <alignment vertical="center"/>
    </xf>
    <xf numFmtId="0" fontId="0" fillId="0" borderId="4" xfId="0" applyBorder="1"/>
    <xf numFmtId="0" fontId="0" fillId="0" borderId="8" xfId="0" applyBorder="1"/>
    <xf numFmtId="0" fontId="7" fillId="0" borderId="4" xfId="0" applyFont="1" applyBorder="1" applyAlignment="1">
      <alignment horizontal="right" vertical="top"/>
    </xf>
    <xf numFmtId="165" fontId="1" fillId="0" borderId="4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3" xfId="0" applyFont="1" applyFill="1" applyBorder="1"/>
    <xf numFmtId="0" fontId="5" fillId="2" borderId="44" xfId="0" applyFont="1" applyFill="1" applyBorder="1"/>
    <xf numFmtId="164" fontId="5" fillId="2" borderId="4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45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5" xfId="0" applyFont="1" applyFill="1" applyBorder="1"/>
    <xf numFmtId="0" fontId="5" fillId="2" borderId="46" xfId="0" applyFont="1" applyFill="1" applyBorder="1"/>
    <xf numFmtId="165" fontId="5" fillId="2" borderId="12" xfId="0" applyNumberFormat="1" applyFont="1" applyFill="1" applyBorder="1" applyAlignment="1">
      <alignment vertical="center"/>
    </xf>
    <xf numFmtId="0" fontId="5" fillId="2" borderId="47" xfId="0" applyFont="1" applyFill="1" applyBorder="1"/>
    <xf numFmtId="164" fontId="5" fillId="2" borderId="48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49" xfId="0" applyBorder="1"/>
    <xf numFmtId="0" fontId="0" fillId="0" borderId="28" xfId="0" applyBorder="1"/>
    <xf numFmtId="0" fontId="5" fillId="2" borderId="53" xfId="0" applyFont="1" applyFill="1" applyBorder="1"/>
    <xf numFmtId="0" fontId="5" fillId="2" borderId="54" xfId="0" applyFont="1" applyFill="1" applyBorder="1"/>
    <xf numFmtId="0" fontId="5" fillId="2" borderId="55" xfId="0" applyFont="1" applyFill="1" applyBorder="1"/>
    <xf numFmtId="0" fontId="5" fillId="2" borderId="55" xfId="0" applyFont="1" applyFill="1" applyBorder="1" applyAlignment="1">
      <alignment vertical="center"/>
    </xf>
    <xf numFmtId="0" fontId="0" fillId="0" borderId="12" xfId="0" applyBorder="1"/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61" xfId="0" applyFont="1" applyBorder="1"/>
    <xf numFmtId="0" fontId="5" fillId="0" borderId="51" xfId="0" applyFont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3" fontId="5" fillId="0" borderId="27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" fontId="5" fillId="0" borderId="62" xfId="0" applyNumberFormat="1" applyFont="1" applyBorder="1" applyAlignment="1">
      <alignment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left" vertical="center"/>
    </xf>
    <xf numFmtId="3" fontId="5" fillId="2" borderId="67" xfId="0" applyNumberFormat="1" applyFont="1" applyFill="1" applyBorder="1" applyAlignment="1">
      <alignment vertical="center"/>
    </xf>
    <xf numFmtId="0" fontId="4" fillId="2" borderId="21" xfId="0" applyFont="1" applyFill="1" applyBorder="1"/>
    <xf numFmtId="0" fontId="5" fillId="2" borderId="18" xfId="0" applyFont="1" applyFill="1" applyBorder="1" applyAlignment="1">
      <alignment horizontal="left" vertical="center"/>
    </xf>
    <xf numFmtId="3" fontId="5" fillId="2" borderId="69" xfId="0" applyNumberFormat="1" applyFont="1" applyFill="1" applyBorder="1" applyAlignment="1">
      <alignment vertical="center"/>
    </xf>
    <xf numFmtId="0" fontId="0" fillId="0" borderId="70" xfId="0" applyFont="1" applyBorder="1" applyAlignment="1">
      <alignment horizontal="left" vertical="center"/>
    </xf>
    <xf numFmtId="49" fontId="0" fillId="0" borderId="62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3" fontId="0" fillId="0" borderId="29" xfId="0" applyNumberFormat="1" applyFont="1" applyBorder="1" applyAlignment="1">
      <alignment vertical="center"/>
    </xf>
    <xf numFmtId="0" fontId="0" fillId="0" borderId="45" xfId="0" applyBorder="1"/>
    <xf numFmtId="0" fontId="0" fillId="0" borderId="64" xfId="0" applyFont="1" applyBorder="1" applyAlignment="1">
      <alignment vertical="center"/>
    </xf>
    <xf numFmtId="4" fontId="0" fillId="0" borderId="74" xfId="0" applyNumberFormat="1" applyFont="1" applyBorder="1" applyAlignment="1">
      <alignment horizontal="right" vertical="center"/>
    </xf>
    <xf numFmtId="0" fontId="0" fillId="0" borderId="64" xfId="0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3" xfId="0" applyFont="1" applyBorder="1" applyAlignment="1">
      <alignment vertical="center"/>
    </xf>
    <xf numFmtId="3" fontId="0" fillId="0" borderId="77" xfId="0" applyNumberFormat="1" applyFont="1" applyBorder="1" applyAlignment="1">
      <alignment horizontal="right" vertical="center"/>
    </xf>
    <xf numFmtId="3" fontId="0" fillId="0" borderId="78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0" xfId="0" applyFont="1" applyBorder="1" applyAlignment="1">
      <alignment vertical="center"/>
    </xf>
    <xf numFmtId="0" fontId="0" fillId="0" borderId="79" xfId="0" applyFont="1" applyBorder="1" applyAlignment="1">
      <alignment vertical="center"/>
    </xf>
    <xf numFmtId="0" fontId="0" fillId="0" borderId="86" xfId="0" applyFont="1" applyBorder="1" applyAlignment="1">
      <alignment vertical="center"/>
    </xf>
    <xf numFmtId="0" fontId="10" fillId="0" borderId="0" xfId="0" applyFont="1"/>
    <xf numFmtId="0" fontId="10" fillId="2" borderId="87" xfId="0" applyFont="1" applyFill="1" applyBorder="1" applyAlignment="1">
      <alignment horizontal="left" vertical="center"/>
    </xf>
    <xf numFmtId="3" fontId="1" fillId="0" borderId="4" xfId="0" applyNumberFormat="1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49" fontId="0" fillId="2" borderId="42" xfId="0" applyNumberFormat="1" applyFont="1" applyFill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49" xfId="0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29" xfId="0" applyNumberFormat="1" applyFont="1" applyBorder="1" applyAlignment="1">
      <alignment horizontal="right" vertical="center"/>
    </xf>
    <xf numFmtId="3" fontId="10" fillId="2" borderId="54" xfId="0" applyNumberFormat="1" applyFont="1" applyFill="1" applyBorder="1" applyAlignment="1">
      <alignment horizontal="right" vertical="center"/>
    </xf>
    <xf numFmtId="3" fontId="10" fillId="2" borderId="56" xfId="0" applyNumberFormat="1" applyFont="1" applyFill="1" applyBorder="1" applyAlignment="1">
      <alignment horizontal="right" vertical="center"/>
    </xf>
    <xf numFmtId="49" fontId="0" fillId="0" borderId="9" xfId="0" applyNumberFormat="1" applyFont="1" applyBorder="1" applyAlignment="1">
      <alignment vertical="center"/>
    </xf>
    <xf numFmtId="49" fontId="0" fillId="0" borderId="29" xfId="0" applyNumberFormat="1" applyFont="1" applyBorder="1" applyAlignment="1">
      <alignment vertical="center"/>
    </xf>
    <xf numFmtId="0" fontId="0" fillId="0" borderId="49" xfId="0" applyFont="1" applyBorder="1" applyAlignment="1">
      <alignment horizontal="right" vertical="center"/>
    </xf>
    <xf numFmtId="0" fontId="10" fillId="2" borderId="56" xfId="0" applyFont="1" applyFill="1" applyBorder="1" applyAlignment="1">
      <alignment horizontal="left" vertical="center"/>
    </xf>
    <xf numFmtId="0" fontId="0" fillId="0" borderId="71" xfId="0" applyBorder="1"/>
    <xf numFmtId="0" fontId="0" fillId="3" borderId="4" xfId="0" applyFont="1" applyFill="1" applyBorder="1" applyAlignment="1" applyProtection="1">
      <alignment vertical="center"/>
      <protection locked="0"/>
    </xf>
    <xf numFmtId="165" fontId="1" fillId="3" borderId="6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8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5" xfId="0" applyFont="1" applyBorder="1" applyAlignment="1">
      <alignment horizontal="center" vertical="center"/>
    </xf>
    <xf numFmtId="0" fontId="0" fillId="0" borderId="71" xfId="0" applyFont="1" applyBorder="1" applyAlignment="1"/>
    <xf numFmtId="0" fontId="0" fillId="0" borderId="28" xfId="0" applyFont="1" applyBorder="1" applyAlignment="1">
      <alignment vertical="center"/>
    </xf>
    <xf numFmtId="0" fontId="0" fillId="0" borderId="1" xfId="0" applyBorder="1" applyAlignment="1"/>
    <xf numFmtId="0" fontId="0" fillId="0" borderId="49" xfId="0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0" xfId="0" applyFill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0" borderId="12" xfId="0" applyBorder="1" applyAlignment="1"/>
    <xf numFmtId="0" fontId="0" fillId="0" borderId="71" xfId="0" applyBorder="1" applyAlignment="1"/>
    <xf numFmtId="0" fontId="0" fillId="0" borderId="4" xfId="0" applyFont="1" applyBorder="1" applyAlignment="1"/>
    <xf numFmtId="0" fontId="0" fillId="0" borderId="4" xfId="0" applyBorder="1" applyAlignment="1"/>
    <xf numFmtId="0" fontId="0" fillId="0" borderId="49" xfId="0" applyFont="1" applyBorder="1" applyAlignment="1"/>
    <xf numFmtId="0" fontId="0" fillId="0" borderId="17" xfId="0" applyFont="1" applyBorder="1" applyAlignment="1">
      <alignment vertical="center"/>
    </xf>
    <xf numFmtId="0" fontId="0" fillId="0" borderId="66" xfId="0" applyBorder="1" applyAlignment="1"/>
    <xf numFmtId="3" fontId="0" fillId="0" borderId="20" xfId="0" applyNumberFormat="1" applyFon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0" fontId="0" fillId="0" borderId="55" xfId="0" applyBorder="1" applyAlignment="1"/>
    <xf numFmtId="3" fontId="10" fillId="2" borderId="55" xfId="0" applyNumberFormat="1" applyFont="1" applyFill="1" applyBorder="1" applyAlignment="1">
      <alignment horizontal="right" vertical="center"/>
    </xf>
    <xf numFmtId="0" fontId="0" fillId="0" borderId="63" xfId="0" applyFont="1" applyBorder="1" applyAlignment="1">
      <alignment vertical="center"/>
    </xf>
    <xf numFmtId="0" fontId="0" fillId="0" borderId="64" xfId="0" applyBorder="1" applyAlignment="1"/>
    <xf numFmtId="3" fontId="0" fillId="0" borderId="74" xfId="0" applyNumberFormat="1" applyFont="1" applyBorder="1" applyAlignment="1">
      <alignment horizontal="right" vertical="center"/>
    </xf>
    <xf numFmtId="0" fontId="0" fillId="0" borderId="72" xfId="0" applyBorder="1" applyAlignment="1"/>
    <xf numFmtId="0" fontId="0" fillId="0" borderId="63" xfId="0" applyFont="1" applyBorder="1" applyAlignment="1"/>
    <xf numFmtId="0" fontId="0" fillId="0" borderId="65" xfId="0" applyBorder="1" applyAlignment="1"/>
    <xf numFmtId="0" fontId="3" fillId="0" borderId="63" xfId="0" applyFont="1" applyBorder="1" applyAlignment="1">
      <alignment vertical="center"/>
    </xf>
    <xf numFmtId="3" fontId="3" fillId="0" borderId="74" xfId="0" applyNumberFormat="1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29" xfId="0" applyNumberFormat="1" applyBorder="1" applyAlignment="1"/>
    <xf numFmtId="49" fontId="0" fillId="0" borderId="14" xfId="0" applyNumberFormat="1" applyFont="1" applyBorder="1" applyAlignment="1">
      <alignment vertical="center"/>
    </xf>
    <xf numFmtId="0" fontId="0" fillId="0" borderId="15" xfId="0" applyBorder="1" applyAlignment="1"/>
    <xf numFmtId="0" fontId="0" fillId="0" borderId="73" xfId="0" applyBorder="1" applyAlignment="1"/>
    <xf numFmtId="49" fontId="0" fillId="0" borderId="15" xfId="0" applyNumberFormat="1" applyFont="1" applyBorder="1" applyAlignment="1">
      <alignment vertical="center"/>
    </xf>
    <xf numFmtId="49" fontId="0" fillId="0" borderId="16" xfId="0" applyNumberFormat="1" applyBorder="1" applyAlignment="1"/>
    <xf numFmtId="0" fontId="9" fillId="0" borderId="21" xfId="0" applyFont="1" applyBorder="1" applyAlignment="1">
      <alignment horizontal="center" vertical="center"/>
    </xf>
    <xf numFmtId="0" fontId="0" fillId="0" borderId="56" xfId="0" applyBorder="1" applyAlignment="1"/>
    <xf numFmtId="0" fontId="0" fillId="0" borderId="59" xfId="0" applyFont="1" applyBorder="1" applyAlignment="1">
      <alignment vertical="center"/>
    </xf>
    <xf numFmtId="0" fontId="0" fillId="0" borderId="50" xfId="0" applyBorder="1" applyAlignment="1"/>
    <xf numFmtId="0" fontId="0" fillId="0" borderId="60" xfId="0" applyBorder="1" applyAlignment="1"/>
    <xf numFmtId="3" fontId="0" fillId="0" borderId="51" xfId="0" applyNumberFormat="1" applyFont="1" applyBorder="1" applyAlignment="1">
      <alignment horizontal="right" vertical="center"/>
    </xf>
    <xf numFmtId="49" fontId="0" fillId="0" borderId="11" xfId="0" applyNumberFormat="1" applyFont="1" applyBorder="1" applyAlignment="1">
      <alignment vertical="center"/>
    </xf>
    <xf numFmtId="49" fontId="0" fillId="0" borderId="12" xfId="0" applyNumberFormat="1" applyFont="1" applyBorder="1" applyAlignment="1">
      <alignment horizontal="right" vertical="center"/>
    </xf>
    <xf numFmtId="49" fontId="0" fillId="0" borderId="13" xfId="0" applyNumberFormat="1" applyBorder="1" applyAlignment="1">
      <alignment horizontal="right"/>
    </xf>
    <xf numFmtId="49" fontId="0" fillId="0" borderId="12" xfId="0" applyNumberFormat="1" applyFont="1" applyBorder="1" applyAlignment="1">
      <alignment vertical="center"/>
    </xf>
    <xf numFmtId="49" fontId="0" fillId="0" borderId="13" xfId="0" applyNumberFormat="1" applyBorder="1" applyAlignment="1"/>
    <xf numFmtId="0" fontId="0" fillId="0" borderId="13" xfId="0" applyBorder="1" applyAlignment="1"/>
    <xf numFmtId="49" fontId="0" fillId="0" borderId="1" xfId="0" applyNumberFormat="1" applyFont="1" applyBorder="1" applyAlignment="1">
      <alignment horizontal="right" vertical="center"/>
    </xf>
    <xf numFmtId="49" fontId="0" fillId="0" borderId="29" xfId="0" applyNumberFormat="1" applyBorder="1" applyAlignment="1">
      <alignment horizontal="right" vertical="center"/>
    </xf>
    <xf numFmtId="49" fontId="0" fillId="0" borderId="29" xfId="0" applyNumberFormat="1" applyBorder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9" xfId="0" applyBorder="1" applyAlignment="1"/>
    <xf numFmtId="49" fontId="0" fillId="2" borderId="45" xfId="0" applyNumberFormat="1" applyFont="1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71" xfId="0" applyBorder="1" applyAlignment="1">
      <alignment wrapText="1"/>
    </xf>
    <xf numFmtId="49" fontId="0" fillId="0" borderId="45" xfId="0" applyNumberFormat="1" applyFont="1" applyBorder="1" applyAlignment="1">
      <alignment horizontal="center" vertical="center"/>
    </xf>
    <xf numFmtId="0" fontId="0" fillId="0" borderId="29" xfId="0" applyBorder="1" applyAlignment="1"/>
    <xf numFmtId="49" fontId="0" fillId="0" borderId="28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0" fillId="0" borderId="68" xfId="0" applyBorder="1" applyAlignment="1"/>
    <xf numFmtId="49" fontId="0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49" fontId="10" fillId="2" borderId="17" xfId="0" applyNumberFormat="1" applyFont="1" applyFill="1" applyBorder="1" applyAlignment="1">
      <alignment horizontal="left" vertical="center"/>
    </xf>
    <xf numFmtId="0" fontId="10" fillId="0" borderId="66" xfId="0" applyFont="1" applyBorder="1" applyAlignment="1"/>
    <xf numFmtId="3" fontId="10" fillId="2" borderId="66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64" xfId="0" applyBorder="1" applyAlignment="1">
      <alignment vertical="center"/>
    </xf>
    <xf numFmtId="0" fontId="0" fillId="0" borderId="72" xfId="0" applyBorder="1" applyAlignment="1">
      <alignment vertical="center"/>
    </xf>
    <xf numFmtId="165" fontId="0" fillId="0" borderId="74" xfId="0" applyNumberFormat="1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0" xfId="0" applyBorder="1" applyAlignment="1">
      <alignment vertical="center"/>
    </xf>
    <xf numFmtId="0" fontId="0" fillId="0" borderId="60" xfId="0" applyBorder="1" applyAlignment="1">
      <alignment vertical="center"/>
    </xf>
    <xf numFmtId="165" fontId="0" fillId="0" borderId="51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  <protection locked="0"/>
    </xf>
    <xf numFmtId="0" fontId="0" fillId="0" borderId="80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3" borderId="4" xfId="0" applyFont="1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0" xfId="0" applyBorder="1" applyAlignment="1">
      <alignment vertical="center"/>
    </xf>
    <xf numFmtId="0" fontId="3" fillId="0" borderId="81" xfId="0" applyFont="1" applyBorder="1" applyAlignment="1">
      <alignment horizontal="center" vertical="center"/>
    </xf>
    <xf numFmtId="0" fontId="0" fillId="0" borderId="82" xfId="0" applyBorder="1" applyAlignment="1"/>
    <xf numFmtId="0" fontId="0" fillId="0" borderId="85" xfId="0" applyBorder="1" applyAlignment="1"/>
    <xf numFmtId="0" fontId="3" fillId="0" borderId="83" xfId="0" applyFont="1" applyBorder="1" applyAlignment="1">
      <alignment horizontal="center" vertical="center"/>
    </xf>
    <xf numFmtId="0" fontId="0" fillId="0" borderId="84" xfId="0" applyBorder="1" applyAlignment="1"/>
    <xf numFmtId="49" fontId="0" fillId="0" borderId="22" xfId="0" applyNumberFormat="1" applyFont="1" applyBorder="1" applyAlignment="1">
      <alignment vertical="center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49" xfId="0" applyFill="1" applyBorder="1" applyAlignment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76" xfId="0" applyBorder="1" applyAlignment="1"/>
    <xf numFmtId="0" fontId="0" fillId="0" borderId="4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9" xfId="0" applyBorder="1" applyAlignment="1">
      <alignment vertical="center"/>
    </xf>
    <xf numFmtId="3" fontId="0" fillId="0" borderId="28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59" xfId="0" applyFont="1" applyBorder="1" applyAlignment="1">
      <alignment horizontal="center" vertical="center"/>
    </xf>
    <xf numFmtId="0" fontId="0" fillId="0" borderId="79" xfId="0" applyBorder="1" applyAlignment="1"/>
    <xf numFmtId="0" fontId="0" fillId="0" borderId="64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0" fillId="0" borderId="50" xfId="0" applyFont="1" applyBorder="1" applyAlignment="1"/>
    <xf numFmtId="0" fontId="0" fillId="0" borderId="79" xfId="0" applyFont="1" applyBorder="1" applyAlignment="1"/>
    <xf numFmtId="0" fontId="0" fillId="0" borderId="64" xfId="0" applyFont="1" applyBorder="1" applyAlignment="1"/>
    <xf numFmtId="0" fontId="0" fillId="0" borderId="74" xfId="0" applyFont="1" applyBorder="1" applyAlignment="1">
      <alignment vertical="center"/>
    </xf>
    <xf numFmtId="0" fontId="0" fillId="0" borderId="72" xfId="0" applyFont="1" applyBorder="1" applyAlignment="1"/>
    <xf numFmtId="0" fontId="0" fillId="0" borderId="52" xfId="0" applyBorder="1" applyAlignment="1"/>
    <xf numFmtId="0" fontId="0" fillId="0" borderId="23" xfId="0" applyBorder="1" applyAlignment="1">
      <alignment vertical="center"/>
    </xf>
    <xf numFmtId="0" fontId="0" fillId="0" borderId="75" xfId="0" applyBorder="1" applyAlignment="1"/>
    <xf numFmtId="0" fontId="0" fillId="0" borderId="74" xfId="0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1" xfId="0" applyFont="1" applyBorder="1" applyAlignment="1"/>
    <xf numFmtId="49" fontId="0" fillId="0" borderId="64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0" fontId="0" fillId="0" borderId="16" xfId="0" applyBorder="1" applyAlignment="1"/>
    <xf numFmtId="0" fontId="0" fillId="0" borderId="63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49" fontId="0" fillId="0" borderId="64" xfId="0" applyNumberFormat="1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4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0" fillId="0" borderId="58" xfId="0" applyBorder="1" applyAlignment="1"/>
    <xf numFmtId="0" fontId="1" fillId="0" borderId="36" xfId="0" applyFont="1" applyBorder="1" applyAlignment="1">
      <alignment horizontal="center" vertical="center"/>
    </xf>
    <xf numFmtId="0" fontId="0" fillId="0" borderId="57" xfId="0" applyBorder="1" applyAlignment="1"/>
    <xf numFmtId="0" fontId="1" fillId="0" borderId="3" xfId="0" applyFont="1" applyBorder="1" applyAlignment="1">
      <alignment horizontal="center" vertical="center"/>
    </xf>
    <xf numFmtId="0" fontId="0" fillId="0" borderId="10" xfId="0" applyBorder="1" applyAlignment="1"/>
    <xf numFmtId="3" fontId="5" fillId="2" borderId="18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/>
  </cellXfs>
  <cellStyles count="1">
    <cellStyle name="Normální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2" workbookViewId="0">
      <selection activeCell="A9" sqref="A9"/>
    </sheetView>
  </sheetViews>
  <sheetFormatPr defaultRowHeight="12.75" x14ac:dyDescent="0.2"/>
  <sheetData>
    <row r="1" spans="1:9" ht="12.75" customHeight="1" x14ac:dyDescent="0.2">
      <c r="A1" s="65"/>
      <c r="B1" s="26"/>
      <c r="C1" s="26"/>
      <c r="D1" s="26"/>
      <c r="E1" s="26"/>
      <c r="F1" s="26"/>
      <c r="G1" s="26"/>
      <c r="H1" s="26"/>
      <c r="I1" s="64"/>
    </row>
    <row r="2" spans="1:9" ht="12.75" customHeight="1" x14ac:dyDescent="0.2">
      <c r="A2" s="42"/>
      <c r="I2" s="43"/>
    </row>
    <row r="3" spans="1:9" ht="12.75" customHeight="1" x14ac:dyDescent="0.2">
      <c r="A3" s="42"/>
      <c r="I3" s="43"/>
    </row>
    <row r="4" spans="1:9" ht="12.75" customHeight="1" x14ac:dyDescent="0.2">
      <c r="A4" s="42"/>
      <c r="I4" s="43"/>
    </row>
    <row r="5" spans="1:9" ht="12.75" customHeight="1" x14ac:dyDescent="0.2">
      <c r="A5" s="42"/>
      <c r="I5" s="43"/>
    </row>
    <row r="6" spans="1:9" ht="49.5" customHeight="1" x14ac:dyDescent="0.2">
      <c r="A6" s="134" t="s">
        <v>288</v>
      </c>
      <c r="B6" s="135"/>
      <c r="C6" s="135"/>
      <c r="D6" s="135"/>
      <c r="E6" s="135"/>
      <c r="F6" s="135"/>
      <c r="G6" s="135"/>
      <c r="H6" s="135"/>
      <c r="I6" s="136"/>
    </row>
    <row r="7" spans="1:9" ht="12.75" customHeight="1" x14ac:dyDescent="0.2">
      <c r="A7" s="42"/>
      <c r="I7" s="43"/>
    </row>
    <row r="8" spans="1:9" ht="49.5" customHeight="1" x14ac:dyDescent="0.35">
      <c r="A8" s="137" t="s">
        <v>294</v>
      </c>
      <c r="B8" s="138"/>
      <c r="C8" s="138"/>
      <c r="D8" s="138"/>
      <c r="E8" s="138"/>
      <c r="F8" s="138"/>
      <c r="G8" s="138"/>
      <c r="H8" s="138"/>
      <c r="I8" s="139"/>
    </row>
    <row r="9" spans="1:9" ht="12.75" customHeight="1" x14ac:dyDescent="0.2">
      <c r="A9" s="42"/>
      <c r="I9" s="43"/>
    </row>
    <row r="10" spans="1:9" ht="12.75" customHeight="1" x14ac:dyDescent="0.2">
      <c r="A10" s="42"/>
      <c r="I10" s="43"/>
    </row>
    <row r="11" spans="1:9" ht="12.75" customHeight="1" x14ac:dyDescent="0.2">
      <c r="A11" s="42"/>
      <c r="I11" s="43"/>
    </row>
    <row r="12" spans="1:9" ht="12.75" customHeight="1" x14ac:dyDescent="0.2">
      <c r="A12" s="42"/>
      <c r="I12" s="43"/>
    </row>
    <row r="13" spans="1:9" ht="12.75" customHeight="1" x14ac:dyDescent="0.2">
      <c r="A13" s="42"/>
      <c r="I13" s="43"/>
    </row>
    <row r="14" spans="1:9" ht="12.75" customHeight="1" x14ac:dyDescent="0.2">
      <c r="A14" s="42"/>
      <c r="I14" s="43"/>
    </row>
    <row r="15" spans="1:9" ht="12.75" customHeight="1" x14ac:dyDescent="0.2">
      <c r="A15" s="42"/>
      <c r="I15" s="43"/>
    </row>
    <row r="16" spans="1:9" ht="12.75" customHeight="1" x14ac:dyDescent="0.2">
      <c r="A16" s="42"/>
      <c r="I16" s="43"/>
    </row>
    <row r="17" spans="1:9" ht="12.75" customHeight="1" x14ac:dyDescent="0.2">
      <c r="A17" s="42"/>
      <c r="I17" s="43"/>
    </row>
    <row r="18" spans="1:9" ht="12.75" customHeight="1" x14ac:dyDescent="0.2">
      <c r="A18" s="42"/>
      <c r="I18" s="43"/>
    </row>
    <row r="19" spans="1:9" ht="12.75" customHeight="1" x14ac:dyDescent="0.2">
      <c r="A19" s="42"/>
      <c r="I19" s="43"/>
    </row>
    <row r="20" spans="1:9" ht="12.75" customHeight="1" x14ac:dyDescent="0.2">
      <c r="A20" s="42"/>
      <c r="I20" s="43"/>
    </row>
    <row r="21" spans="1:9" ht="12.75" customHeight="1" x14ac:dyDescent="0.2">
      <c r="A21" s="42"/>
      <c r="I21" s="43"/>
    </row>
    <row r="22" spans="1:9" ht="12.75" customHeight="1" x14ac:dyDescent="0.2">
      <c r="A22" s="42"/>
      <c r="I22" s="43"/>
    </row>
    <row r="23" spans="1:9" ht="12.75" customHeight="1" x14ac:dyDescent="0.2">
      <c r="A23" s="42"/>
      <c r="I23" s="43"/>
    </row>
    <row r="24" spans="1:9" ht="12.75" customHeight="1" x14ac:dyDescent="0.2">
      <c r="A24" s="42"/>
      <c r="I24" s="43"/>
    </row>
    <row r="25" spans="1:9" ht="12.75" customHeight="1" x14ac:dyDescent="0.2">
      <c r="A25" s="42"/>
      <c r="I25" s="43"/>
    </row>
    <row r="26" spans="1:9" ht="12.75" customHeight="1" x14ac:dyDescent="0.2">
      <c r="A26" s="42"/>
      <c r="I26" s="43"/>
    </row>
    <row r="27" spans="1:9" ht="12.75" customHeight="1" x14ac:dyDescent="0.2">
      <c r="A27" s="42"/>
      <c r="I27" s="43"/>
    </row>
    <row r="28" spans="1:9" ht="12.75" customHeight="1" x14ac:dyDescent="0.2">
      <c r="A28" s="42"/>
      <c r="I28" s="43"/>
    </row>
    <row r="29" spans="1:9" ht="12.75" customHeight="1" x14ac:dyDescent="0.2">
      <c r="A29" s="42"/>
      <c r="I29" s="43"/>
    </row>
    <row r="30" spans="1:9" ht="12.75" customHeight="1" x14ac:dyDescent="0.2">
      <c r="A30" s="140" t="s">
        <v>289</v>
      </c>
      <c r="B30" s="135"/>
      <c r="C30" s="135"/>
      <c r="D30" s="135"/>
      <c r="E30" s="135"/>
      <c r="F30" s="135"/>
      <c r="G30" s="135"/>
      <c r="H30" s="135"/>
      <c r="I30" s="136"/>
    </row>
    <row r="31" spans="1:9" ht="12.75" customHeight="1" x14ac:dyDescent="0.2">
      <c r="A31" s="42"/>
      <c r="I31" s="43"/>
    </row>
    <row r="32" spans="1:9" ht="12.75" customHeight="1" x14ac:dyDescent="0.2">
      <c r="A32" s="141"/>
      <c r="B32" s="135"/>
      <c r="C32" s="135"/>
      <c r="D32" s="135"/>
      <c r="E32" s="135"/>
      <c r="F32" s="135"/>
      <c r="G32" s="135"/>
      <c r="H32" s="135"/>
      <c r="I32" s="136"/>
    </row>
    <row r="33" spans="1:9" ht="12.75" customHeight="1" x14ac:dyDescent="0.2">
      <c r="A33" s="42"/>
      <c r="I33" s="43"/>
    </row>
    <row r="34" spans="1:9" ht="12.75" customHeight="1" x14ac:dyDescent="0.2">
      <c r="A34" s="42"/>
      <c r="I34" s="43"/>
    </row>
    <row r="35" spans="1:9" ht="12.75" customHeight="1" x14ac:dyDescent="0.2">
      <c r="A35" s="42"/>
      <c r="I35" s="43"/>
    </row>
    <row r="36" spans="1:9" ht="12.75" customHeight="1" x14ac:dyDescent="0.2">
      <c r="A36" s="42"/>
      <c r="I36" s="43"/>
    </row>
    <row r="37" spans="1:9" ht="12.75" customHeight="1" x14ac:dyDescent="0.2">
      <c r="A37" s="42"/>
      <c r="I37" s="43"/>
    </row>
    <row r="38" spans="1:9" ht="12.75" customHeight="1" x14ac:dyDescent="0.2">
      <c r="A38" s="42"/>
      <c r="I38" s="43"/>
    </row>
    <row r="39" spans="1:9" ht="12.75" customHeight="1" x14ac:dyDescent="0.2">
      <c r="A39" s="42"/>
      <c r="I39" s="43"/>
    </row>
    <row r="40" spans="1:9" ht="12.75" customHeight="1" x14ac:dyDescent="0.2">
      <c r="A40" s="42"/>
      <c r="I40" s="43"/>
    </row>
    <row r="41" spans="1:9" ht="12.75" customHeight="1" x14ac:dyDescent="0.2">
      <c r="A41" s="42"/>
      <c r="I41" s="43"/>
    </row>
    <row r="42" spans="1:9" ht="12.75" customHeight="1" x14ac:dyDescent="0.2">
      <c r="A42" s="42"/>
      <c r="I42" s="43"/>
    </row>
    <row r="43" spans="1:9" ht="12.75" customHeight="1" x14ac:dyDescent="0.2">
      <c r="A43" s="42"/>
      <c r="I43" s="43"/>
    </row>
    <row r="44" spans="1:9" ht="12.75" customHeight="1" x14ac:dyDescent="0.2">
      <c r="A44" s="42"/>
      <c r="I44" s="43"/>
    </row>
    <row r="45" spans="1:9" ht="12.75" customHeight="1" x14ac:dyDescent="0.2">
      <c r="A45" s="140" t="s">
        <v>287</v>
      </c>
      <c r="B45" s="135"/>
      <c r="C45" s="135"/>
      <c r="D45" s="135"/>
      <c r="E45" s="135"/>
      <c r="F45" s="135"/>
      <c r="G45" s="135"/>
      <c r="H45" s="135"/>
      <c r="I45" s="136"/>
    </row>
    <row r="46" spans="1:9" ht="12.75" customHeight="1" x14ac:dyDescent="0.2">
      <c r="A46" s="42"/>
      <c r="I46" s="43"/>
    </row>
    <row r="47" spans="1:9" ht="12.75" customHeight="1" x14ac:dyDescent="0.2">
      <c r="A47" s="42"/>
      <c r="I47" s="43"/>
    </row>
    <row r="48" spans="1:9" ht="12.75" customHeight="1" x14ac:dyDescent="0.2">
      <c r="A48" s="42"/>
      <c r="I48" s="43"/>
    </row>
    <row r="49" spans="1:9" ht="12.75" customHeight="1" x14ac:dyDescent="0.2">
      <c r="A49" s="92"/>
      <c r="B49" s="70"/>
      <c r="C49" s="70"/>
      <c r="D49" s="70"/>
      <c r="E49" s="70"/>
      <c r="F49" s="70"/>
      <c r="G49" s="70"/>
      <c r="H49" s="70"/>
      <c r="I49" s="131"/>
    </row>
  </sheetData>
  <mergeCells count="5">
    <mergeCell ref="A6:I6"/>
    <mergeCell ref="A8:I8"/>
    <mergeCell ref="A30:I30"/>
    <mergeCell ref="A32:I32"/>
    <mergeCell ref="A45:I45"/>
  </mergeCells>
  <printOptions horizontalCentered="1" vertic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15" workbookViewId="0">
      <selection activeCell="D42" sqref="D42:G50"/>
    </sheetView>
  </sheetViews>
  <sheetFormatPr defaultRowHeight="12.75" x14ac:dyDescent="0.2"/>
  <cols>
    <col min="1" max="1" width="17" customWidth="1"/>
    <col min="2" max="2" width="24.42578125" customWidth="1"/>
    <col min="3" max="3" width="2.5703125" customWidth="1"/>
    <col min="4" max="4" width="14.7109375" customWidth="1"/>
    <col min="5" max="5" width="7.28515625" customWidth="1"/>
    <col min="6" max="6" width="15.85546875" customWidth="1"/>
    <col min="7" max="7" width="3.5703125" customWidth="1"/>
  </cols>
  <sheetData>
    <row r="1" spans="1:7" s="3" customFormat="1" ht="28.5" customHeight="1" thickBot="1" x14ac:dyDescent="0.25">
      <c r="A1" s="194" t="s">
        <v>271</v>
      </c>
      <c r="B1" s="175"/>
      <c r="C1" s="175"/>
      <c r="D1" s="175"/>
      <c r="E1" s="175"/>
      <c r="F1" s="175"/>
      <c r="G1" s="175"/>
    </row>
    <row r="2" spans="1:7" s="3" customFormat="1" ht="12.95" customHeight="1" x14ac:dyDescent="0.2">
      <c r="A2" s="109" t="s">
        <v>258</v>
      </c>
      <c r="B2" s="195" t="s">
        <v>259</v>
      </c>
      <c r="C2" s="196"/>
      <c r="D2" s="197"/>
      <c r="E2" s="195" t="s">
        <v>260</v>
      </c>
      <c r="F2" s="196"/>
      <c r="G2" s="198"/>
    </row>
    <row r="3" spans="1:7" s="3" customFormat="1" ht="25.5" customHeight="1" x14ac:dyDescent="0.2">
      <c r="A3" s="111" t="s">
        <v>138</v>
      </c>
      <c r="B3" s="199" t="s">
        <v>144</v>
      </c>
      <c r="C3" s="200"/>
      <c r="D3" s="201"/>
      <c r="E3" s="202" t="s">
        <v>261</v>
      </c>
      <c r="F3" s="151"/>
      <c r="G3" s="190"/>
    </row>
    <row r="4" spans="1:7" s="3" customFormat="1" ht="12.95" customHeight="1" x14ac:dyDescent="0.2">
      <c r="A4" s="171" t="s">
        <v>272</v>
      </c>
      <c r="B4" s="145"/>
      <c r="C4" s="145"/>
      <c r="D4" s="145"/>
      <c r="E4" s="145"/>
      <c r="F4" s="145"/>
      <c r="G4" s="203"/>
    </row>
    <row r="5" spans="1:7" s="3" customFormat="1" ht="12.95" customHeight="1" x14ac:dyDescent="0.2">
      <c r="A5" s="185" t="s">
        <v>263</v>
      </c>
      <c r="B5" s="151"/>
      <c r="C5" s="151"/>
      <c r="D5" s="151"/>
      <c r="E5" s="151"/>
      <c r="F5" s="151"/>
      <c r="G5" s="190"/>
    </row>
    <row r="6" spans="1:7" s="3" customFormat="1" ht="12.95" customHeight="1" x14ac:dyDescent="0.2">
      <c r="A6" s="171" t="s">
        <v>273</v>
      </c>
      <c r="B6" s="145"/>
      <c r="C6" s="145"/>
      <c r="D6" s="146"/>
      <c r="E6" s="114" t="s">
        <v>274</v>
      </c>
      <c r="F6" s="191">
        <v>16436822</v>
      </c>
      <c r="G6" s="192"/>
    </row>
    <row r="7" spans="1:7" s="3" customFormat="1" ht="12.95" customHeight="1" x14ac:dyDescent="0.2">
      <c r="A7" s="185" t="s">
        <v>149</v>
      </c>
      <c r="B7" s="151"/>
      <c r="C7" s="151"/>
      <c r="D7" s="152"/>
      <c r="E7" s="102" t="s">
        <v>275</v>
      </c>
      <c r="F7" s="186" t="s">
        <v>276</v>
      </c>
      <c r="G7" s="187"/>
    </row>
    <row r="8" spans="1:7" s="3" customFormat="1" ht="12.95" customHeight="1" x14ac:dyDescent="0.2">
      <c r="A8" s="171" t="s">
        <v>277</v>
      </c>
      <c r="B8" s="145"/>
      <c r="C8" s="145"/>
      <c r="D8" s="146"/>
      <c r="E8" s="114" t="s">
        <v>274</v>
      </c>
      <c r="F8" s="191" t="s">
        <v>290</v>
      </c>
      <c r="G8" s="193"/>
    </row>
    <row r="9" spans="1:7" s="3" customFormat="1" ht="12.95" customHeight="1" x14ac:dyDescent="0.2">
      <c r="A9" s="185" t="s">
        <v>150</v>
      </c>
      <c r="B9" s="151"/>
      <c r="C9" s="151"/>
      <c r="D9" s="152"/>
      <c r="E9" s="102" t="s">
        <v>275</v>
      </c>
      <c r="F9" s="186" t="s">
        <v>278</v>
      </c>
      <c r="G9" s="187"/>
    </row>
    <row r="10" spans="1:7" s="3" customFormat="1" ht="12.95" customHeight="1" x14ac:dyDescent="0.2">
      <c r="A10" s="171" t="s">
        <v>279</v>
      </c>
      <c r="B10" s="145"/>
      <c r="C10" s="145"/>
      <c r="D10" s="146"/>
      <c r="E10" s="114" t="s">
        <v>274</v>
      </c>
      <c r="F10" s="172"/>
      <c r="G10" s="173"/>
    </row>
    <row r="11" spans="1:7" s="3" customFormat="1" ht="12.95" customHeight="1" x14ac:dyDescent="0.2">
      <c r="A11" s="185" t="s">
        <v>151</v>
      </c>
      <c r="B11" s="151"/>
      <c r="C11" s="151"/>
      <c r="D11" s="152"/>
      <c r="E11" s="102" t="s">
        <v>275</v>
      </c>
      <c r="F11" s="188"/>
      <c r="G11" s="189"/>
    </row>
    <row r="12" spans="1:7" s="3" customFormat="1" ht="12.95" customHeight="1" x14ac:dyDescent="0.2">
      <c r="A12" s="171" t="s">
        <v>280</v>
      </c>
      <c r="B12" s="145"/>
      <c r="C12" s="145"/>
      <c r="D12" s="146"/>
      <c r="E12" s="114" t="s">
        <v>274</v>
      </c>
      <c r="F12" s="172"/>
      <c r="G12" s="173"/>
    </row>
    <row r="13" spans="1:7" s="3" customFormat="1" ht="12.95" customHeight="1" thickBot="1" x14ac:dyDescent="0.25">
      <c r="A13" s="174" t="s">
        <v>138</v>
      </c>
      <c r="B13" s="175"/>
      <c r="C13" s="175"/>
      <c r="D13" s="176"/>
      <c r="E13" s="102" t="s">
        <v>275</v>
      </c>
      <c r="F13" s="177"/>
      <c r="G13" s="178"/>
    </row>
    <row r="14" spans="1:7" s="3" customFormat="1" ht="28.5" customHeight="1" thickBot="1" x14ac:dyDescent="0.25">
      <c r="A14" s="179" t="s">
        <v>156</v>
      </c>
      <c r="B14" s="160"/>
      <c r="C14" s="160"/>
      <c r="D14" s="160"/>
      <c r="E14" s="160"/>
      <c r="F14" s="160"/>
      <c r="G14" s="180"/>
    </row>
    <row r="15" spans="1:7" s="3" customFormat="1" ht="12.95" customHeight="1" x14ac:dyDescent="0.2">
      <c r="A15" s="181" t="s">
        <v>157</v>
      </c>
      <c r="B15" s="182"/>
      <c r="C15" s="182"/>
      <c r="D15" s="183"/>
      <c r="E15" s="184">
        <f>'KRYCÍ LIST #1'!E20+'KRYCÍ LIST #2'!E20+'KRYCÍ LIST #3'!E20</f>
        <v>0</v>
      </c>
      <c r="F15" s="182"/>
      <c r="G15" s="127" t="s">
        <v>198</v>
      </c>
    </row>
    <row r="16" spans="1:7" s="3" customFormat="1" ht="12.95" customHeight="1" x14ac:dyDescent="0.2">
      <c r="A16" s="162" t="s">
        <v>281</v>
      </c>
      <c r="B16" s="163"/>
      <c r="C16" s="163"/>
      <c r="D16" s="165"/>
      <c r="E16" s="164">
        <f>SUM('KRYCÍ LIST #1'!E21:'KRYCÍ LIST #1'!E23)+SUM('KRYCÍ LIST #2'!E21:'KRYCÍ LIST #2'!E23)+SUM('KRYCÍ LIST #3'!E21:'KRYCÍ LIST #3'!E23)</f>
        <v>0</v>
      </c>
      <c r="F16" s="163"/>
      <c r="G16" s="128" t="s">
        <v>198</v>
      </c>
    </row>
    <row r="17" spans="1:7" s="3" customFormat="1" ht="12.95" customHeight="1" x14ac:dyDescent="0.2">
      <c r="A17" s="162" t="s">
        <v>158</v>
      </c>
      <c r="B17" s="163"/>
      <c r="C17" s="163"/>
      <c r="D17" s="165"/>
      <c r="E17" s="164">
        <f>'KRYCÍ LIST #1'!E25+'KRYCÍ LIST #2'!E25+'KRYCÍ LIST #3'!E25</f>
        <v>0</v>
      </c>
      <c r="F17" s="163"/>
      <c r="G17" s="128" t="s">
        <v>198</v>
      </c>
    </row>
    <row r="18" spans="1:7" s="3" customFormat="1" ht="12.95" customHeight="1" x14ac:dyDescent="0.2">
      <c r="A18" s="162" t="s">
        <v>184</v>
      </c>
      <c r="B18" s="163"/>
      <c r="C18" s="163"/>
      <c r="D18" s="165"/>
      <c r="E18" s="164">
        <f>'KRYCÍ LIST #1'!E26+'KRYCÍ LIST #2'!E26+'KRYCÍ LIST #3'!E26</f>
        <v>0</v>
      </c>
      <c r="F18" s="163"/>
      <c r="G18" s="128" t="s">
        <v>198</v>
      </c>
    </row>
    <row r="19" spans="1:7" s="3" customFormat="1" ht="12.95" customHeight="1" x14ac:dyDescent="0.2">
      <c r="A19" s="162" t="s">
        <v>185</v>
      </c>
      <c r="B19" s="163"/>
      <c r="C19" s="163"/>
      <c r="D19" s="165"/>
      <c r="E19" s="164">
        <f>'KRYCÍ LIST #1'!E27+'KRYCÍ LIST #2'!E27+'KRYCÍ LIST #3'!E27</f>
        <v>0</v>
      </c>
      <c r="F19" s="163"/>
      <c r="G19" s="128" t="s">
        <v>198</v>
      </c>
    </row>
    <row r="20" spans="1:7" s="3" customFormat="1" ht="12.95" customHeight="1" x14ac:dyDescent="0.2">
      <c r="A20" s="166"/>
      <c r="B20" s="163"/>
      <c r="C20" s="163"/>
      <c r="D20" s="163"/>
      <c r="E20" s="163"/>
      <c r="F20" s="163"/>
      <c r="G20" s="167"/>
    </row>
    <row r="21" spans="1:7" s="3" customFormat="1" ht="12.95" customHeight="1" x14ac:dyDescent="0.2">
      <c r="A21" s="168" t="s">
        <v>282</v>
      </c>
      <c r="B21" s="163"/>
      <c r="C21" s="163"/>
      <c r="D21" s="165"/>
      <c r="E21" s="169">
        <f>'KRYCÍ LIST #1'!E28+'KRYCÍ LIST #2'!E28+'KRYCÍ LIST #3'!E28</f>
        <v>0</v>
      </c>
      <c r="F21" s="170"/>
      <c r="G21" s="128" t="s">
        <v>198</v>
      </c>
    </row>
    <row r="22" spans="1:7" s="3" customFormat="1" ht="12.95" customHeight="1" x14ac:dyDescent="0.2">
      <c r="A22" s="166"/>
      <c r="B22" s="163"/>
      <c r="C22" s="163"/>
      <c r="D22" s="163"/>
      <c r="E22" s="163"/>
      <c r="F22" s="163"/>
      <c r="G22" s="167"/>
    </row>
    <row r="23" spans="1:7" s="3" customFormat="1" ht="12.95" customHeight="1" x14ac:dyDescent="0.2">
      <c r="A23" s="162" t="s">
        <v>196</v>
      </c>
      <c r="B23" s="163"/>
      <c r="C23" s="163"/>
      <c r="D23" s="129" t="s">
        <v>283</v>
      </c>
      <c r="E23" s="164">
        <f>'KRYCÍ LIST #1'!H35+'KRYCÍ LIST #2'!H35+'KRYCÍ LIST #3'!H35</f>
        <v>0</v>
      </c>
      <c r="F23" s="163"/>
      <c r="G23" s="128" t="s">
        <v>198</v>
      </c>
    </row>
    <row r="24" spans="1:7" s="3" customFormat="1" ht="12.95" customHeight="1" x14ac:dyDescent="0.2">
      <c r="A24" s="162" t="s">
        <v>199</v>
      </c>
      <c r="B24" s="163"/>
      <c r="C24" s="163"/>
      <c r="D24" s="129" t="s">
        <v>283</v>
      </c>
      <c r="E24" s="164">
        <f>'KRYCÍ LIST #1'!H36+'KRYCÍ LIST #2'!H36+'KRYCÍ LIST #3'!H36</f>
        <v>0</v>
      </c>
      <c r="F24" s="163"/>
      <c r="G24" s="128" t="s">
        <v>198</v>
      </c>
    </row>
    <row r="25" spans="1:7" s="3" customFormat="1" ht="12.95" customHeight="1" x14ac:dyDescent="0.2">
      <c r="A25" s="162" t="s">
        <v>196</v>
      </c>
      <c r="B25" s="163"/>
      <c r="C25" s="163"/>
      <c r="D25" s="129" t="s">
        <v>284</v>
      </c>
      <c r="E25" s="164">
        <f>'KRYCÍ LIST #1'!H37+'KRYCÍ LIST #2'!H37+'KRYCÍ LIST #3'!H37</f>
        <v>0</v>
      </c>
      <c r="F25" s="163"/>
      <c r="G25" s="128" t="s">
        <v>198</v>
      </c>
    </row>
    <row r="26" spans="1:7" s="3" customFormat="1" ht="12.95" customHeight="1" thickBot="1" x14ac:dyDescent="0.25">
      <c r="A26" s="156" t="s">
        <v>199</v>
      </c>
      <c r="B26" s="157"/>
      <c r="C26" s="157"/>
      <c r="D26" s="129" t="s">
        <v>284</v>
      </c>
      <c r="E26" s="158">
        <f>'KRYCÍ LIST #1'!H38+'KRYCÍ LIST #2'!H38+'KRYCÍ LIST #3'!H38</f>
        <v>0</v>
      </c>
      <c r="F26" s="157"/>
      <c r="G26" s="128" t="s">
        <v>198</v>
      </c>
    </row>
    <row r="27" spans="1:7" s="3" customFormat="1" ht="19.5" customHeight="1" thickBot="1" x14ac:dyDescent="0.25">
      <c r="A27" s="159" t="s">
        <v>285</v>
      </c>
      <c r="B27" s="160"/>
      <c r="C27" s="160"/>
      <c r="D27" s="160"/>
      <c r="E27" s="161">
        <f>SUM(E23:E26)</f>
        <v>0</v>
      </c>
      <c r="F27" s="160"/>
      <c r="G27" s="130" t="s">
        <v>198</v>
      </c>
    </row>
    <row r="29" spans="1:7" s="3" customFormat="1" x14ac:dyDescent="0.2">
      <c r="A29" s="144" t="s">
        <v>145</v>
      </c>
      <c r="B29" s="155"/>
      <c r="D29" s="144" t="s">
        <v>148</v>
      </c>
      <c r="E29" s="145"/>
      <c r="F29" s="145"/>
      <c r="G29" s="146"/>
    </row>
    <row r="30" spans="1:7" s="3" customFormat="1" x14ac:dyDescent="0.2">
      <c r="A30" s="153"/>
      <c r="B30" s="136"/>
      <c r="D30" s="153"/>
      <c r="E30" s="135"/>
      <c r="F30" s="135"/>
      <c r="G30" s="136"/>
    </row>
    <row r="31" spans="1:7" x14ac:dyDescent="0.2">
      <c r="A31" s="154"/>
      <c r="B31" s="136"/>
      <c r="D31" s="154"/>
      <c r="E31" s="135"/>
      <c r="F31" s="135"/>
      <c r="G31" s="136"/>
    </row>
    <row r="32" spans="1:7" x14ac:dyDescent="0.2">
      <c r="A32" s="154"/>
      <c r="B32" s="136"/>
      <c r="D32" s="154"/>
      <c r="E32" s="135"/>
      <c r="F32" s="135"/>
      <c r="G32" s="136"/>
    </row>
    <row r="33" spans="1:7" x14ac:dyDescent="0.2">
      <c r="A33" s="154"/>
      <c r="B33" s="136"/>
      <c r="D33" s="154"/>
      <c r="E33" s="135"/>
      <c r="F33" s="135"/>
      <c r="G33" s="136"/>
    </row>
    <row r="34" spans="1:7" x14ac:dyDescent="0.2">
      <c r="A34" s="154"/>
      <c r="B34" s="136"/>
      <c r="D34" s="154"/>
      <c r="E34" s="135"/>
      <c r="F34" s="135"/>
      <c r="G34" s="136"/>
    </row>
    <row r="35" spans="1:7" x14ac:dyDescent="0.2">
      <c r="A35" s="154"/>
      <c r="B35" s="136"/>
      <c r="D35" s="154"/>
      <c r="E35" s="135"/>
      <c r="F35" s="135"/>
      <c r="G35" s="136"/>
    </row>
    <row r="36" spans="1:7" x14ac:dyDescent="0.2">
      <c r="A36" s="154"/>
      <c r="B36" s="136"/>
      <c r="D36" s="154"/>
      <c r="E36" s="135"/>
      <c r="F36" s="135"/>
      <c r="G36" s="136"/>
    </row>
    <row r="37" spans="1:7" x14ac:dyDescent="0.2">
      <c r="A37" s="154"/>
      <c r="B37" s="136"/>
      <c r="D37" s="154"/>
      <c r="E37" s="135"/>
      <c r="F37" s="135"/>
      <c r="G37" s="136"/>
    </row>
    <row r="38" spans="1:7" x14ac:dyDescent="0.2">
      <c r="A38" s="154"/>
      <c r="B38" s="136"/>
      <c r="D38" s="154"/>
      <c r="E38" s="135"/>
      <c r="F38" s="135"/>
      <c r="G38" s="136"/>
    </row>
    <row r="39" spans="1:7" s="3" customFormat="1" x14ac:dyDescent="0.2">
      <c r="A39" s="142" t="s">
        <v>286</v>
      </c>
      <c r="B39" s="143"/>
      <c r="D39" s="142" t="s">
        <v>286</v>
      </c>
      <c r="E39" s="151"/>
      <c r="F39" s="151"/>
      <c r="G39" s="152"/>
    </row>
    <row r="41" spans="1:7" s="3" customFormat="1" x14ac:dyDescent="0.2">
      <c r="A41" s="144" t="s">
        <v>146</v>
      </c>
      <c r="B41" s="155"/>
      <c r="D41" s="144" t="s">
        <v>155</v>
      </c>
      <c r="E41" s="145"/>
      <c r="F41" s="145"/>
      <c r="G41" s="146"/>
    </row>
    <row r="42" spans="1:7" s="3" customFormat="1" x14ac:dyDescent="0.2">
      <c r="A42" s="153"/>
      <c r="B42" s="136"/>
      <c r="D42" s="147"/>
      <c r="E42" s="148"/>
      <c r="F42" s="148"/>
      <c r="G42" s="149"/>
    </row>
    <row r="43" spans="1:7" x14ac:dyDescent="0.2">
      <c r="A43" s="154"/>
      <c r="B43" s="136"/>
      <c r="D43" s="150"/>
      <c r="E43" s="148"/>
      <c r="F43" s="148"/>
      <c r="G43" s="149"/>
    </row>
    <row r="44" spans="1:7" x14ac:dyDescent="0.2">
      <c r="A44" s="154"/>
      <c r="B44" s="136"/>
      <c r="D44" s="150"/>
      <c r="E44" s="148"/>
      <c r="F44" s="148"/>
      <c r="G44" s="149"/>
    </row>
    <row r="45" spans="1:7" x14ac:dyDescent="0.2">
      <c r="A45" s="154"/>
      <c r="B45" s="136"/>
      <c r="D45" s="150"/>
      <c r="E45" s="148"/>
      <c r="F45" s="148"/>
      <c r="G45" s="149"/>
    </row>
    <row r="46" spans="1:7" x14ac:dyDescent="0.2">
      <c r="A46" s="154"/>
      <c r="B46" s="136"/>
      <c r="D46" s="150"/>
      <c r="E46" s="148"/>
      <c r="F46" s="148"/>
      <c r="G46" s="149"/>
    </row>
    <row r="47" spans="1:7" x14ac:dyDescent="0.2">
      <c r="A47" s="154"/>
      <c r="B47" s="136"/>
      <c r="D47" s="150"/>
      <c r="E47" s="148"/>
      <c r="F47" s="148"/>
      <c r="G47" s="149"/>
    </row>
    <row r="48" spans="1:7" x14ac:dyDescent="0.2">
      <c r="A48" s="154"/>
      <c r="B48" s="136"/>
      <c r="D48" s="150"/>
      <c r="E48" s="148"/>
      <c r="F48" s="148"/>
      <c r="G48" s="149"/>
    </row>
    <row r="49" spans="1:7" x14ac:dyDescent="0.2">
      <c r="A49" s="154"/>
      <c r="B49" s="136"/>
      <c r="D49" s="150"/>
      <c r="E49" s="148"/>
      <c r="F49" s="148"/>
      <c r="G49" s="149"/>
    </row>
    <row r="50" spans="1:7" x14ac:dyDescent="0.2">
      <c r="A50" s="154"/>
      <c r="B50" s="136"/>
      <c r="D50" s="150"/>
      <c r="E50" s="148"/>
      <c r="F50" s="148"/>
      <c r="G50" s="149"/>
    </row>
    <row r="51" spans="1:7" s="3" customFormat="1" x14ac:dyDescent="0.2">
      <c r="A51" s="142" t="s">
        <v>286</v>
      </c>
      <c r="B51" s="143"/>
      <c r="D51" s="142" t="s">
        <v>286</v>
      </c>
      <c r="E51" s="151"/>
      <c r="F51" s="151"/>
      <c r="G51" s="152"/>
    </row>
  </sheetData>
  <sheetProtection sheet="1" objects="1" scenarios="1"/>
  <mergeCells count="60">
    <mergeCell ref="A8:D8"/>
    <mergeCell ref="F8:G8"/>
    <mergeCell ref="A1:G1"/>
    <mergeCell ref="B2:D2"/>
    <mergeCell ref="E2:G2"/>
    <mergeCell ref="B3:D3"/>
    <mergeCell ref="E3:G3"/>
    <mergeCell ref="A4:G4"/>
    <mergeCell ref="A5:G5"/>
    <mergeCell ref="A6:D6"/>
    <mergeCell ref="F6:G6"/>
    <mergeCell ref="A7:D7"/>
    <mergeCell ref="F7:G7"/>
    <mergeCell ref="A15:D15"/>
    <mergeCell ref="E15:F15"/>
    <mergeCell ref="A9:D9"/>
    <mergeCell ref="F9:G9"/>
    <mergeCell ref="A10:D10"/>
    <mergeCell ref="F10:G10"/>
    <mergeCell ref="A11:D11"/>
    <mergeCell ref="F11:G11"/>
    <mergeCell ref="A12:D12"/>
    <mergeCell ref="F12:G12"/>
    <mergeCell ref="A13:D13"/>
    <mergeCell ref="F13:G13"/>
    <mergeCell ref="A14:G14"/>
    <mergeCell ref="A22:G22"/>
    <mergeCell ref="A16:D16"/>
    <mergeCell ref="E16:F16"/>
    <mergeCell ref="A17:D17"/>
    <mergeCell ref="E17:F17"/>
    <mergeCell ref="A18:D18"/>
    <mergeCell ref="E18:F18"/>
    <mergeCell ref="A19:D19"/>
    <mergeCell ref="E19:F19"/>
    <mergeCell ref="A20:G20"/>
    <mergeCell ref="A21:D21"/>
    <mergeCell ref="E21:F21"/>
    <mergeCell ref="A23:C23"/>
    <mergeCell ref="E23:F23"/>
    <mergeCell ref="A24:C24"/>
    <mergeCell ref="E24:F24"/>
    <mergeCell ref="A25:C25"/>
    <mergeCell ref="E25:F25"/>
    <mergeCell ref="A26:C26"/>
    <mergeCell ref="E26:F26"/>
    <mergeCell ref="A27:D27"/>
    <mergeCell ref="E27:F27"/>
    <mergeCell ref="A29:B29"/>
    <mergeCell ref="D29:G29"/>
    <mergeCell ref="D30:G38"/>
    <mergeCell ref="D39:G39"/>
    <mergeCell ref="A41:B41"/>
    <mergeCell ref="A42:B50"/>
    <mergeCell ref="A30:B38"/>
    <mergeCell ref="A51:B51"/>
    <mergeCell ref="D41:G41"/>
    <mergeCell ref="D42:G50"/>
    <mergeCell ref="D51:G51"/>
    <mergeCell ref="A39:B39"/>
  </mergeCells>
  <printOptions horizontalCentered="1"/>
  <pageMargins left="0.39375000000000004" right="0.39375000000000004" top="0.59027777777777779" bottom="0.59027777777777779" header="0.3" footer="0.3"/>
  <pageSetup paperSize="9" orientation="portrait" r:id="rId1"/>
  <ignoredErrors>
    <ignoredError sqref="F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4" sqref="E14"/>
    </sheetView>
  </sheetViews>
  <sheetFormatPr defaultRowHeight="12.75" x14ac:dyDescent="0.2"/>
  <cols>
    <col min="1" max="1" width="17" customWidth="1"/>
    <col min="2" max="2" width="33.7109375" customWidth="1"/>
    <col min="3" max="3" width="8" customWidth="1"/>
    <col min="4" max="4" width="13.28515625" customWidth="1"/>
    <col min="5" max="5" width="13.42578125" customWidth="1"/>
  </cols>
  <sheetData>
    <row r="1" spans="1:5" s="3" customFormat="1" ht="28.5" customHeight="1" thickBot="1" x14ac:dyDescent="0.25">
      <c r="A1" s="194" t="s">
        <v>257</v>
      </c>
      <c r="B1" s="175"/>
      <c r="C1" s="175"/>
      <c r="D1" s="175"/>
      <c r="E1" s="175"/>
    </row>
    <row r="2" spans="1:5" s="3" customFormat="1" ht="12.95" customHeight="1" x14ac:dyDescent="0.2">
      <c r="A2" s="109" t="s">
        <v>258</v>
      </c>
      <c r="B2" s="195" t="s">
        <v>259</v>
      </c>
      <c r="C2" s="196"/>
      <c r="D2" s="197"/>
      <c r="E2" s="110" t="s">
        <v>260</v>
      </c>
    </row>
    <row r="3" spans="1:5" s="3" customFormat="1" ht="25.5" customHeight="1" x14ac:dyDescent="0.2">
      <c r="A3" s="111" t="s">
        <v>138</v>
      </c>
      <c r="B3" s="207" t="s">
        <v>144</v>
      </c>
      <c r="C3" s="208"/>
      <c r="D3" s="209"/>
      <c r="E3" s="112" t="s">
        <v>261</v>
      </c>
    </row>
    <row r="4" spans="1:5" s="3" customFormat="1" ht="12.95" customHeight="1" x14ac:dyDescent="0.2">
      <c r="A4" s="113" t="s">
        <v>262</v>
      </c>
      <c r="B4" s="204" t="s">
        <v>263</v>
      </c>
      <c r="C4" s="145"/>
      <c r="D4" s="145"/>
      <c r="E4" s="203"/>
    </row>
    <row r="5" spans="1:5" s="3" customFormat="1" ht="12.95" customHeight="1" x14ac:dyDescent="0.2">
      <c r="A5" s="113" t="s">
        <v>145</v>
      </c>
      <c r="B5" s="204" t="s">
        <v>149</v>
      </c>
      <c r="C5" s="145"/>
      <c r="D5" s="145"/>
      <c r="E5" s="203"/>
    </row>
    <row r="6" spans="1:5" s="3" customFormat="1" ht="12.95" customHeight="1" x14ac:dyDescent="0.2">
      <c r="A6" s="113" t="s">
        <v>146</v>
      </c>
      <c r="B6" s="204" t="s">
        <v>150</v>
      </c>
      <c r="C6" s="145"/>
      <c r="D6" s="145"/>
      <c r="E6" s="203"/>
    </row>
    <row r="7" spans="1:5" s="3" customFormat="1" ht="12.95" customHeight="1" x14ac:dyDescent="0.2">
      <c r="A7" s="113" t="s">
        <v>148</v>
      </c>
      <c r="B7" s="204" t="s">
        <v>151</v>
      </c>
      <c r="C7" s="145"/>
      <c r="D7" s="145"/>
      <c r="E7" s="203"/>
    </row>
    <row r="8" spans="1:5" s="3" customFormat="1" ht="12.95" customHeight="1" thickBot="1" x14ac:dyDescent="0.25">
      <c r="A8" s="113" t="s">
        <v>155</v>
      </c>
      <c r="B8" s="204" t="s">
        <v>138</v>
      </c>
      <c r="C8" s="145"/>
      <c r="D8" s="145"/>
      <c r="E8" s="203"/>
    </row>
    <row r="9" spans="1:5" s="3" customFormat="1" ht="28.5" customHeight="1" thickBot="1" x14ac:dyDescent="0.25">
      <c r="A9" s="205" t="s">
        <v>264</v>
      </c>
      <c r="B9" s="196"/>
      <c r="C9" s="196"/>
      <c r="D9" s="196"/>
      <c r="E9" s="198"/>
    </row>
    <row r="10" spans="1:5" s="3" customFormat="1" ht="28.5" customHeight="1" x14ac:dyDescent="0.2">
      <c r="A10" s="115" t="s">
        <v>265</v>
      </c>
      <c r="B10" s="116" t="s">
        <v>266</v>
      </c>
      <c r="C10" s="117" t="s">
        <v>267</v>
      </c>
      <c r="D10" s="118" t="s">
        <v>268</v>
      </c>
      <c r="E10" s="119" t="s">
        <v>269</v>
      </c>
    </row>
    <row r="11" spans="1:5" s="3" customFormat="1" x14ac:dyDescent="0.2">
      <c r="A11" s="120" t="s">
        <v>255</v>
      </c>
      <c r="B11" s="121" t="s">
        <v>256</v>
      </c>
      <c r="C11" s="122"/>
      <c r="D11" s="123">
        <f>'KRYCÍ LIST #1'!E28</f>
        <v>0</v>
      </c>
      <c r="E11" s="124">
        <f>'KRYCÍ LIST #1'!H39</f>
        <v>0</v>
      </c>
    </row>
    <row r="12" spans="1:5" s="3" customFormat="1" x14ac:dyDescent="0.2">
      <c r="A12" s="120" t="s">
        <v>211</v>
      </c>
      <c r="B12" s="121" t="s">
        <v>212</v>
      </c>
      <c r="C12" s="122"/>
      <c r="D12" s="123">
        <f>'KRYCÍ LIST #2'!E28</f>
        <v>0</v>
      </c>
      <c r="E12" s="124">
        <f>'KRYCÍ LIST #2'!H39</f>
        <v>0</v>
      </c>
    </row>
    <row r="13" spans="1:5" s="3" customFormat="1" ht="39" thickBot="1" x14ac:dyDescent="0.25">
      <c r="A13" s="120" t="s">
        <v>136</v>
      </c>
      <c r="B13" s="121" t="s">
        <v>137</v>
      </c>
      <c r="C13" s="122"/>
      <c r="D13" s="123">
        <f>'KRYCÍ LIST #3'!E28</f>
        <v>0</v>
      </c>
      <c r="E13" s="124">
        <f>'KRYCÍ LIST #3'!H39</f>
        <v>0</v>
      </c>
    </row>
    <row r="14" spans="1:5" s="3" customFormat="1" ht="19.5" customHeight="1" thickBot="1" x14ac:dyDescent="0.25">
      <c r="A14" s="159" t="s">
        <v>270</v>
      </c>
      <c r="B14" s="160"/>
      <c r="C14" s="206"/>
      <c r="D14" s="125">
        <f>SUM(D11:D13)</f>
        <v>0</v>
      </c>
      <c r="E14" s="126">
        <f>SUM(E11:E13)</f>
        <v>0</v>
      </c>
    </row>
  </sheetData>
  <sheetProtection sheet="1" objects="1" scenarios="1"/>
  <mergeCells count="10">
    <mergeCell ref="B7:E7"/>
    <mergeCell ref="B8:E8"/>
    <mergeCell ref="A9:E9"/>
    <mergeCell ref="A14:C14"/>
    <mergeCell ref="A1:E1"/>
    <mergeCell ref="B2:D2"/>
    <mergeCell ref="B3:D3"/>
    <mergeCell ref="B4:E4"/>
    <mergeCell ref="B5:E5"/>
    <mergeCell ref="B6:E6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workbookViewId="0">
      <selection activeCell="G43" sqref="G43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77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9.9499999999999993" customHeight="1" thickBo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2.95" customHeight="1" x14ac:dyDescent="0.2">
      <c r="A3" s="278" t="s">
        <v>132</v>
      </c>
      <c r="B3" s="196"/>
      <c r="C3" s="196"/>
      <c r="D3" s="197"/>
      <c r="E3" s="279" t="s">
        <v>133</v>
      </c>
      <c r="F3" s="196"/>
      <c r="G3" s="196"/>
      <c r="H3" s="196"/>
      <c r="I3" s="196"/>
      <c r="J3" s="197"/>
      <c r="K3" s="279" t="s">
        <v>134</v>
      </c>
      <c r="L3" s="197"/>
      <c r="M3" s="87" t="s">
        <v>135</v>
      </c>
    </row>
    <row r="4" spans="1:13" ht="12.95" customHeight="1" x14ac:dyDescent="0.2">
      <c r="A4" s="275" t="s">
        <v>255</v>
      </c>
      <c r="B4" s="151"/>
      <c r="C4" s="151"/>
      <c r="D4" s="152"/>
      <c r="E4" s="276" t="s">
        <v>256</v>
      </c>
      <c r="F4" s="200"/>
      <c r="G4" s="200"/>
      <c r="H4" s="200"/>
      <c r="I4" s="200"/>
      <c r="J4" s="201"/>
      <c r="K4" s="202" t="s">
        <v>138</v>
      </c>
      <c r="L4" s="152"/>
      <c r="M4" s="88" t="s">
        <v>139</v>
      </c>
    </row>
    <row r="5" spans="1:13" ht="12.95" customHeight="1" x14ac:dyDescent="0.2">
      <c r="A5" s="273" t="s">
        <v>140</v>
      </c>
      <c r="B5" s="145"/>
      <c r="C5" s="145"/>
      <c r="D5" s="146"/>
      <c r="E5" s="266" t="s">
        <v>141</v>
      </c>
      <c r="F5" s="145"/>
      <c r="G5" s="145"/>
      <c r="H5" s="145"/>
      <c r="I5" s="145"/>
      <c r="J5" s="146"/>
      <c r="K5" s="266" t="s">
        <v>142</v>
      </c>
      <c r="L5" s="146"/>
      <c r="M5" s="89" t="s">
        <v>143</v>
      </c>
    </row>
    <row r="6" spans="1:13" ht="25.5" customHeight="1" x14ac:dyDescent="0.2">
      <c r="A6" s="275" t="s">
        <v>138</v>
      </c>
      <c r="B6" s="151"/>
      <c r="C6" s="151"/>
      <c r="D6" s="152"/>
      <c r="E6" s="276" t="s">
        <v>144</v>
      </c>
      <c r="F6" s="200"/>
      <c r="G6" s="200"/>
      <c r="H6" s="200"/>
      <c r="I6" s="200"/>
      <c r="J6" s="201"/>
      <c r="K6" s="202" t="s">
        <v>138</v>
      </c>
      <c r="L6" s="152"/>
      <c r="M6" s="88" t="s">
        <v>138</v>
      </c>
    </row>
    <row r="7" spans="1:13" s="3" customFormat="1" ht="12.95" customHeight="1" x14ac:dyDescent="0.2">
      <c r="A7" s="272" t="s">
        <v>145</v>
      </c>
      <c r="B7" s="258"/>
      <c r="C7" s="258"/>
      <c r="D7" s="274" t="s">
        <v>149</v>
      </c>
      <c r="E7" s="258"/>
      <c r="F7" s="258"/>
      <c r="G7" s="260"/>
      <c r="H7" s="264" t="s">
        <v>152</v>
      </c>
      <c r="I7" s="258"/>
      <c r="J7" s="258"/>
      <c r="K7" s="258"/>
      <c r="L7" s="258"/>
      <c r="M7" s="90"/>
    </row>
    <row r="8" spans="1:13" s="3" customFormat="1" ht="12.95" customHeight="1" x14ac:dyDescent="0.2">
      <c r="A8" s="272" t="s">
        <v>146</v>
      </c>
      <c r="B8" s="258"/>
      <c r="C8" s="258"/>
      <c r="D8" s="274" t="s">
        <v>150</v>
      </c>
      <c r="E8" s="258"/>
      <c r="F8" s="258"/>
      <c r="G8" s="260"/>
      <c r="H8" s="264" t="s">
        <v>153</v>
      </c>
      <c r="I8" s="258"/>
      <c r="J8" s="258"/>
      <c r="K8" s="258"/>
      <c r="L8" s="258"/>
      <c r="M8" s="91" t="str">
        <f>IF(M7=0,"",E28/M7)</f>
        <v/>
      </c>
    </row>
    <row r="9" spans="1:13" ht="12.95" customHeight="1" x14ac:dyDescent="0.2">
      <c r="A9" s="272" t="s">
        <v>147</v>
      </c>
      <c r="B9" s="163"/>
      <c r="C9" s="163"/>
      <c r="D9" s="274" t="s">
        <v>138</v>
      </c>
      <c r="E9" s="163"/>
      <c r="F9" s="163"/>
      <c r="G9" s="165"/>
      <c r="H9" s="264" t="s">
        <v>154</v>
      </c>
      <c r="I9" s="163"/>
      <c r="J9" s="163"/>
      <c r="K9" s="268" t="s">
        <v>291</v>
      </c>
      <c r="L9" s="163"/>
      <c r="M9" s="167"/>
    </row>
    <row r="10" spans="1:13" s="3" customFormat="1" ht="12.95" customHeight="1" x14ac:dyDescent="0.2">
      <c r="A10" s="273" t="s">
        <v>148</v>
      </c>
      <c r="B10" s="267"/>
      <c r="C10" s="267"/>
      <c r="D10" s="269" t="s">
        <v>151</v>
      </c>
      <c r="E10" s="267"/>
      <c r="F10" s="267"/>
      <c r="G10" s="155"/>
      <c r="H10" s="266" t="s">
        <v>155</v>
      </c>
      <c r="I10" s="267"/>
      <c r="J10" s="269" t="s">
        <v>138</v>
      </c>
      <c r="K10" s="145"/>
      <c r="L10" s="145"/>
      <c r="M10" s="203"/>
    </row>
    <row r="11" spans="1:13" ht="12.95" customHeight="1" thickBot="1" x14ac:dyDescent="0.25">
      <c r="A11" s="265" t="s">
        <v>138</v>
      </c>
      <c r="B11" s="175"/>
      <c r="C11" s="175"/>
      <c r="D11" s="175"/>
      <c r="E11" s="175"/>
      <c r="F11" s="175"/>
      <c r="G11" s="176"/>
      <c r="H11" s="270" t="s">
        <v>138</v>
      </c>
      <c r="I11" s="175"/>
      <c r="J11" s="175"/>
      <c r="K11" s="175"/>
      <c r="L11" s="175"/>
      <c r="M11" s="271"/>
    </row>
    <row r="12" spans="1:13" ht="28.5" customHeight="1" thickBot="1" x14ac:dyDescent="0.25">
      <c r="A12" s="179" t="s">
        <v>156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80"/>
    </row>
    <row r="13" spans="1:13" ht="12.95" customHeight="1" x14ac:dyDescent="0.2">
      <c r="A13" s="252" t="s">
        <v>157</v>
      </c>
      <c r="B13" s="182"/>
      <c r="C13" s="182"/>
      <c r="D13" s="182"/>
      <c r="E13" s="182"/>
      <c r="F13" s="182"/>
      <c r="G13" s="252" t="s">
        <v>158</v>
      </c>
      <c r="H13" s="182"/>
      <c r="I13" s="182"/>
      <c r="J13" s="182"/>
      <c r="K13" s="182"/>
      <c r="L13" s="182"/>
      <c r="M13" s="261"/>
    </row>
    <row r="14" spans="1:13" s="3" customFormat="1" ht="12.95" customHeight="1" x14ac:dyDescent="0.2">
      <c r="A14" s="262"/>
      <c r="B14" s="264" t="s">
        <v>159</v>
      </c>
      <c r="C14" s="258"/>
      <c r="D14" s="260"/>
      <c r="E14" s="164"/>
      <c r="F14" s="258"/>
      <c r="G14" s="162" t="s">
        <v>174</v>
      </c>
      <c r="H14" s="214"/>
      <c r="I14" s="214"/>
      <c r="J14" s="215"/>
      <c r="K14" s="94"/>
      <c r="L14" s="95" t="s">
        <v>175</v>
      </c>
      <c r="M14" s="99">
        <f>E20*K14/100</f>
        <v>0</v>
      </c>
    </row>
    <row r="15" spans="1:13" s="3" customFormat="1" ht="12.95" customHeight="1" x14ac:dyDescent="0.2">
      <c r="A15" s="263"/>
      <c r="B15" s="264" t="s">
        <v>160</v>
      </c>
      <c r="C15" s="258"/>
      <c r="D15" s="260"/>
      <c r="E15" s="164"/>
      <c r="F15" s="258"/>
      <c r="G15" s="162" t="s">
        <v>176</v>
      </c>
      <c r="H15" s="214"/>
      <c r="I15" s="214"/>
      <c r="J15" s="215"/>
      <c r="K15" s="94"/>
      <c r="L15" s="95" t="s">
        <v>175</v>
      </c>
      <c r="M15" s="99">
        <f>E20*K15/100</f>
        <v>0</v>
      </c>
    </row>
    <row r="16" spans="1:13" s="3" customFormat="1" ht="12.95" customHeight="1" x14ac:dyDescent="0.2">
      <c r="A16" s="98" t="s">
        <v>161</v>
      </c>
      <c r="B16" s="259" t="s">
        <v>162</v>
      </c>
      <c r="C16" s="258"/>
      <c r="D16" s="260"/>
      <c r="E16" s="164">
        <f>'REKAPITULACE #1'!C12</f>
        <v>0</v>
      </c>
      <c r="F16" s="258"/>
      <c r="G16" s="162" t="s">
        <v>177</v>
      </c>
      <c r="H16" s="214"/>
      <c r="I16" s="214"/>
      <c r="J16" s="215"/>
      <c r="K16" s="94"/>
      <c r="L16" s="95" t="s">
        <v>175</v>
      </c>
      <c r="M16" s="99">
        <f>E20*K16/100</f>
        <v>0</v>
      </c>
    </row>
    <row r="17" spans="1:13" s="3" customFormat="1" ht="12.95" customHeight="1" x14ac:dyDescent="0.2">
      <c r="A17" s="98" t="s">
        <v>163</v>
      </c>
      <c r="B17" s="259" t="s">
        <v>164</v>
      </c>
      <c r="C17" s="258"/>
      <c r="D17" s="260"/>
      <c r="E17" s="164">
        <f>'REKAPITULACE #1'!C16</f>
        <v>0</v>
      </c>
      <c r="F17" s="258"/>
      <c r="G17" s="162" t="s">
        <v>178</v>
      </c>
      <c r="H17" s="214"/>
      <c r="I17" s="214"/>
      <c r="J17" s="215"/>
      <c r="K17" s="94"/>
      <c r="L17" s="95" t="s">
        <v>175</v>
      </c>
      <c r="M17" s="99">
        <f>E20*K17/100</f>
        <v>0</v>
      </c>
    </row>
    <row r="18" spans="1:13" s="3" customFormat="1" ht="12.95" customHeight="1" x14ac:dyDescent="0.2">
      <c r="A18" s="98" t="s">
        <v>165</v>
      </c>
      <c r="B18" s="259" t="s">
        <v>166</v>
      </c>
      <c r="C18" s="258"/>
      <c r="D18" s="260"/>
      <c r="E18" s="164">
        <v>0</v>
      </c>
      <c r="F18" s="258"/>
      <c r="G18" s="162" t="s">
        <v>179</v>
      </c>
      <c r="H18" s="214"/>
      <c r="I18" s="214"/>
      <c r="J18" s="215"/>
      <c r="K18" s="94"/>
      <c r="L18" s="95" t="s">
        <v>175</v>
      </c>
      <c r="M18" s="99">
        <f>E20*K18/100</f>
        <v>0</v>
      </c>
    </row>
    <row r="19" spans="1:13" s="3" customFormat="1" ht="12.95" customHeight="1" x14ac:dyDescent="0.2">
      <c r="A19" s="98" t="s">
        <v>167</v>
      </c>
      <c r="B19" s="259" t="s">
        <v>168</v>
      </c>
      <c r="C19" s="258"/>
      <c r="D19" s="260"/>
      <c r="E19" s="164">
        <v>0</v>
      </c>
      <c r="F19" s="258"/>
      <c r="G19" s="162" t="s">
        <v>180</v>
      </c>
      <c r="H19" s="214"/>
      <c r="I19" s="214"/>
      <c r="J19" s="215"/>
      <c r="K19" s="94"/>
      <c r="L19" s="95" t="s">
        <v>175</v>
      </c>
      <c r="M19" s="99">
        <f>E20*K19/100</f>
        <v>0</v>
      </c>
    </row>
    <row r="20" spans="1:13" s="3" customFormat="1" ht="12.95" customHeight="1" x14ac:dyDescent="0.2">
      <c r="A20" s="162" t="s">
        <v>169</v>
      </c>
      <c r="B20" s="254"/>
      <c r="C20" s="254"/>
      <c r="D20" s="255"/>
      <c r="E20" s="164">
        <f>SUM(E16:E19)</f>
        <v>0</v>
      </c>
      <c r="F20" s="258"/>
      <c r="G20" s="162" t="s">
        <v>181</v>
      </c>
      <c r="H20" s="214"/>
      <c r="I20" s="214"/>
      <c r="J20" s="215"/>
      <c r="K20" s="94"/>
      <c r="L20" s="95" t="s">
        <v>175</v>
      </c>
      <c r="M20" s="99">
        <f>E20*K20/100</f>
        <v>0</v>
      </c>
    </row>
    <row r="21" spans="1:13" s="3" customFormat="1" ht="12.95" customHeight="1" x14ac:dyDescent="0.2">
      <c r="A21" s="162" t="s">
        <v>170</v>
      </c>
      <c r="B21" s="254"/>
      <c r="C21" s="254"/>
      <c r="D21" s="255"/>
      <c r="E21" s="164">
        <v>0</v>
      </c>
      <c r="F21" s="258"/>
      <c r="G21" s="162" t="s">
        <v>182</v>
      </c>
      <c r="H21" s="214"/>
      <c r="I21" s="214"/>
      <c r="J21" s="215"/>
      <c r="K21" s="94"/>
      <c r="L21" s="95" t="s">
        <v>175</v>
      </c>
      <c r="M21" s="99">
        <f>E20*K21/100</f>
        <v>0</v>
      </c>
    </row>
    <row r="22" spans="1:13" s="3" customFormat="1" ht="12.95" customHeight="1" x14ac:dyDescent="0.2">
      <c r="A22" s="162" t="s">
        <v>171</v>
      </c>
      <c r="B22" s="254"/>
      <c r="C22" s="254"/>
      <c r="D22" s="255"/>
      <c r="E22" s="164">
        <v>0</v>
      </c>
      <c r="F22" s="258"/>
      <c r="G22" s="162" t="s">
        <v>183</v>
      </c>
      <c r="H22" s="214"/>
      <c r="I22" s="214"/>
      <c r="J22" s="215"/>
      <c r="K22" s="94"/>
      <c r="L22" s="95" t="s">
        <v>175</v>
      </c>
      <c r="M22" s="99">
        <f>E20*K22/100</f>
        <v>0</v>
      </c>
    </row>
    <row r="23" spans="1:13" s="3" customFormat="1" ht="12.95" customHeight="1" thickBot="1" x14ac:dyDescent="0.25">
      <c r="A23" s="162" t="s">
        <v>172</v>
      </c>
      <c r="B23" s="254"/>
      <c r="C23" s="254"/>
      <c r="D23" s="255"/>
      <c r="E23" s="164">
        <v>0</v>
      </c>
      <c r="F23" s="258"/>
      <c r="G23" s="171"/>
      <c r="H23" s="245"/>
      <c r="I23" s="245"/>
      <c r="J23" s="246"/>
      <c r="K23" s="96"/>
      <c r="L23" s="97" t="s">
        <v>175</v>
      </c>
      <c r="M23" s="100">
        <f>E20*K23/100</f>
        <v>0</v>
      </c>
    </row>
    <row r="24" spans="1:13" s="3" customFormat="1" ht="12.95" customHeight="1" x14ac:dyDescent="0.2">
      <c r="A24" s="162" t="s">
        <v>173</v>
      </c>
      <c r="B24" s="254"/>
      <c r="C24" s="254"/>
      <c r="D24" s="254"/>
      <c r="E24" s="164">
        <f>SUM(E20:E23)</f>
        <v>0</v>
      </c>
      <c r="F24" s="258"/>
      <c r="G24" s="252" t="s">
        <v>184</v>
      </c>
      <c r="H24" s="182"/>
      <c r="I24" s="182"/>
      <c r="J24" s="182"/>
      <c r="K24" s="182"/>
      <c r="L24" s="182"/>
      <c r="M24" s="253"/>
    </row>
    <row r="25" spans="1:13" s="3" customFormat="1" ht="12.95" customHeight="1" x14ac:dyDescent="0.2">
      <c r="A25" s="162" t="s">
        <v>186</v>
      </c>
      <c r="B25" s="214"/>
      <c r="C25" s="214"/>
      <c r="D25" s="215"/>
      <c r="E25" s="164">
        <f>SUM(M14:M23)</f>
        <v>0</v>
      </c>
      <c r="F25" s="163"/>
      <c r="G25" s="162"/>
      <c r="H25" s="254"/>
      <c r="I25" s="254"/>
      <c r="J25" s="255"/>
      <c r="K25" s="94"/>
      <c r="L25" s="95" t="s">
        <v>175</v>
      </c>
      <c r="M25" s="99">
        <f>E20*K25/100</f>
        <v>0</v>
      </c>
    </row>
    <row r="26" spans="1:13" s="3" customFormat="1" ht="12.95" customHeight="1" thickBot="1" x14ac:dyDescent="0.25">
      <c r="A26" s="162" t="s">
        <v>187</v>
      </c>
      <c r="B26" s="214"/>
      <c r="C26" s="214"/>
      <c r="D26" s="215"/>
      <c r="E26" s="164">
        <f>SUM(M25:M26)</f>
        <v>0</v>
      </c>
      <c r="F26" s="163"/>
      <c r="G26" s="171"/>
      <c r="H26" s="242"/>
      <c r="I26" s="242"/>
      <c r="J26" s="244"/>
      <c r="K26" s="96"/>
      <c r="L26" s="97" t="s">
        <v>175</v>
      </c>
      <c r="M26" s="100">
        <f>E20*K26/100</f>
        <v>0</v>
      </c>
    </row>
    <row r="27" spans="1:13" s="3" customFormat="1" ht="12.95" customHeight="1" thickBot="1" x14ac:dyDescent="0.25">
      <c r="A27" s="171" t="s">
        <v>188</v>
      </c>
      <c r="B27" s="245"/>
      <c r="C27" s="245"/>
      <c r="D27" s="246"/>
      <c r="E27" s="247">
        <f>SUM(M28:M28)</f>
        <v>0</v>
      </c>
      <c r="F27" s="145"/>
      <c r="G27" s="252" t="s">
        <v>185</v>
      </c>
      <c r="H27" s="256"/>
      <c r="I27" s="256"/>
      <c r="J27" s="256"/>
      <c r="K27" s="256"/>
      <c r="L27" s="256"/>
      <c r="M27" s="257"/>
    </row>
    <row r="28" spans="1:13" s="3" customFormat="1" ht="12.95" customHeight="1" thickBot="1" x14ac:dyDescent="0.25">
      <c r="A28" s="248" t="s">
        <v>189</v>
      </c>
      <c r="B28" s="249"/>
      <c r="C28" s="249"/>
      <c r="D28" s="250"/>
      <c r="E28" s="251">
        <f>SUM(E24:E27)</f>
        <v>0</v>
      </c>
      <c r="F28" s="196"/>
      <c r="G28" s="171"/>
      <c r="H28" s="242"/>
      <c r="I28" s="242"/>
      <c r="J28" s="244"/>
      <c r="K28" s="96"/>
      <c r="L28" s="97" t="s">
        <v>175</v>
      </c>
      <c r="M28" s="100">
        <f>E20*K28/100</f>
        <v>0</v>
      </c>
    </row>
    <row r="29" spans="1:13" s="4" customFormat="1" ht="12.95" customHeight="1" x14ac:dyDescent="0.2">
      <c r="A29" s="234" t="s">
        <v>190</v>
      </c>
      <c r="B29" s="235"/>
      <c r="C29" s="235"/>
      <c r="D29" s="236"/>
      <c r="E29" s="237" t="s">
        <v>191</v>
      </c>
      <c r="F29" s="235"/>
      <c r="G29" s="236"/>
      <c r="H29" s="237" t="s">
        <v>192</v>
      </c>
      <c r="I29" s="235"/>
      <c r="J29" s="235"/>
      <c r="K29" s="235"/>
      <c r="L29" s="235"/>
      <c r="M29" s="238"/>
    </row>
    <row r="30" spans="1:13" s="3" customFormat="1" ht="12.95" customHeight="1" x14ac:dyDescent="0.2">
      <c r="A30" s="239" t="s">
        <v>138</v>
      </c>
      <c r="B30" s="145"/>
      <c r="C30" s="145"/>
      <c r="D30" s="146"/>
      <c r="E30" s="132" t="s">
        <v>193</v>
      </c>
      <c r="F30" s="240"/>
      <c r="G30" s="241"/>
      <c r="H30" s="101" t="s">
        <v>193</v>
      </c>
      <c r="I30" s="242"/>
      <c r="J30" s="145"/>
      <c r="K30" s="145"/>
      <c r="L30" s="145"/>
      <c r="M30" s="243"/>
    </row>
    <row r="31" spans="1:13" s="3" customFormat="1" ht="12.95" customHeight="1" x14ac:dyDescent="0.2">
      <c r="A31" s="221" t="s">
        <v>194</v>
      </c>
      <c r="B31" s="135"/>
      <c r="C31" s="213"/>
      <c r="D31" s="136"/>
      <c r="E31" s="132" t="s">
        <v>194</v>
      </c>
      <c r="F31" s="222"/>
      <c r="G31" s="149"/>
      <c r="H31" s="101" t="s">
        <v>194</v>
      </c>
      <c r="I31" s="213"/>
      <c r="J31" s="135"/>
      <c r="K31" s="135"/>
      <c r="L31" s="135"/>
      <c r="M31" s="223"/>
    </row>
    <row r="32" spans="1:13" s="3" customFormat="1" ht="12.95" customHeight="1" x14ac:dyDescent="0.2">
      <c r="A32" s="221"/>
      <c r="B32" s="135"/>
      <c r="C32" s="135"/>
      <c r="D32" s="136"/>
      <c r="E32" s="227" t="s">
        <v>195</v>
      </c>
      <c r="F32" s="148"/>
      <c r="G32" s="149"/>
      <c r="H32" s="231" t="s">
        <v>195</v>
      </c>
      <c r="I32" s="135"/>
      <c r="J32" s="135"/>
      <c r="K32" s="135"/>
      <c r="L32" s="135"/>
      <c r="M32" s="223"/>
    </row>
    <row r="33" spans="1:13" x14ac:dyDescent="0.2">
      <c r="A33" s="224"/>
      <c r="B33" s="225"/>
      <c r="C33" s="225"/>
      <c r="D33" s="226"/>
      <c r="E33" s="228"/>
      <c r="F33" s="229"/>
      <c r="G33" s="230"/>
      <c r="H33" s="232"/>
      <c r="I33" s="225"/>
      <c r="J33" s="225"/>
      <c r="K33" s="225"/>
      <c r="L33" s="225"/>
      <c r="M33" s="233"/>
    </row>
    <row r="34" spans="1:13" s="3" customFormat="1" ht="56.25" customHeight="1" thickBot="1" x14ac:dyDescent="0.25">
      <c r="A34" s="224"/>
      <c r="B34" s="225"/>
      <c r="C34" s="225"/>
      <c r="D34" s="226"/>
      <c r="E34" s="228"/>
      <c r="F34" s="229"/>
      <c r="G34" s="230"/>
      <c r="H34" s="232"/>
      <c r="I34" s="225"/>
      <c r="J34" s="225"/>
      <c r="K34" s="225"/>
      <c r="L34" s="225"/>
      <c r="M34" s="233"/>
    </row>
    <row r="35" spans="1:13" s="3" customFormat="1" ht="12.95" customHeight="1" x14ac:dyDescent="0.2">
      <c r="A35" s="181" t="s">
        <v>196</v>
      </c>
      <c r="B35" s="218"/>
      <c r="C35" s="218"/>
      <c r="D35" s="219"/>
      <c r="E35" s="220">
        <v>21</v>
      </c>
      <c r="F35" s="182"/>
      <c r="G35" s="103" t="s">
        <v>197</v>
      </c>
      <c r="H35" s="184">
        <f>E28-H37</f>
        <v>0</v>
      </c>
      <c r="I35" s="182"/>
      <c r="J35" s="182"/>
      <c r="K35" s="182"/>
      <c r="L35" s="182"/>
      <c r="M35" s="104" t="s">
        <v>198</v>
      </c>
    </row>
    <row r="36" spans="1:13" s="3" customFormat="1" ht="12.95" customHeight="1" x14ac:dyDescent="0.2">
      <c r="A36" s="162" t="s">
        <v>199</v>
      </c>
      <c r="B36" s="214"/>
      <c r="C36" s="214"/>
      <c r="D36" s="215"/>
      <c r="E36" s="216">
        <v>21</v>
      </c>
      <c r="F36" s="163"/>
      <c r="G36" s="93" t="s">
        <v>197</v>
      </c>
      <c r="H36" s="164">
        <f>H35*E36/100</f>
        <v>0</v>
      </c>
      <c r="I36" s="163"/>
      <c r="J36" s="163"/>
      <c r="K36" s="163"/>
      <c r="L36" s="163"/>
      <c r="M36" s="105" t="s">
        <v>198</v>
      </c>
    </row>
    <row r="37" spans="1:13" s="3" customFormat="1" ht="12.95" customHeight="1" x14ac:dyDescent="0.2">
      <c r="A37" s="162" t="s">
        <v>196</v>
      </c>
      <c r="B37" s="214"/>
      <c r="C37" s="214"/>
      <c r="D37" s="215"/>
      <c r="E37" s="216">
        <v>15</v>
      </c>
      <c r="F37" s="163"/>
      <c r="G37" s="93" t="s">
        <v>197</v>
      </c>
      <c r="H37" s="164">
        <v>0</v>
      </c>
      <c r="I37" s="217"/>
      <c r="J37" s="217"/>
      <c r="K37" s="217"/>
      <c r="L37" s="217"/>
      <c r="M37" s="105" t="s">
        <v>198</v>
      </c>
    </row>
    <row r="38" spans="1:13" s="3" customFormat="1" ht="12.95" customHeight="1" x14ac:dyDescent="0.2">
      <c r="A38" s="162" t="s">
        <v>199</v>
      </c>
      <c r="B38" s="214"/>
      <c r="C38" s="214"/>
      <c r="D38" s="215"/>
      <c r="E38" s="216">
        <v>15</v>
      </c>
      <c r="F38" s="163"/>
      <c r="G38" s="93" t="s">
        <v>197</v>
      </c>
      <c r="H38" s="164">
        <f>H37*E38/100</f>
        <v>0</v>
      </c>
      <c r="I38" s="163"/>
      <c r="J38" s="163"/>
      <c r="K38" s="163"/>
      <c r="L38" s="163"/>
      <c r="M38" s="105" t="s">
        <v>198</v>
      </c>
    </row>
    <row r="39" spans="1:13" s="106" customFormat="1" ht="19.5" customHeight="1" thickBot="1" x14ac:dyDescent="0.3">
      <c r="A39" s="210" t="s">
        <v>200</v>
      </c>
      <c r="B39" s="211"/>
      <c r="C39" s="211"/>
      <c r="D39" s="211"/>
      <c r="E39" s="211"/>
      <c r="F39" s="211"/>
      <c r="G39" s="211"/>
      <c r="H39" s="212">
        <f>SUM(H35:H38)</f>
        <v>0</v>
      </c>
      <c r="I39" s="157"/>
      <c r="J39" s="157"/>
      <c r="K39" s="157"/>
      <c r="L39" s="157"/>
      <c r="M39" s="107" t="s">
        <v>198</v>
      </c>
    </row>
    <row r="40" spans="1:13" s="3" customFormat="1" ht="12.95" customHeight="1" x14ac:dyDescent="0.2"/>
    <row r="41" spans="1:13" s="3" customFormat="1" ht="12.95" customHeight="1" x14ac:dyDescent="0.2">
      <c r="A41" s="213" t="s">
        <v>201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</sheetData>
  <sheetProtection sheet="1" objects="1" scenarios="1"/>
  <mergeCells count="110"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3" sqref="C3"/>
    </sheetView>
  </sheetViews>
  <sheetFormatPr defaultRowHeight="12.75" x14ac:dyDescent="0.2"/>
  <cols>
    <col min="1" max="1" width="3.85546875" customWidth="1"/>
    <col min="2" max="2" width="45.140625" customWidth="1"/>
    <col min="3" max="3" width="20.42578125" customWidth="1"/>
  </cols>
  <sheetData>
    <row r="1" spans="1:3" s="2" customFormat="1" x14ac:dyDescent="0.2">
      <c r="A1" s="280" t="s">
        <v>0</v>
      </c>
      <c r="B1" s="135"/>
      <c r="C1" s="2" t="s">
        <v>1</v>
      </c>
    </row>
    <row r="2" spans="1:3" s="2" customFormat="1" x14ac:dyDescent="0.2">
      <c r="A2" s="280" t="s">
        <v>213</v>
      </c>
      <c r="B2" s="135"/>
      <c r="C2" s="2" t="s">
        <v>292</v>
      </c>
    </row>
    <row r="3" spans="1:3" s="1" customFormat="1" ht="9.75" x14ac:dyDescent="0.2"/>
    <row r="4" spans="1:3" s="4" customFormat="1" x14ac:dyDescent="0.2">
      <c r="A4" s="281" t="s">
        <v>119</v>
      </c>
      <c r="B4" s="135"/>
      <c r="C4" s="135"/>
    </row>
    <row r="5" spans="1:3" s="1" customFormat="1" ht="10.5" thickBot="1" x14ac:dyDescent="0.25"/>
    <row r="6" spans="1:3" s="1" customFormat="1" ht="9.75" customHeight="1" x14ac:dyDescent="0.2">
      <c r="A6" s="282" t="s">
        <v>120</v>
      </c>
      <c r="B6" s="284" t="s">
        <v>121</v>
      </c>
      <c r="C6" s="71" t="s">
        <v>16</v>
      </c>
    </row>
    <row r="7" spans="1:3" s="1" customFormat="1" ht="9.75" customHeight="1" thickBot="1" x14ac:dyDescent="0.25">
      <c r="A7" s="283"/>
      <c r="B7" s="285"/>
      <c r="C7" s="72" t="s">
        <v>122</v>
      </c>
    </row>
    <row r="8" spans="1:3" s="18" customFormat="1" ht="11.25" x14ac:dyDescent="0.2">
      <c r="A8" s="73"/>
      <c r="B8" s="75" t="s">
        <v>24</v>
      </c>
      <c r="C8" s="74"/>
    </row>
    <row r="9" spans="1:3" s="18" customFormat="1" ht="11.25" x14ac:dyDescent="0.2">
      <c r="A9" s="76">
        <v>5</v>
      </c>
      <c r="B9" s="31" t="s">
        <v>251</v>
      </c>
      <c r="C9" s="77">
        <f>'ROZPOČET #1'!G15</f>
        <v>0</v>
      </c>
    </row>
    <row r="10" spans="1:3" s="18" customFormat="1" ht="11.25" x14ac:dyDescent="0.2">
      <c r="A10" s="78">
        <v>9</v>
      </c>
      <c r="B10" s="79" t="s">
        <v>252</v>
      </c>
      <c r="C10" s="80">
        <f>'ROZPOČET #1'!G20</f>
        <v>0</v>
      </c>
    </row>
    <row r="11" spans="1:3" s="18" customFormat="1" ht="11.25" x14ac:dyDescent="0.2">
      <c r="A11" s="78">
        <v>94</v>
      </c>
      <c r="B11" s="79" t="s">
        <v>253</v>
      </c>
      <c r="C11" s="80">
        <f>'ROZPOČET #1'!G28</f>
        <v>0</v>
      </c>
    </row>
    <row r="12" spans="1:3" s="18" customFormat="1" ht="12" thickBot="1" x14ac:dyDescent="0.25">
      <c r="A12" s="81"/>
      <c r="B12" s="82" t="s">
        <v>127</v>
      </c>
      <c r="C12" s="83">
        <f>SUM(C9:C11)</f>
        <v>0</v>
      </c>
    </row>
    <row r="13" spans="1:3" s="1" customFormat="1" ht="10.5" thickBot="1" x14ac:dyDescent="0.25"/>
    <row r="14" spans="1:3" s="18" customFormat="1" ht="11.25" x14ac:dyDescent="0.2">
      <c r="A14" s="73"/>
      <c r="B14" s="75" t="s">
        <v>112</v>
      </c>
      <c r="C14" s="74"/>
    </row>
    <row r="15" spans="1:3" s="18" customFormat="1" ht="11.25" x14ac:dyDescent="0.2">
      <c r="A15" s="76">
        <v>767</v>
      </c>
      <c r="B15" s="31" t="s">
        <v>254</v>
      </c>
      <c r="C15" s="77">
        <f>'ROZPOČET #1'!G38</f>
        <v>0</v>
      </c>
    </row>
    <row r="16" spans="1:3" s="18" customFormat="1" ht="12" thickBot="1" x14ac:dyDescent="0.25">
      <c r="A16" s="81"/>
      <c r="B16" s="82" t="s">
        <v>129</v>
      </c>
      <c r="C16" s="83">
        <f>SUM(C15:C15)</f>
        <v>0</v>
      </c>
    </row>
    <row r="17" spans="1:3" s="1" customFormat="1" ht="10.5" thickBot="1" x14ac:dyDescent="0.25"/>
    <row r="18" spans="1:3" s="18" customFormat="1" ht="12" thickBot="1" x14ac:dyDescent="0.25">
      <c r="A18" s="84"/>
      <c r="B18" s="85" t="s">
        <v>130</v>
      </c>
      <c r="C18" s="86">
        <f>C12+C16</f>
        <v>0</v>
      </c>
    </row>
  </sheetData>
  <sheetProtection sheet="1" objects="1" scenarios="1"/>
  <mergeCells count="5">
    <mergeCell ref="A1:B1"/>
    <mergeCell ref="A2:B2"/>
    <mergeCell ref="A4:C4"/>
    <mergeCell ref="A6:A7"/>
    <mergeCell ref="B6:B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0" workbookViewId="0">
      <selection activeCell="F37" sqref="F37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7" width="10.5703125" customWidth="1"/>
    <col min="8" max="9" width="9" customWidth="1"/>
  </cols>
  <sheetData>
    <row r="1" spans="1:9" s="2" customFormat="1" x14ac:dyDescent="0.2">
      <c r="A1" s="280" t="s">
        <v>0</v>
      </c>
      <c r="B1" s="135"/>
      <c r="C1" s="135"/>
      <c r="D1" s="135"/>
      <c r="E1" s="135"/>
      <c r="F1" s="135"/>
      <c r="G1" s="135"/>
      <c r="H1" s="280" t="s">
        <v>1</v>
      </c>
      <c r="I1" s="135"/>
    </row>
    <row r="2" spans="1:9" s="2" customFormat="1" x14ac:dyDescent="0.2">
      <c r="A2" s="280" t="s">
        <v>213</v>
      </c>
      <c r="B2" s="135"/>
      <c r="C2" s="135"/>
      <c r="D2" s="135"/>
      <c r="E2" s="135"/>
      <c r="F2" s="135"/>
      <c r="G2" s="135"/>
      <c r="H2" s="280" t="s">
        <v>292</v>
      </c>
      <c r="I2" s="135"/>
    </row>
    <row r="3" spans="1:9" s="1" customFormat="1" ht="9.75" x14ac:dyDescent="0.2"/>
    <row r="4" spans="1:9" s="3" customFormat="1" x14ac:dyDescent="0.2">
      <c r="A4" s="281" t="s">
        <v>3</v>
      </c>
      <c r="B4" s="135"/>
      <c r="C4" s="135"/>
      <c r="D4" s="135"/>
      <c r="E4" s="135"/>
      <c r="F4" s="135"/>
      <c r="G4" s="135"/>
      <c r="H4" s="135"/>
      <c r="I4" s="135"/>
    </row>
    <row r="5" spans="1:9" s="1" customFormat="1" ht="10.5" thickBot="1" x14ac:dyDescent="0.25"/>
    <row r="6" spans="1:9" s="1" customFormat="1" ht="9.75" customHeight="1" x14ac:dyDescent="0.2">
      <c r="A6" s="6" t="s">
        <v>4</v>
      </c>
      <c r="B6" s="286" t="s">
        <v>8</v>
      </c>
      <c r="C6" s="286" t="s">
        <v>10</v>
      </c>
      <c r="D6" s="286" t="s">
        <v>12</v>
      </c>
      <c r="E6" s="286" t="s">
        <v>14</v>
      </c>
      <c r="F6" s="291" t="s">
        <v>16</v>
      </c>
      <c r="G6" s="196"/>
      <c r="H6" s="286" t="s">
        <v>21</v>
      </c>
      <c r="I6" s="198"/>
    </row>
    <row r="7" spans="1:9" s="1" customFormat="1" ht="9.75" customHeight="1" x14ac:dyDescent="0.2">
      <c r="A7" s="7" t="s">
        <v>5</v>
      </c>
      <c r="B7" s="154"/>
      <c r="C7" s="154"/>
      <c r="D7" s="154"/>
      <c r="E7" s="154"/>
      <c r="F7" s="292"/>
      <c r="G7" s="135"/>
      <c r="H7" s="154"/>
      <c r="I7" s="287"/>
    </row>
    <row r="8" spans="1:9" s="1" customFormat="1" ht="9.75" customHeight="1" x14ac:dyDescent="0.2">
      <c r="A8" s="7" t="s">
        <v>6</v>
      </c>
      <c r="B8" s="154"/>
      <c r="C8" s="154"/>
      <c r="D8" s="154"/>
      <c r="E8" s="154"/>
      <c r="F8" s="10" t="s">
        <v>17</v>
      </c>
      <c r="G8" s="12" t="s">
        <v>19</v>
      </c>
      <c r="H8" s="14" t="s">
        <v>17</v>
      </c>
      <c r="I8" s="16" t="s">
        <v>19</v>
      </c>
    </row>
    <row r="9" spans="1:9" s="1" customFormat="1" ht="9.75" customHeight="1" thickBot="1" x14ac:dyDescent="0.25">
      <c r="A9" s="8" t="s">
        <v>7</v>
      </c>
      <c r="B9" s="9" t="s">
        <v>9</v>
      </c>
      <c r="C9" s="9" t="s">
        <v>11</v>
      </c>
      <c r="D9" s="9" t="s">
        <v>13</v>
      </c>
      <c r="E9" s="9" t="s">
        <v>15</v>
      </c>
      <c r="F9" s="11" t="s">
        <v>18</v>
      </c>
      <c r="G9" s="13" t="s">
        <v>20</v>
      </c>
      <c r="H9" s="15" t="s">
        <v>22</v>
      </c>
      <c r="I9" s="17" t="s">
        <v>23</v>
      </c>
    </row>
    <row r="10" spans="1:9" s="19" customFormat="1" ht="11.25" x14ac:dyDescent="0.2">
      <c r="A10" s="21"/>
      <c r="B10" s="20"/>
      <c r="C10" s="22" t="s">
        <v>24</v>
      </c>
      <c r="D10" s="20"/>
      <c r="E10" s="20"/>
      <c r="F10" s="23"/>
      <c r="H10" s="24"/>
      <c r="I10" s="25"/>
    </row>
    <row r="11" spans="1:9" s="19" customFormat="1" ht="11.25" x14ac:dyDescent="0.2">
      <c r="A11" s="29"/>
      <c r="B11" s="30" t="s">
        <v>214</v>
      </c>
      <c r="C11" s="31" t="s">
        <v>215</v>
      </c>
      <c r="D11" s="28"/>
      <c r="E11" s="28"/>
      <c r="F11" s="32"/>
      <c r="G11" s="27"/>
      <c r="H11" s="33"/>
      <c r="I11" s="34"/>
    </row>
    <row r="12" spans="1:9" s="1" customFormat="1" ht="51.75" customHeight="1" x14ac:dyDescent="0.2">
      <c r="A12" s="35">
        <v>1</v>
      </c>
      <c r="B12" s="36" t="s">
        <v>216</v>
      </c>
      <c r="C12" s="37" t="s">
        <v>217</v>
      </c>
      <c r="D12" s="38" t="s">
        <v>43</v>
      </c>
      <c r="E12" s="108">
        <v>24</v>
      </c>
      <c r="F12" s="133"/>
      <c r="G12" s="40">
        <f>E12*F12</f>
        <v>0</v>
      </c>
      <c r="H12" s="39">
        <v>0.621</v>
      </c>
      <c r="I12" s="41">
        <f>E12*H12</f>
        <v>14.904</v>
      </c>
    </row>
    <row r="13" spans="1:9" s="1" customFormat="1" ht="48.75" customHeight="1" x14ac:dyDescent="0.2">
      <c r="A13" s="35">
        <f>A12+1</f>
        <v>2</v>
      </c>
      <c r="B13" s="36" t="s">
        <v>218</v>
      </c>
      <c r="C13" s="37" t="s">
        <v>219</v>
      </c>
      <c r="D13" s="38" t="s">
        <v>29</v>
      </c>
      <c r="E13" s="39">
        <v>4.4639999999999995</v>
      </c>
      <c r="F13" s="133"/>
      <c r="G13" s="40">
        <f>E13*F13</f>
        <v>0</v>
      </c>
      <c r="H13" s="39">
        <v>1.931</v>
      </c>
      <c r="I13" s="41">
        <f>E13*H13</f>
        <v>8.6199839999999988</v>
      </c>
    </row>
    <row r="14" spans="1:9" s="1" customFormat="1" ht="9.75" customHeight="1" x14ac:dyDescent="0.2">
      <c r="A14" s="5"/>
      <c r="B14" s="44" t="s">
        <v>30</v>
      </c>
      <c r="C14" s="289" t="s">
        <v>220</v>
      </c>
      <c r="D14" s="208"/>
      <c r="E14" s="208"/>
      <c r="F14" s="208"/>
      <c r="G14" s="208"/>
      <c r="H14" s="208"/>
      <c r="I14" s="290"/>
    </row>
    <row r="15" spans="1:9" s="19" customFormat="1" ht="11.25" x14ac:dyDescent="0.2">
      <c r="A15" s="53"/>
      <c r="B15" s="54">
        <v>5</v>
      </c>
      <c r="C15" s="55" t="s">
        <v>221</v>
      </c>
      <c r="D15" s="56"/>
      <c r="E15" s="56"/>
      <c r="F15" s="57"/>
      <c r="G15" s="58">
        <f>SUM(G12:G14)</f>
        <v>0</v>
      </c>
      <c r="H15" s="59"/>
      <c r="I15" s="60">
        <f>SUM(I12:I14)</f>
        <v>23.523983999999999</v>
      </c>
    </row>
    <row r="16" spans="1:9" s="19" customFormat="1" ht="11.25" x14ac:dyDescent="0.2">
      <c r="A16" s="29"/>
      <c r="B16" s="30" t="s">
        <v>222</v>
      </c>
      <c r="C16" s="31" t="s">
        <v>223</v>
      </c>
      <c r="D16" s="28"/>
      <c r="E16" s="28"/>
      <c r="F16" s="32"/>
      <c r="G16" s="27"/>
      <c r="H16" s="33"/>
      <c r="I16" s="34"/>
    </row>
    <row r="17" spans="1:9" s="1" customFormat="1" ht="51" customHeight="1" x14ac:dyDescent="0.2">
      <c r="A17" s="35">
        <f>A13+1</f>
        <v>3</v>
      </c>
      <c r="B17" s="36" t="s">
        <v>224</v>
      </c>
      <c r="C17" s="37" t="s">
        <v>225</v>
      </c>
      <c r="D17" s="38" t="s">
        <v>226</v>
      </c>
      <c r="E17" s="108">
        <v>1</v>
      </c>
      <c r="F17" s="133"/>
      <c r="G17" s="40">
        <f>E17*F17</f>
        <v>0</v>
      </c>
      <c r="H17" s="39">
        <v>0</v>
      </c>
      <c r="I17" s="41">
        <f>E17*H17</f>
        <v>0</v>
      </c>
    </row>
    <row r="18" spans="1:9" s="1" customFormat="1" ht="19.5" customHeight="1" x14ac:dyDescent="0.2">
      <c r="A18" s="35">
        <f>A17+1</f>
        <v>4</v>
      </c>
      <c r="B18" s="36" t="s">
        <v>227</v>
      </c>
      <c r="C18" s="37" t="s">
        <v>228</v>
      </c>
      <c r="D18" s="38" t="s">
        <v>43</v>
      </c>
      <c r="E18" s="108">
        <v>160</v>
      </c>
      <c r="F18" s="133"/>
      <c r="G18" s="40">
        <f>E18*F18</f>
        <v>0</v>
      </c>
      <c r="H18" s="39">
        <v>0</v>
      </c>
      <c r="I18" s="41">
        <f>E18*H18</f>
        <v>0</v>
      </c>
    </row>
    <row r="19" spans="1:9" s="1" customFormat="1" ht="60" customHeight="1" x14ac:dyDescent="0.2">
      <c r="A19" s="35">
        <f>A18+1</f>
        <v>5</v>
      </c>
      <c r="B19" s="36" t="s">
        <v>224</v>
      </c>
      <c r="C19" s="37" t="s">
        <v>229</v>
      </c>
      <c r="D19" s="38" t="s">
        <v>226</v>
      </c>
      <c r="E19" s="108">
        <v>1</v>
      </c>
      <c r="F19" s="133"/>
      <c r="G19" s="40">
        <f>E19*F19</f>
        <v>0</v>
      </c>
      <c r="H19" s="39">
        <v>0</v>
      </c>
      <c r="I19" s="41">
        <f>E19*H19</f>
        <v>0</v>
      </c>
    </row>
    <row r="20" spans="1:9" s="19" customFormat="1" ht="11.25" x14ac:dyDescent="0.2">
      <c r="A20" s="53"/>
      <c r="B20" s="54">
        <v>9</v>
      </c>
      <c r="C20" s="55" t="s">
        <v>230</v>
      </c>
      <c r="D20" s="56"/>
      <c r="E20" s="56"/>
      <c r="F20" s="57"/>
      <c r="G20" s="58">
        <f>SUM(G17:G19)</f>
        <v>0</v>
      </c>
      <c r="H20" s="59"/>
      <c r="I20" s="60">
        <f>SUM(I17:I19)</f>
        <v>0</v>
      </c>
    </row>
    <row r="21" spans="1:9" s="19" customFormat="1" ht="11.25" x14ac:dyDescent="0.2">
      <c r="A21" s="29"/>
      <c r="B21" s="30" t="s">
        <v>231</v>
      </c>
      <c r="C21" s="31" t="s">
        <v>232</v>
      </c>
      <c r="D21" s="28"/>
      <c r="E21" s="28"/>
      <c r="F21" s="32"/>
      <c r="G21" s="27"/>
      <c r="H21" s="33"/>
      <c r="I21" s="34"/>
    </row>
    <row r="22" spans="1:9" s="1" customFormat="1" ht="50.25" customHeight="1" x14ac:dyDescent="0.2">
      <c r="A22" s="35">
        <f>A19+1</f>
        <v>6</v>
      </c>
      <c r="B22" s="36" t="s">
        <v>233</v>
      </c>
      <c r="C22" s="37" t="s">
        <v>234</v>
      </c>
      <c r="D22" s="38" t="s">
        <v>43</v>
      </c>
      <c r="E22" s="61">
        <v>163.01999999999998</v>
      </c>
      <c r="F22" s="133"/>
      <c r="G22" s="40">
        <f>E22*F22</f>
        <v>0</v>
      </c>
      <c r="H22" s="39">
        <v>4.1999999999999997E-3</v>
      </c>
      <c r="I22" s="41">
        <f>E22*H22</f>
        <v>0.68468399999999985</v>
      </c>
    </row>
    <row r="23" spans="1:9" s="1" customFormat="1" ht="14.25" customHeight="1" x14ac:dyDescent="0.2">
      <c r="A23" s="5"/>
      <c r="B23" s="44" t="s">
        <v>30</v>
      </c>
      <c r="C23" s="289" t="s">
        <v>235</v>
      </c>
      <c r="D23" s="208"/>
      <c r="E23" s="208"/>
      <c r="F23" s="208"/>
      <c r="G23" s="208"/>
      <c r="H23" s="208"/>
      <c r="I23" s="290"/>
    </row>
    <row r="24" spans="1:9" s="1" customFormat="1" ht="17.25" customHeight="1" x14ac:dyDescent="0.2">
      <c r="A24" s="35">
        <f>A22+1</f>
        <v>7</v>
      </c>
      <c r="B24" s="36" t="s">
        <v>236</v>
      </c>
      <c r="C24" s="37" t="s">
        <v>237</v>
      </c>
      <c r="D24" s="38" t="s">
        <v>43</v>
      </c>
      <c r="E24" s="61">
        <v>0.46000000000000085</v>
      </c>
      <c r="F24" s="133"/>
      <c r="G24" s="40">
        <f>E24*F24</f>
        <v>0</v>
      </c>
      <c r="H24" s="39">
        <v>1.4160100000000001E-3</v>
      </c>
      <c r="I24" s="41">
        <f>E24*H24</f>
        <v>6.5136460000000127E-4</v>
      </c>
    </row>
    <row r="25" spans="1:9" s="1" customFormat="1" ht="9.75" customHeight="1" x14ac:dyDescent="0.2">
      <c r="A25" s="5"/>
      <c r="B25" s="44" t="s">
        <v>30</v>
      </c>
      <c r="C25" s="289" t="s">
        <v>238</v>
      </c>
      <c r="D25" s="208"/>
      <c r="E25" s="208"/>
      <c r="F25" s="208"/>
      <c r="G25" s="208"/>
      <c r="H25" s="208"/>
      <c r="I25" s="290"/>
    </row>
    <row r="26" spans="1:9" s="1" customFormat="1" ht="34.5" customHeight="1" x14ac:dyDescent="0.2">
      <c r="A26" s="35">
        <f>A24+1</f>
        <v>8</v>
      </c>
      <c r="B26" s="36" t="s">
        <v>239</v>
      </c>
      <c r="C26" s="37" t="s">
        <v>240</v>
      </c>
      <c r="D26" s="38" t="s">
        <v>241</v>
      </c>
      <c r="E26" s="61">
        <v>42.5</v>
      </c>
      <c r="F26" s="133"/>
      <c r="G26" s="40">
        <f>E26*F26</f>
        <v>0</v>
      </c>
      <c r="H26" s="39">
        <v>0</v>
      </c>
      <c r="I26" s="41">
        <f>E26*H26</f>
        <v>0</v>
      </c>
    </row>
    <row r="27" spans="1:9" s="1" customFormat="1" ht="9.75" customHeight="1" x14ac:dyDescent="0.2">
      <c r="A27" s="5"/>
      <c r="B27" s="44" t="s">
        <v>30</v>
      </c>
      <c r="C27" s="289" t="s">
        <v>242</v>
      </c>
      <c r="D27" s="208"/>
      <c r="E27" s="208"/>
      <c r="F27" s="208"/>
      <c r="G27" s="208"/>
      <c r="H27" s="208"/>
      <c r="I27" s="290"/>
    </row>
    <row r="28" spans="1:9" s="19" customFormat="1" ht="12" thickBot="1" x14ac:dyDescent="0.25">
      <c r="A28" s="46"/>
      <c r="B28" s="48">
        <v>94</v>
      </c>
      <c r="C28" s="49" t="s">
        <v>243</v>
      </c>
      <c r="D28" s="47"/>
      <c r="E28" s="47"/>
      <c r="F28" s="50"/>
      <c r="G28" s="62">
        <f>SUM(G22:G27)</f>
        <v>0</v>
      </c>
      <c r="H28" s="51"/>
      <c r="I28" s="52">
        <f>SUM(I22:I27)</f>
        <v>0.68533536459999989</v>
      </c>
    </row>
    <row r="29" spans="1:9" ht="13.5" thickBot="1" x14ac:dyDescent="0.25">
      <c r="A29" s="63"/>
      <c r="B29" s="63"/>
      <c r="C29" s="63"/>
      <c r="D29" s="63"/>
      <c r="E29" s="63"/>
      <c r="F29" s="63"/>
      <c r="G29" s="63"/>
      <c r="H29" s="63"/>
      <c r="I29" s="63"/>
    </row>
    <row r="30" spans="1:9" s="1" customFormat="1" ht="9.75" customHeight="1" x14ac:dyDescent="0.2">
      <c r="A30" s="6" t="s">
        <v>4</v>
      </c>
      <c r="B30" s="286" t="s">
        <v>8</v>
      </c>
      <c r="C30" s="286" t="s">
        <v>10</v>
      </c>
      <c r="D30" s="286" t="s">
        <v>12</v>
      </c>
      <c r="E30" s="286" t="s">
        <v>14</v>
      </c>
      <c r="F30" s="291" t="s">
        <v>16</v>
      </c>
      <c r="G30" s="196"/>
      <c r="H30" s="286" t="s">
        <v>21</v>
      </c>
      <c r="I30" s="198"/>
    </row>
    <row r="31" spans="1:9" s="1" customFormat="1" ht="9.75" customHeight="1" x14ac:dyDescent="0.2">
      <c r="A31" s="7" t="s">
        <v>5</v>
      </c>
      <c r="B31" s="154"/>
      <c r="C31" s="154"/>
      <c r="D31" s="154"/>
      <c r="E31" s="154"/>
      <c r="F31" s="292"/>
      <c r="G31" s="135"/>
      <c r="H31" s="154"/>
      <c r="I31" s="287"/>
    </row>
    <row r="32" spans="1:9" s="1" customFormat="1" ht="9.75" customHeight="1" x14ac:dyDescent="0.2">
      <c r="A32" s="7" t="s">
        <v>6</v>
      </c>
      <c r="B32" s="154"/>
      <c r="C32" s="154"/>
      <c r="D32" s="154"/>
      <c r="E32" s="154"/>
      <c r="F32" s="10" t="s">
        <v>17</v>
      </c>
      <c r="G32" s="12" t="s">
        <v>19</v>
      </c>
      <c r="H32" s="14" t="s">
        <v>17</v>
      </c>
      <c r="I32" s="16" t="s">
        <v>19</v>
      </c>
    </row>
    <row r="33" spans="1:9" s="1" customFormat="1" ht="9.75" customHeight="1" thickBot="1" x14ac:dyDescent="0.25">
      <c r="A33" s="8" t="s">
        <v>7</v>
      </c>
      <c r="B33" s="9" t="s">
        <v>9</v>
      </c>
      <c r="C33" s="9" t="s">
        <v>11</v>
      </c>
      <c r="D33" s="9" t="s">
        <v>13</v>
      </c>
      <c r="E33" s="9" t="s">
        <v>15</v>
      </c>
      <c r="F33" s="11" t="s">
        <v>18</v>
      </c>
      <c r="G33" s="13" t="s">
        <v>20</v>
      </c>
      <c r="H33" s="15" t="s">
        <v>22</v>
      </c>
      <c r="I33" s="17" t="s">
        <v>23</v>
      </c>
    </row>
    <row r="34" spans="1:9" s="19" customFormat="1" ht="11.25" x14ac:dyDescent="0.2">
      <c r="A34" s="21"/>
      <c r="B34" s="20"/>
      <c r="C34" s="22" t="s">
        <v>112</v>
      </c>
      <c r="D34" s="20"/>
      <c r="E34" s="20"/>
      <c r="F34" s="23"/>
      <c r="H34" s="24"/>
      <c r="I34" s="25"/>
    </row>
    <row r="35" spans="1:9" s="19" customFormat="1" ht="11.25" x14ac:dyDescent="0.2">
      <c r="A35" s="29"/>
      <c r="B35" s="30" t="s">
        <v>244</v>
      </c>
      <c r="C35" s="31" t="s">
        <v>245</v>
      </c>
      <c r="D35" s="28"/>
      <c r="E35" s="28"/>
      <c r="F35" s="32"/>
      <c r="G35" s="27"/>
      <c r="H35" s="33"/>
      <c r="I35" s="34"/>
    </row>
    <row r="36" spans="1:9" s="1" customFormat="1" ht="57" customHeight="1" x14ac:dyDescent="0.2">
      <c r="A36" s="35">
        <f>A26+1</f>
        <v>9</v>
      </c>
      <c r="B36" s="36" t="s">
        <v>246</v>
      </c>
      <c r="C36" s="37" t="s">
        <v>247</v>
      </c>
      <c r="D36" s="38" t="s">
        <v>58</v>
      </c>
      <c r="E36" s="61">
        <v>70.22</v>
      </c>
      <c r="F36" s="133"/>
      <c r="G36" s="40">
        <f>E36*F36</f>
        <v>0</v>
      </c>
      <c r="H36" s="39">
        <v>1.2999999999999999E-2</v>
      </c>
      <c r="I36" s="41">
        <f>E36*H36</f>
        <v>0.91285999999999989</v>
      </c>
    </row>
    <row r="37" spans="1:9" s="1" customFormat="1" ht="41.25" customHeight="1" x14ac:dyDescent="0.2">
      <c r="A37" s="35">
        <f>A36+1</f>
        <v>10</v>
      </c>
      <c r="B37" s="36" t="s">
        <v>248</v>
      </c>
      <c r="C37" s="37" t="s">
        <v>249</v>
      </c>
      <c r="D37" s="38" t="s">
        <v>34</v>
      </c>
      <c r="E37" s="39">
        <v>0.91300000000000003</v>
      </c>
      <c r="F37" s="133"/>
      <c r="G37" s="40">
        <f>E37*F37</f>
        <v>0</v>
      </c>
      <c r="H37" s="39">
        <v>0</v>
      </c>
      <c r="I37" s="41">
        <f>E37*H37</f>
        <v>0</v>
      </c>
    </row>
    <row r="38" spans="1:9" s="19" customFormat="1" ht="12" thickBot="1" x14ac:dyDescent="0.25">
      <c r="A38" s="46"/>
      <c r="B38" s="48">
        <v>767</v>
      </c>
      <c r="C38" s="49" t="s">
        <v>250</v>
      </c>
      <c r="D38" s="47"/>
      <c r="E38" s="47"/>
      <c r="F38" s="50"/>
      <c r="G38" s="62">
        <f>SUM(G36:G37)</f>
        <v>0</v>
      </c>
      <c r="H38" s="51"/>
      <c r="I38" s="52">
        <f>SUM(I36:I37)</f>
        <v>0.91285999999999989</v>
      </c>
    </row>
    <row r="39" spans="1:9" ht="13.5" thickBot="1" x14ac:dyDescent="0.25">
      <c r="A39" s="63"/>
      <c r="B39" s="63"/>
      <c r="C39" s="63"/>
      <c r="D39" s="63"/>
      <c r="E39" s="63"/>
      <c r="F39" s="63"/>
      <c r="G39" s="63"/>
      <c r="H39" s="63"/>
      <c r="I39" s="63"/>
    </row>
    <row r="40" spans="1:9" s="19" customFormat="1" ht="13.5" thickBot="1" x14ac:dyDescent="0.25">
      <c r="A40" s="66"/>
      <c r="B40" s="67"/>
      <c r="C40" s="69" t="s">
        <v>118</v>
      </c>
      <c r="D40" s="68"/>
      <c r="E40" s="68"/>
      <c r="F40" s="68"/>
      <c r="G40" s="68"/>
      <c r="H40" s="288">
        <f>'KRYCÍ LIST #1'!E20</f>
        <v>0</v>
      </c>
      <c r="I40" s="180"/>
    </row>
  </sheetData>
  <mergeCells count="22">
    <mergeCell ref="B6:B8"/>
    <mergeCell ref="C6:C8"/>
    <mergeCell ref="D6:D8"/>
    <mergeCell ref="E6:E8"/>
    <mergeCell ref="F6:G7"/>
    <mergeCell ref="A1:G1"/>
    <mergeCell ref="H1:I1"/>
    <mergeCell ref="A2:G2"/>
    <mergeCell ref="H2:I2"/>
    <mergeCell ref="A4:I4"/>
    <mergeCell ref="B30:B32"/>
    <mergeCell ref="C30:C32"/>
    <mergeCell ref="D30:D32"/>
    <mergeCell ref="E30:E32"/>
    <mergeCell ref="F30:G31"/>
    <mergeCell ref="H30:I31"/>
    <mergeCell ref="H40:I40"/>
    <mergeCell ref="H6:I7"/>
    <mergeCell ref="C14:I14"/>
    <mergeCell ref="C23:I23"/>
    <mergeCell ref="C25:I25"/>
    <mergeCell ref="C27:I27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8" workbookViewId="0">
      <selection activeCell="J10" sqref="J10:M10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77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9.9499999999999993" customHeight="1" thickBo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2.95" customHeight="1" x14ac:dyDescent="0.2">
      <c r="A3" s="278" t="s">
        <v>132</v>
      </c>
      <c r="B3" s="196"/>
      <c r="C3" s="196"/>
      <c r="D3" s="197"/>
      <c r="E3" s="279" t="s">
        <v>133</v>
      </c>
      <c r="F3" s="196"/>
      <c r="G3" s="196"/>
      <c r="H3" s="196"/>
      <c r="I3" s="196"/>
      <c r="J3" s="197"/>
      <c r="K3" s="279" t="s">
        <v>134</v>
      </c>
      <c r="L3" s="197"/>
      <c r="M3" s="87" t="s">
        <v>135</v>
      </c>
    </row>
    <row r="4" spans="1:13" ht="12.95" customHeight="1" x14ac:dyDescent="0.2">
      <c r="A4" s="275" t="s">
        <v>211</v>
      </c>
      <c r="B4" s="151"/>
      <c r="C4" s="151"/>
      <c r="D4" s="152"/>
      <c r="E4" s="276" t="s">
        <v>212</v>
      </c>
      <c r="F4" s="200"/>
      <c r="G4" s="200"/>
      <c r="H4" s="200"/>
      <c r="I4" s="200"/>
      <c r="J4" s="201"/>
      <c r="K4" s="202" t="s">
        <v>138</v>
      </c>
      <c r="L4" s="152"/>
      <c r="M4" s="88" t="s">
        <v>139</v>
      </c>
    </row>
    <row r="5" spans="1:13" ht="12.95" customHeight="1" x14ac:dyDescent="0.2">
      <c r="A5" s="273" t="s">
        <v>140</v>
      </c>
      <c r="B5" s="145"/>
      <c r="C5" s="145"/>
      <c r="D5" s="146"/>
      <c r="E5" s="266" t="s">
        <v>141</v>
      </c>
      <c r="F5" s="145"/>
      <c r="G5" s="145"/>
      <c r="H5" s="145"/>
      <c r="I5" s="145"/>
      <c r="J5" s="146"/>
      <c r="K5" s="266" t="s">
        <v>142</v>
      </c>
      <c r="L5" s="146"/>
      <c r="M5" s="89" t="s">
        <v>143</v>
      </c>
    </row>
    <row r="6" spans="1:13" ht="25.5" customHeight="1" x14ac:dyDescent="0.2">
      <c r="A6" s="275" t="s">
        <v>138</v>
      </c>
      <c r="B6" s="151"/>
      <c r="C6" s="151"/>
      <c r="D6" s="152"/>
      <c r="E6" s="276" t="s">
        <v>144</v>
      </c>
      <c r="F6" s="200"/>
      <c r="G6" s="200"/>
      <c r="H6" s="200"/>
      <c r="I6" s="200"/>
      <c r="J6" s="201"/>
      <c r="K6" s="202" t="s">
        <v>138</v>
      </c>
      <c r="L6" s="152"/>
      <c r="M6" s="88" t="s">
        <v>138</v>
      </c>
    </row>
    <row r="7" spans="1:13" s="3" customFormat="1" ht="12.95" customHeight="1" x14ac:dyDescent="0.2">
      <c r="A7" s="272" t="s">
        <v>145</v>
      </c>
      <c r="B7" s="258"/>
      <c r="C7" s="258"/>
      <c r="D7" s="274" t="s">
        <v>149</v>
      </c>
      <c r="E7" s="258"/>
      <c r="F7" s="258"/>
      <c r="G7" s="260"/>
      <c r="H7" s="264" t="s">
        <v>152</v>
      </c>
      <c r="I7" s="258"/>
      <c r="J7" s="258"/>
      <c r="K7" s="258"/>
      <c r="L7" s="258"/>
      <c r="M7" s="90"/>
    </row>
    <row r="8" spans="1:13" s="3" customFormat="1" ht="12.95" customHeight="1" x14ac:dyDescent="0.2">
      <c r="A8" s="272" t="s">
        <v>146</v>
      </c>
      <c r="B8" s="258"/>
      <c r="C8" s="258"/>
      <c r="D8" s="274" t="s">
        <v>150</v>
      </c>
      <c r="E8" s="258"/>
      <c r="F8" s="258"/>
      <c r="G8" s="260"/>
      <c r="H8" s="264" t="s">
        <v>153</v>
      </c>
      <c r="I8" s="258"/>
      <c r="J8" s="258"/>
      <c r="K8" s="258"/>
      <c r="L8" s="258"/>
      <c r="M8" s="91" t="str">
        <f>IF(M7=0,"",E28/M7)</f>
        <v/>
      </c>
    </row>
    <row r="9" spans="1:13" ht="12.95" customHeight="1" x14ac:dyDescent="0.2">
      <c r="A9" s="272" t="s">
        <v>147</v>
      </c>
      <c r="B9" s="163"/>
      <c r="C9" s="163"/>
      <c r="D9" s="274" t="s">
        <v>138</v>
      </c>
      <c r="E9" s="163"/>
      <c r="F9" s="163"/>
      <c r="G9" s="165"/>
      <c r="H9" s="264" t="s">
        <v>154</v>
      </c>
      <c r="I9" s="163"/>
      <c r="J9" s="163"/>
      <c r="K9" s="268" t="s">
        <v>293</v>
      </c>
      <c r="L9" s="163"/>
      <c r="M9" s="167"/>
    </row>
    <row r="10" spans="1:13" s="3" customFormat="1" ht="12.95" customHeight="1" x14ac:dyDescent="0.2">
      <c r="A10" s="273" t="s">
        <v>148</v>
      </c>
      <c r="B10" s="267"/>
      <c r="C10" s="267"/>
      <c r="D10" s="269" t="s">
        <v>151</v>
      </c>
      <c r="E10" s="267"/>
      <c r="F10" s="267"/>
      <c r="G10" s="155"/>
      <c r="H10" s="266" t="s">
        <v>155</v>
      </c>
      <c r="I10" s="267"/>
      <c r="J10" s="269" t="s">
        <v>138</v>
      </c>
      <c r="K10" s="145"/>
      <c r="L10" s="145"/>
      <c r="M10" s="203"/>
    </row>
    <row r="11" spans="1:13" ht="12.95" customHeight="1" thickBot="1" x14ac:dyDescent="0.25">
      <c r="A11" s="265" t="s">
        <v>138</v>
      </c>
      <c r="B11" s="175"/>
      <c r="C11" s="175"/>
      <c r="D11" s="175"/>
      <c r="E11" s="175"/>
      <c r="F11" s="175"/>
      <c r="G11" s="176"/>
      <c r="H11" s="270" t="s">
        <v>138</v>
      </c>
      <c r="I11" s="175"/>
      <c r="J11" s="175"/>
      <c r="K11" s="175"/>
      <c r="L11" s="175"/>
      <c r="M11" s="271"/>
    </row>
    <row r="12" spans="1:13" ht="28.5" customHeight="1" thickBot="1" x14ac:dyDescent="0.25">
      <c r="A12" s="179" t="s">
        <v>156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80"/>
    </row>
    <row r="13" spans="1:13" ht="12.95" customHeight="1" x14ac:dyDescent="0.2">
      <c r="A13" s="252" t="s">
        <v>157</v>
      </c>
      <c r="B13" s="182"/>
      <c r="C13" s="182"/>
      <c r="D13" s="182"/>
      <c r="E13" s="182"/>
      <c r="F13" s="182"/>
      <c r="G13" s="252" t="s">
        <v>158</v>
      </c>
      <c r="H13" s="182"/>
      <c r="I13" s="182"/>
      <c r="J13" s="182"/>
      <c r="K13" s="182"/>
      <c r="L13" s="182"/>
      <c r="M13" s="261"/>
    </row>
    <row r="14" spans="1:13" s="3" customFormat="1" ht="12.95" customHeight="1" x14ac:dyDescent="0.2">
      <c r="A14" s="262"/>
      <c r="B14" s="264" t="s">
        <v>159</v>
      </c>
      <c r="C14" s="258"/>
      <c r="D14" s="260"/>
      <c r="E14" s="164"/>
      <c r="F14" s="258"/>
      <c r="G14" s="162" t="s">
        <v>174</v>
      </c>
      <c r="H14" s="214"/>
      <c r="I14" s="214"/>
      <c r="J14" s="215"/>
      <c r="K14" s="94"/>
      <c r="L14" s="95" t="s">
        <v>175</v>
      </c>
      <c r="M14" s="99">
        <f>E20*K14/100</f>
        <v>0</v>
      </c>
    </row>
    <row r="15" spans="1:13" s="3" customFormat="1" ht="12.95" customHeight="1" x14ac:dyDescent="0.2">
      <c r="A15" s="263"/>
      <c r="B15" s="264" t="s">
        <v>160</v>
      </c>
      <c r="C15" s="258"/>
      <c r="D15" s="260"/>
      <c r="E15" s="164"/>
      <c r="F15" s="258"/>
      <c r="G15" s="162" t="s">
        <v>176</v>
      </c>
      <c r="H15" s="214"/>
      <c r="I15" s="214"/>
      <c r="J15" s="215"/>
      <c r="K15" s="94"/>
      <c r="L15" s="95" t="s">
        <v>175</v>
      </c>
      <c r="M15" s="99">
        <f>E20*K15/100</f>
        <v>0</v>
      </c>
    </row>
    <row r="16" spans="1:13" s="3" customFormat="1" ht="12.95" customHeight="1" x14ac:dyDescent="0.2">
      <c r="A16" s="98" t="s">
        <v>161</v>
      </c>
      <c r="B16" s="259" t="s">
        <v>162</v>
      </c>
      <c r="C16" s="258"/>
      <c r="D16" s="260"/>
      <c r="E16" s="164">
        <f>'REKAPITULACE #2'!C10</f>
        <v>0</v>
      </c>
      <c r="F16" s="258"/>
      <c r="G16" s="162" t="s">
        <v>177</v>
      </c>
      <c r="H16" s="214"/>
      <c r="I16" s="214"/>
      <c r="J16" s="215"/>
      <c r="K16" s="94"/>
      <c r="L16" s="95" t="s">
        <v>175</v>
      </c>
      <c r="M16" s="99">
        <f>E20*K16/100</f>
        <v>0</v>
      </c>
    </row>
    <row r="17" spans="1:13" s="3" customFormat="1" ht="12.95" customHeight="1" x14ac:dyDescent="0.2">
      <c r="A17" s="98" t="s">
        <v>163</v>
      </c>
      <c r="B17" s="259" t="s">
        <v>164</v>
      </c>
      <c r="C17" s="258"/>
      <c r="D17" s="260"/>
      <c r="E17" s="164">
        <v>0</v>
      </c>
      <c r="F17" s="258"/>
      <c r="G17" s="162" t="s">
        <v>178</v>
      </c>
      <c r="H17" s="214"/>
      <c r="I17" s="214"/>
      <c r="J17" s="215"/>
      <c r="K17" s="94"/>
      <c r="L17" s="95" t="s">
        <v>175</v>
      </c>
      <c r="M17" s="99">
        <f>E20*K17/100</f>
        <v>0</v>
      </c>
    </row>
    <row r="18" spans="1:13" s="3" customFormat="1" ht="12.95" customHeight="1" x14ac:dyDescent="0.2">
      <c r="A18" s="98" t="s">
        <v>165</v>
      </c>
      <c r="B18" s="259" t="s">
        <v>166</v>
      </c>
      <c r="C18" s="258"/>
      <c r="D18" s="260"/>
      <c r="E18" s="164">
        <v>0</v>
      </c>
      <c r="F18" s="258"/>
      <c r="G18" s="162" t="s">
        <v>179</v>
      </c>
      <c r="H18" s="214"/>
      <c r="I18" s="214"/>
      <c r="J18" s="215"/>
      <c r="K18" s="94"/>
      <c r="L18" s="95" t="s">
        <v>175</v>
      </c>
      <c r="M18" s="99">
        <f>E20*K18/100</f>
        <v>0</v>
      </c>
    </row>
    <row r="19" spans="1:13" s="3" customFormat="1" ht="12.95" customHeight="1" x14ac:dyDescent="0.2">
      <c r="A19" s="98" t="s">
        <v>167</v>
      </c>
      <c r="B19" s="259" t="s">
        <v>168</v>
      </c>
      <c r="C19" s="258"/>
      <c r="D19" s="260"/>
      <c r="E19" s="164">
        <v>0</v>
      </c>
      <c r="F19" s="258"/>
      <c r="G19" s="162" t="s">
        <v>180</v>
      </c>
      <c r="H19" s="214"/>
      <c r="I19" s="214"/>
      <c r="J19" s="215"/>
      <c r="K19" s="94"/>
      <c r="L19" s="95" t="s">
        <v>175</v>
      </c>
      <c r="M19" s="99">
        <f>E20*K19/100</f>
        <v>0</v>
      </c>
    </row>
    <row r="20" spans="1:13" s="3" customFormat="1" ht="12.95" customHeight="1" x14ac:dyDescent="0.2">
      <c r="A20" s="162" t="s">
        <v>169</v>
      </c>
      <c r="B20" s="254"/>
      <c r="C20" s="254"/>
      <c r="D20" s="255"/>
      <c r="E20" s="164">
        <f>SUM(E16:E19)</f>
        <v>0</v>
      </c>
      <c r="F20" s="258"/>
      <c r="G20" s="162" t="s">
        <v>181</v>
      </c>
      <c r="H20" s="214"/>
      <c r="I20" s="214"/>
      <c r="J20" s="215"/>
      <c r="K20" s="94"/>
      <c r="L20" s="95" t="s">
        <v>175</v>
      </c>
      <c r="M20" s="99">
        <f>E20*K20/100</f>
        <v>0</v>
      </c>
    </row>
    <row r="21" spans="1:13" s="3" customFormat="1" ht="12.95" customHeight="1" x14ac:dyDescent="0.2">
      <c r="A21" s="162" t="s">
        <v>170</v>
      </c>
      <c r="B21" s="254"/>
      <c r="C21" s="254"/>
      <c r="D21" s="255"/>
      <c r="E21" s="164">
        <v>0</v>
      </c>
      <c r="F21" s="258"/>
      <c r="G21" s="162" t="s">
        <v>182</v>
      </c>
      <c r="H21" s="214"/>
      <c r="I21" s="214"/>
      <c r="J21" s="215"/>
      <c r="K21" s="94"/>
      <c r="L21" s="95" t="s">
        <v>175</v>
      </c>
      <c r="M21" s="99">
        <f>E20*K21/100</f>
        <v>0</v>
      </c>
    </row>
    <row r="22" spans="1:13" s="3" customFormat="1" ht="12.95" customHeight="1" x14ac:dyDescent="0.2">
      <c r="A22" s="162" t="s">
        <v>171</v>
      </c>
      <c r="B22" s="254"/>
      <c r="C22" s="254"/>
      <c r="D22" s="255"/>
      <c r="E22" s="164">
        <v>0</v>
      </c>
      <c r="F22" s="258"/>
      <c r="G22" s="162" t="s">
        <v>183</v>
      </c>
      <c r="H22" s="214"/>
      <c r="I22" s="214"/>
      <c r="J22" s="215"/>
      <c r="K22" s="94"/>
      <c r="L22" s="95" t="s">
        <v>175</v>
      </c>
      <c r="M22" s="99">
        <f>E20*K22/100</f>
        <v>0</v>
      </c>
    </row>
    <row r="23" spans="1:13" s="3" customFormat="1" ht="12.95" customHeight="1" thickBot="1" x14ac:dyDescent="0.25">
      <c r="A23" s="162" t="s">
        <v>172</v>
      </c>
      <c r="B23" s="254"/>
      <c r="C23" s="254"/>
      <c r="D23" s="255"/>
      <c r="E23" s="164">
        <v>0</v>
      </c>
      <c r="F23" s="258"/>
      <c r="G23" s="171"/>
      <c r="H23" s="245"/>
      <c r="I23" s="245"/>
      <c r="J23" s="246"/>
      <c r="K23" s="96"/>
      <c r="L23" s="97" t="s">
        <v>175</v>
      </c>
      <c r="M23" s="100">
        <f>E20*K23/100</f>
        <v>0</v>
      </c>
    </row>
    <row r="24" spans="1:13" s="3" customFormat="1" ht="12.95" customHeight="1" x14ac:dyDescent="0.2">
      <c r="A24" s="162" t="s">
        <v>173</v>
      </c>
      <c r="B24" s="254"/>
      <c r="C24" s="254"/>
      <c r="D24" s="254"/>
      <c r="E24" s="164">
        <f>SUM(E20:E23)</f>
        <v>0</v>
      </c>
      <c r="F24" s="258"/>
      <c r="G24" s="252" t="s">
        <v>184</v>
      </c>
      <c r="H24" s="182"/>
      <c r="I24" s="182"/>
      <c r="J24" s="182"/>
      <c r="K24" s="182"/>
      <c r="L24" s="182"/>
      <c r="M24" s="253"/>
    </row>
    <row r="25" spans="1:13" s="3" customFormat="1" ht="12.95" customHeight="1" x14ac:dyDescent="0.2">
      <c r="A25" s="162" t="s">
        <v>186</v>
      </c>
      <c r="B25" s="214"/>
      <c r="C25" s="214"/>
      <c r="D25" s="215"/>
      <c r="E25" s="164">
        <f>SUM(M14:M23)</f>
        <v>0</v>
      </c>
      <c r="F25" s="163"/>
      <c r="G25" s="162"/>
      <c r="H25" s="254"/>
      <c r="I25" s="254"/>
      <c r="J25" s="255"/>
      <c r="K25" s="94"/>
      <c r="L25" s="95" t="s">
        <v>175</v>
      </c>
      <c r="M25" s="99">
        <f>E20*K25/100</f>
        <v>0</v>
      </c>
    </row>
    <row r="26" spans="1:13" s="3" customFormat="1" ht="12.95" customHeight="1" thickBot="1" x14ac:dyDescent="0.25">
      <c r="A26" s="162" t="s">
        <v>187</v>
      </c>
      <c r="B26" s="214"/>
      <c r="C26" s="214"/>
      <c r="D26" s="215"/>
      <c r="E26" s="164">
        <f>SUM(M25:M26)</f>
        <v>0</v>
      </c>
      <c r="F26" s="163"/>
      <c r="G26" s="171"/>
      <c r="H26" s="242"/>
      <c r="I26" s="242"/>
      <c r="J26" s="244"/>
      <c r="K26" s="96"/>
      <c r="L26" s="97" t="s">
        <v>175</v>
      </c>
      <c r="M26" s="100">
        <f>E20*K26/100</f>
        <v>0</v>
      </c>
    </row>
    <row r="27" spans="1:13" s="3" customFormat="1" ht="12.95" customHeight="1" thickBot="1" x14ac:dyDescent="0.25">
      <c r="A27" s="171" t="s">
        <v>188</v>
      </c>
      <c r="B27" s="245"/>
      <c r="C27" s="245"/>
      <c r="D27" s="246"/>
      <c r="E27" s="247">
        <f>SUM(M28:M28)</f>
        <v>0</v>
      </c>
      <c r="F27" s="145"/>
      <c r="G27" s="252" t="s">
        <v>185</v>
      </c>
      <c r="H27" s="256"/>
      <c r="I27" s="256"/>
      <c r="J27" s="256"/>
      <c r="K27" s="256"/>
      <c r="L27" s="256"/>
      <c r="M27" s="257"/>
    </row>
    <row r="28" spans="1:13" s="3" customFormat="1" ht="12.95" customHeight="1" thickBot="1" x14ac:dyDescent="0.25">
      <c r="A28" s="248" t="s">
        <v>189</v>
      </c>
      <c r="B28" s="249"/>
      <c r="C28" s="249"/>
      <c r="D28" s="250"/>
      <c r="E28" s="251">
        <f>SUM(E24:E27)</f>
        <v>0</v>
      </c>
      <c r="F28" s="196"/>
      <c r="G28" s="171"/>
      <c r="H28" s="242"/>
      <c r="I28" s="242"/>
      <c r="J28" s="244"/>
      <c r="K28" s="96"/>
      <c r="L28" s="97" t="s">
        <v>175</v>
      </c>
      <c r="M28" s="100">
        <f>E20*K28/100</f>
        <v>0</v>
      </c>
    </row>
    <row r="29" spans="1:13" s="4" customFormat="1" ht="12.95" customHeight="1" x14ac:dyDescent="0.2">
      <c r="A29" s="234" t="s">
        <v>190</v>
      </c>
      <c r="B29" s="235"/>
      <c r="C29" s="235"/>
      <c r="D29" s="236"/>
      <c r="E29" s="237" t="s">
        <v>191</v>
      </c>
      <c r="F29" s="235"/>
      <c r="G29" s="236"/>
      <c r="H29" s="237" t="s">
        <v>192</v>
      </c>
      <c r="I29" s="235"/>
      <c r="J29" s="235"/>
      <c r="K29" s="235"/>
      <c r="L29" s="235"/>
      <c r="M29" s="238"/>
    </row>
    <row r="30" spans="1:13" s="3" customFormat="1" ht="12.95" customHeight="1" x14ac:dyDescent="0.2">
      <c r="A30" s="239" t="s">
        <v>138</v>
      </c>
      <c r="B30" s="145"/>
      <c r="C30" s="145"/>
      <c r="D30" s="146"/>
      <c r="E30" s="101" t="s">
        <v>193</v>
      </c>
      <c r="F30" s="242"/>
      <c r="G30" s="146"/>
      <c r="H30" s="101" t="s">
        <v>193</v>
      </c>
      <c r="I30" s="242"/>
      <c r="J30" s="145"/>
      <c r="K30" s="145"/>
      <c r="L30" s="145"/>
      <c r="M30" s="243"/>
    </row>
    <row r="31" spans="1:13" s="3" customFormat="1" ht="12.95" customHeight="1" x14ac:dyDescent="0.2">
      <c r="A31" s="221" t="s">
        <v>194</v>
      </c>
      <c r="B31" s="135"/>
      <c r="C31" s="213"/>
      <c r="D31" s="136"/>
      <c r="E31" s="101" t="s">
        <v>194</v>
      </c>
      <c r="F31" s="213"/>
      <c r="G31" s="136"/>
      <c r="H31" s="101" t="s">
        <v>194</v>
      </c>
      <c r="I31" s="213"/>
      <c r="J31" s="135"/>
      <c r="K31" s="135"/>
      <c r="L31" s="135"/>
      <c r="M31" s="223"/>
    </row>
    <row r="32" spans="1:13" s="3" customFormat="1" ht="12.95" customHeight="1" x14ac:dyDescent="0.2">
      <c r="A32" s="221"/>
      <c r="B32" s="135"/>
      <c r="C32" s="135"/>
      <c r="D32" s="136"/>
      <c r="E32" s="231" t="s">
        <v>195</v>
      </c>
      <c r="F32" s="135"/>
      <c r="G32" s="136"/>
      <c r="H32" s="231" t="s">
        <v>195</v>
      </c>
      <c r="I32" s="135"/>
      <c r="J32" s="135"/>
      <c r="K32" s="135"/>
      <c r="L32" s="135"/>
      <c r="M32" s="223"/>
    </row>
    <row r="33" spans="1:13" x14ac:dyDescent="0.2">
      <c r="A33" s="224"/>
      <c r="B33" s="225"/>
      <c r="C33" s="225"/>
      <c r="D33" s="226"/>
      <c r="E33" s="232"/>
      <c r="F33" s="225"/>
      <c r="G33" s="226"/>
      <c r="H33" s="232"/>
      <c r="I33" s="225"/>
      <c r="J33" s="225"/>
      <c r="K33" s="225"/>
      <c r="L33" s="225"/>
      <c r="M33" s="233"/>
    </row>
    <row r="34" spans="1:13" s="3" customFormat="1" ht="56.25" customHeight="1" thickBot="1" x14ac:dyDescent="0.25">
      <c r="A34" s="224"/>
      <c r="B34" s="225"/>
      <c r="C34" s="225"/>
      <c r="D34" s="226"/>
      <c r="E34" s="232"/>
      <c r="F34" s="225"/>
      <c r="G34" s="226"/>
      <c r="H34" s="232"/>
      <c r="I34" s="225"/>
      <c r="J34" s="225"/>
      <c r="K34" s="225"/>
      <c r="L34" s="225"/>
      <c r="M34" s="233"/>
    </row>
    <row r="35" spans="1:13" s="3" customFormat="1" ht="12.95" customHeight="1" x14ac:dyDescent="0.2">
      <c r="A35" s="181" t="s">
        <v>196</v>
      </c>
      <c r="B35" s="218"/>
      <c r="C35" s="218"/>
      <c r="D35" s="219"/>
      <c r="E35" s="220">
        <v>21</v>
      </c>
      <c r="F35" s="182"/>
      <c r="G35" s="103" t="s">
        <v>197</v>
      </c>
      <c r="H35" s="184">
        <f>E28-H37</f>
        <v>0</v>
      </c>
      <c r="I35" s="182"/>
      <c r="J35" s="182"/>
      <c r="K35" s="182"/>
      <c r="L35" s="182"/>
      <c r="M35" s="104" t="s">
        <v>198</v>
      </c>
    </row>
    <row r="36" spans="1:13" s="3" customFormat="1" ht="12.95" customHeight="1" x14ac:dyDescent="0.2">
      <c r="A36" s="162" t="s">
        <v>199</v>
      </c>
      <c r="B36" s="214"/>
      <c r="C36" s="214"/>
      <c r="D36" s="215"/>
      <c r="E36" s="216">
        <v>21</v>
      </c>
      <c r="F36" s="163"/>
      <c r="G36" s="93" t="s">
        <v>197</v>
      </c>
      <c r="H36" s="164">
        <f>H35*E36/100</f>
        <v>0</v>
      </c>
      <c r="I36" s="163"/>
      <c r="J36" s="163"/>
      <c r="K36" s="163"/>
      <c r="L36" s="163"/>
      <c r="M36" s="105" t="s">
        <v>198</v>
      </c>
    </row>
    <row r="37" spans="1:13" s="3" customFormat="1" ht="12.95" customHeight="1" x14ac:dyDescent="0.2">
      <c r="A37" s="162" t="s">
        <v>196</v>
      </c>
      <c r="B37" s="214"/>
      <c r="C37" s="214"/>
      <c r="D37" s="215"/>
      <c r="E37" s="216">
        <v>15</v>
      </c>
      <c r="F37" s="163"/>
      <c r="G37" s="93" t="s">
        <v>197</v>
      </c>
      <c r="H37" s="164">
        <v>0</v>
      </c>
      <c r="I37" s="217"/>
      <c r="J37" s="217"/>
      <c r="K37" s="217"/>
      <c r="L37" s="217"/>
      <c r="M37" s="105" t="s">
        <v>198</v>
      </c>
    </row>
    <row r="38" spans="1:13" s="3" customFormat="1" ht="12.95" customHeight="1" x14ac:dyDescent="0.2">
      <c r="A38" s="162" t="s">
        <v>199</v>
      </c>
      <c r="B38" s="214"/>
      <c r="C38" s="214"/>
      <c r="D38" s="215"/>
      <c r="E38" s="216">
        <v>15</v>
      </c>
      <c r="F38" s="163"/>
      <c r="G38" s="93" t="s">
        <v>197</v>
      </c>
      <c r="H38" s="164">
        <f>H37*E38/100</f>
        <v>0</v>
      </c>
      <c r="I38" s="163"/>
      <c r="J38" s="163"/>
      <c r="K38" s="163"/>
      <c r="L38" s="163"/>
      <c r="M38" s="105" t="s">
        <v>198</v>
      </c>
    </row>
    <row r="39" spans="1:13" s="106" customFormat="1" ht="19.5" customHeight="1" thickBot="1" x14ac:dyDescent="0.3">
      <c r="A39" s="210" t="s">
        <v>200</v>
      </c>
      <c r="B39" s="211"/>
      <c r="C39" s="211"/>
      <c r="D39" s="211"/>
      <c r="E39" s="211"/>
      <c r="F39" s="211"/>
      <c r="G39" s="211"/>
      <c r="H39" s="212">
        <f>SUM(H35:H38)</f>
        <v>0</v>
      </c>
      <c r="I39" s="157"/>
      <c r="J39" s="157"/>
      <c r="K39" s="157"/>
      <c r="L39" s="157"/>
      <c r="M39" s="107" t="s">
        <v>198</v>
      </c>
    </row>
    <row r="40" spans="1:13" s="3" customFormat="1" ht="12.95" customHeight="1" x14ac:dyDescent="0.2"/>
    <row r="41" spans="1:13" s="3" customFormat="1" ht="12.95" customHeight="1" x14ac:dyDescent="0.2">
      <c r="A41" s="213" t="s">
        <v>201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</sheetData>
  <sheetProtection sheet="1" objects="1" scenarios="1"/>
  <mergeCells count="110"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3" sqref="C3"/>
    </sheetView>
  </sheetViews>
  <sheetFormatPr defaultRowHeight="12.75" x14ac:dyDescent="0.2"/>
  <cols>
    <col min="1" max="1" width="3.85546875" customWidth="1"/>
    <col min="2" max="2" width="45.140625" customWidth="1"/>
    <col min="3" max="3" width="20.42578125" customWidth="1"/>
  </cols>
  <sheetData>
    <row r="1" spans="1:3" s="2" customFormat="1" x14ac:dyDescent="0.2">
      <c r="A1" s="280" t="s">
        <v>0</v>
      </c>
      <c r="B1" s="135"/>
      <c r="C1" s="2" t="s">
        <v>1</v>
      </c>
    </row>
    <row r="2" spans="1:3" s="2" customFormat="1" x14ac:dyDescent="0.2">
      <c r="A2" s="280" t="s">
        <v>202</v>
      </c>
      <c r="B2" s="135"/>
      <c r="C2" s="2" t="s">
        <v>292</v>
      </c>
    </row>
    <row r="3" spans="1:3" s="1" customFormat="1" ht="9.75" x14ac:dyDescent="0.2"/>
    <row r="4" spans="1:3" s="4" customFormat="1" x14ac:dyDescent="0.2">
      <c r="A4" s="281" t="s">
        <v>119</v>
      </c>
      <c r="B4" s="135"/>
      <c r="C4" s="135"/>
    </row>
    <row r="5" spans="1:3" s="1" customFormat="1" ht="10.5" thickBot="1" x14ac:dyDescent="0.25"/>
    <row r="6" spans="1:3" s="1" customFormat="1" ht="9.75" customHeight="1" x14ac:dyDescent="0.2">
      <c r="A6" s="282" t="s">
        <v>120</v>
      </c>
      <c r="B6" s="284" t="s">
        <v>121</v>
      </c>
      <c r="C6" s="71" t="s">
        <v>16</v>
      </c>
    </row>
    <row r="7" spans="1:3" s="1" customFormat="1" ht="9.75" customHeight="1" thickBot="1" x14ac:dyDescent="0.25">
      <c r="A7" s="283"/>
      <c r="B7" s="285"/>
      <c r="C7" s="72" t="s">
        <v>122</v>
      </c>
    </row>
    <row r="8" spans="1:3" s="18" customFormat="1" ht="11.25" x14ac:dyDescent="0.2">
      <c r="A8" s="73"/>
      <c r="B8" s="75" t="s">
        <v>24</v>
      </c>
      <c r="C8" s="74"/>
    </row>
    <row r="9" spans="1:3" s="18" customFormat="1" ht="11.25" x14ac:dyDescent="0.2">
      <c r="A9" s="76">
        <v>96</v>
      </c>
      <c r="B9" s="31" t="s">
        <v>126</v>
      </c>
      <c r="C9" s="77">
        <f>'ROZPOČET #2'!G22</f>
        <v>0</v>
      </c>
    </row>
    <row r="10" spans="1:3" s="18" customFormat="1" ht="12" thickBot="1" x14ac:dyDescent="0.25">
      <c r="A10" s="81"/>
      <c r="B10" s="82" t="s">
        <v>127</v>
      </c>
      <c r="C10" s="83">
        <f>SUM(C9:C9)</f>
        <v>0</v>
      </c>
    </row>
    <row r="11" spans="1:3" s="1" customFormat="1" ht="10.5" thickBot="1" x14ac:dyDescent="0.25"/>
    <row r="12" spans="1:3" s="18" customFormat="1" ht="12" thickBot="1" x14ac:dyDescent="0.25">
      <c r="A12" s="84"/>
      <c r="B12" s="85" t="s">
        <v>130</v>
      </c>
      <c r="C12" s="86">
        <f>C10</f>
        <v>0</v>
      </c>
    </row>
  </sheetData>
  <sheetProtection sheet="1" objects="1" scenarios="1"/>
  <mergeCells count="5">
    <mergeCell ref="A1:B1"/>
    <mergeCell ref="A2:B2"/>
    <mergeCell ref="A4:C4"/>
    <mergeCell ref="A6:A7"/>
    <mergeCell ref="B6:B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0" sqref="F20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7" width="10.5703125" customWidth="1"/>
    <col min="8" max="9" width="9" customWidth="1"/>
  </cols>
  <sheetData>
    <row r="1" spans="1:9" s="2" customFormat="1" x14ac:dyDescent="0.2">
      <c r="A1" s="280" t="s">
        <v>0</v>
      </c>
      <c r="B1" s="135"/>
      <c r="C1" s="135"/>
      <c r="D1" s="135"/>
      <c r="E1" s="135"/>
      <c r="F1" s="135"/>
      <c r="G1" s="135"/>
      <c r="H1" s="280" t="s">
        <v>1</v>
      </c>
      <c r="I1" s="135"/>
    </row>
    <row r="2" spans="1:9" s="2" customFormat="1" x14ac:dyDescent="0.2">
      <c r="A2" s="280" t="s">
        <v>202</v>
      </c>
      <c r="B2" s="135"/>
      <c r="C2" s="135"/>
      <c r="D2" s="135"/>
      <c r="E2" s="135"/>
      <c r="F2" s="135"/>
      <c r="G2" s="135"/>
      <c r="H2" s="280" t="s">
        <v>292</v>
      </c>
      <c r="I2" s="135"/>
    </row>
    <row r="3" spans="1:9" s="1" customFormat="1" ht="9.75" x14ac:dyDescent="0.2"/>
    <row r="4" spans="1:9" s="3" customFormat="1" x14ac:dyDescent="0.2">
      <c r="A4" s="281" t="s">
        <v>3</v>
      </c>
      <c r="B4" s="135"/>
      <c r="C4" s="135"/>
      <c r="D4" s="135"/>
      <c r="E4" s="135"/>
      <c r="F4" s="135"/>
      <c r="G4" s="135"/>
      <c r="H4" s="135"/>
      <c r="I4" s="135"/>
    </row>
    <row r="5" spans="1:9" s="1" customFormat="1" ht="10.5" thickBot="1" x14ac:dyDescent="0.25"/>
    <row r="6" spans="1:9" s="1" customFormat="1" ht="9.75" customHeight="1" x14ac:dyDescent="0.2">
      <c r="A6" s="6" t="s">
        <v>4</v>
      </c>
      <c r="B6" s="286" t="s">
        <v>8</v>
      </c>
      <c r="C6" s="286" t="s">
        <v>10</v>
      </c>
      <c r="D6" s="286" t="s">
        <v>12</v>
      </c>
      <c r="E6" s="286" t="s">
        <v>14</v>
      </c>
      <c r="F6" s="291" t="s">
        <v>16</v>
      </c>
      <c r="G6" s="196"/>
      <c r="H6" s="286" t="s">
        <v>21</v>
      </c>
      <c r="I6" s="198"/>
    </row>
    <row r="7" spans="1:9" s="1" customFormat="1" ht="9.75" customHeight="1" x14ac:dyDescent="0.2">
      <c r="A7" s="7" t="s">
        <v>5</v>
      </c>
      <c r="B7" s="154"/>
      <c r="C7" s="154"/>
      <c r="D7" s="154"/>
      <c r="E7" s="154"/>
      <c r="F7" s="292"/>
      <c r="G7" s="135"/>
      <c r="H7" s="154"/>
      <c r="I7" s="287"/>
    </row>
    <row r="8" spans="1:9" s="1" customFormat="1" ht="9.75" customHeight="1" x14ac:dyDescent="0.2">
      <c r="A8" s="7" t="s">
        <v>6</v>
      </c>
      <c r="B8" s="154"/>
      <c r="C8" s="154"/>
      <c r="D8" s="154"/>
      <c r="E8" s="154"/>
      <c r="F8" s="10" t="s">
        <v>17</v>
      </c>
      <c r="G8" s="12" t="s">
        <v>19</v>
      </c>
      <c r="H8" s="14" t="s">
        <v>17</v>
      </c>
      <c r="I8" s="16" t="s">
        <v>19</v>
      </c>
    </row>
    <row r="9" spans="1:9" s="1" customFormat="1" ht="9.75" customHeight="1" thickBot="1" x14ac:dyDescent="0.25">
      <c r="A9" s="8" t="s">
        <v>7</v>
      </c>
      <c r="B9" s="9" t="s">
        <v>9</v>
      </c>
      <c r="C9" s="9" t="s">
        <v>11</v>
      </c>
      <c r="D9" s="9" t="s">
        <v>13</v>
      </c>
      <c r="E9" s="9" t="s">
        <v>15</v>
      </c>
      <c r="F9" s="11" t="s">
        <v>18</v>
      </c>
      <c r="G9" s="13" t="s">
        <v>20</v>
      </c>
      <c r="H9" s="15" t="s">
        <v>22</v>
      </c>
      <c r="I9" s="17" t="s">
        <v>23</v>
      </c>
    </row>
    <row r="10" spans="1:9" s="19" customFormat="1" ht="11.25" x14ac:dyDescent="0.2">
      <c r="A10" s="21"/>
      <c r="B10" s="20"/>
      <c r="C10" s="22" t="s">
        <v>24</v>
      </c>
      <c r="D10" s="20"/>
      <c r="E10" s="20"/>
      <c r="F10" s="23"/>
      <c r="H10" s="24"/>
      <c r="I10" s="25"/>
    </row>
    <row r="11" spans="1:9" s="19" customFormat="1" ht="11.25" x14ac:dyDescent="0.2">
      <c r="A11" s="29"/>
      <c r="B11" s="30" t="s">
        <v>86</v>
      </c>
      <c r="C11" s="31" t="s">
        <v>87</v>
      </c>
      <c r="D11" s="28"/>
      <c r="E11" s="28"/>
      <c r="F11" s="32"/>
      <c r="G11" s="27"/>
      <c r="H11" s="33"/>
      <c r="I11" s="34"/>
    </row>
    <row r="12" spans="1:9" s="1" customFormat="1" ht="103.5" customHeight="1" x14ac:dyDescent="0.2">
      <c r="A12" s="35">
        <v>1</v>
      </c>
      <c r="B12" s="36" t="s">
        <v>203</v>
      </c>
      <c r="C12" s="37" t="s">
        <v>204</v>
      </c>
      <c r="D12" s="38" t="s">
        <v>34</v>
      </c>
      <c r="E12" s="39">
        <v>1101.5999999999999</v>
      </c>
      <c r="F12" s="133"/>
      <c r="G12" s="40">
        <f>E12*F12</f>
        <v>0</v>
      </c>
      <c r="H12" s="39">
        <v>1</v>
      </c>
      <c r="I12" s="41">
        <f>E12*H12</f>
        <v>1101.5999999999999</v>
      </c>
    </row>
    <row r="13" spans="1:9" s="1" customFormat="1" ht="9.75" customHeight="1" x14ac:dyDescent="0.2">
      <c r="A13" s="5"/>
      <c r="B13" s="44" t="s">
        <v>30</v>
      </c>
      <c r="C13" s="289" t="s">
        <v>205</v>
      </c>
      <c r="D13" s="208"/>
      <c r="E13" s="208"/>
      <c r="F13" s="208"/>
      <c r="G13" s="208"/>
      <c r="H13" s="208"/>
      <c r="I13" s="290"/>
    </row>
    <row r="14" spans="1:9" s="1" customFormat="1" ht="33" customHeight="1" x14ac:dyDescent="0.2">
      <c r="A14" s="35">
        <f>A12+1</f>
        <v>2</v>
      </c>
      <c r="B14" s="36" t="s">
        <v>101</v>
      </c>
      <c r="C14" s="37" t="s">
        <v>206</v>
      </c>
      <c r="D14" s="38" t="s">
        <v>34</v>
      </c>
      <c r="E14" s="39">
        <v>1101.5999999999999</v>
      </c>
      <c r="F14" s="133"/>
      <c r="G14" s="40">
        <f>E14*F14</f>
        <v>0</v>
      </c>
      <c r="H14" s="39">
        <v>0</v>
      </c>
      <c r="I14" s="41">
        <f>E14*H14</f>
        <v>0</v>
      </c>
    </row>
    <row r="15" spans="1:9" s="1" customFormat="1" ht="9.75" customHeight="1" x14ac:dyDescent="0.2">
      <c r="A15" s="5"/>
      <c r="B15" s="44" t="s">
        <v>30</v>
      </c>
      <c r="C15" s="289" t="s">
        <v>205</v>
      </c>
      <c r="D15" s="208"/>
      <c r="E15" s="208"/>
      <c r="F15" s="208"/>
      <c r="G15" s="208"/>
      <c r="H15" s="208"/>
      <c r="I15" s="290"/>
    </row>
    <row r="16" spans="1:9" s="1" customFormat="1" ht="44.25" customHeight="1" x14ac:dyDescent="0.2">
      <c r="A16" s="35">
        <f>A14+1</f>
        <v>3</v>
      </c>
      <c r="B16" s="36" t="s">
        <v>103</v>
      </c>
      <c r="C16" s="37" t="s">
        <v>207</v>
      </c>
      <c r="D16" s="38" t="s">
        <v>34</v>
      </c>
      <c r="E16" s="39">
        <v>5508</v>
      </c>
      <c r="F16" s="133"/>
      <c r="G16" s="40">
        <f>E16*F16</f>
        <v>0</v>
      </c>
      <c r="H16" s="39">
        <v>0</v>
      </c>
      <c r="I16" s="41">
        <f>E16*H16</f>
        <v>0</v>
      </c>
    </row>
    <row r="17" spans="1:9" s="1" customFormat="1" ht="9.75" customHeight="1" x14ac:dyDescent="0.2">
      <c r="A17" s="5"/>
      <c r="B17" s="44" t="s">
        <v>30</v>
      </c>
      <c r="C17" s="289" t="s">
        <v>208</v>
      </c>
      <c r="D17" s="208"/>
      <c r="E17" s="208"/>
      <c r="F17" s="208"/>
      <c r="G17" s="208"/>
      <c r="H17" s="208"/>
      <c r="I17" s="290"/>
    </row>
    <row r="18" spans="1:9" s="1" customFormat="1" ht="30.75" customHeight="1" x14ac:dyDescent="0.2">
      <c r="A18" s="35">
        <f>A16+1</f>
        <v>4</v>
      </c>
      <c r="B18" s="36" t="s">
        <v>98</v>
      </c>
      <c r="C18" s="37" t="s">
        <v>209</v>
      </c>
      <c r="D18" s="38" t="s">
        <v>34</v>
      </c>
      <c r="E18" s="39">
        <v>1101.5999999999999</v>
      </c>
      <c r="F18" s="133"/>
      <c r="G18" s="40">
        <f>E18*F18</f>
        <v>0</v>
      </c>
      <c r="H18" s="39">
        <v>0</v>
      </c>
      <c r="I18" s="41">
        <f>E18*H18</f>
        <v>0</v>
      </c>
    </row>
    <row r="19" spans="1:9" s="1" customFormat="1" ht="9.75" customHeight="1" x14ac:dyDescent="0.2">
      <c r="A19" s="5"/>
      <c r="B19" s="44" t="s">
        <v>30</v>
      </c>
      <c r="C19" s="289" t="s">
        <v>205</v>
      </c>
      <c r="D19" s="208"/>
      <c r="E19" s="208"/>
      <c r="F19" s="208"/>
      <c r="G19" s="208"/>
      <c r="H19" s="208"/>
      <c r="I19" s="290"/>
    </row>
    <row r="20" spans="1:9" s="1" customFormat="1" ht="27.75" customHeight="1" x14ac:dyDescent="0.2">
      <c r="A20" s="35">
        <f>A18+1</f>
        <v>5</v>
      </c>
      <c r="B20" s="36" t="s">
        <v>106</v>
      </c>
      <c r="C20" s="37" t="s">
        <v>210</v>
      </c>
      <c r="D20" s="38" t="s">
        <v>34</v>
      </c>
      <c r="E20" s="39">
        <v>1101.5999999999999</v>
      </c>
      <c r="F20" s="133"/>
      <c r="G20" s="40">
        <f>E20*F20</f>
        <v>0</v>
      </c>
      <c r="H20" s="39">
        <v>0</v>
      </c>
      <c r="I20" s="41">
        <f>E20*H20</f>
        <v>0</v>
      </c>
    </row>
    <row r="21" spans="1:9" s="1" customFormat="1" ht="9.75" customHeight="1" x14ac:dyDescent="0.2">
      <c r="A21" s="5"/>
      <c r="B21" s="44" t="s">
        <v>30</v>
      </c>
      <c r="C21" s="289" t="s">
        <v>205</v>
      </c>
      <c r="D21" s="208"/>
      <c r="E21" s="208"/>
      <c r="F21" s="208"/>
      <c r="G21" s="208"/>
      <c r="H21" s="208"/>
      <c r="I21" s="290"/>
    </row>
    <row r="22" spans="1:9" s="19" customFormat="1" ht="12" thickBot="1" x14ac:dyDescent="0.25">
      <c r="A22" s="46"/>
      <c r="B22" s="48">
        <v>96</v>
      </c>
      <c r="C22" s="49" t="s">
        <v>111</v>
      </c>
      <c r="D22" s="47"/>
      <c r="E22" s="47"/>
      <c r="F22" s="50"/>
      <c r="G22" s="62">
        <f>SUM(G12:G21)</f>
        <v>0</v>
      </c>
      <c r="H22" s="51"/>
      <c r="I22" s="52">
        <f>SUM(I12:I21)</f>
        <v>1101.5999999999999</v>
      </c>
    </row>
    <row r="23" spans="1:9" ht="13.5" thickBot="1" x14ac:dyDescent="0.25">
      <c r="A23" s="63"/>
      <c r="B23" s="63"/>
      <c r="C23" s="63"/>
      <c r="D23" s="63"/>
      <c r="E23" s="63"/>
      <c r="F23" s="63"/>
      <c r="G23" s="63"/>
      <c r="H23" s="63"/>
      <c r="I23" s="63"/>
    </row>
    <row r="24" spans="1:9" s="19" customFormat="1" ht="13.5" thickBot="1" x14ac:dyDescent="0.25">
      <c r="A24" s="66"/>
      <c r="B24" s="67"/>
      <c r="C24" s="69" t="s">
        <v>118</v>
      </c>
      <c r="D24" s="68"/>
      <c r="E24" s="68"/>
      <c r="F24" s="68"/>
      <c r="G24" s="68"/>
      <c r="H24" s="288">
        <f>'KRYCÍ LIST #2'!E20</f>
        <v>0</v>
      </c>
      <c r="I24" s="180"/>
    </row>
  </sheetData>
  <sheetProtection sheet="1" objects="1" scenarios="1"/>
  <mergeCells count="17">
    <mergeCell ref="B6:B8"/>
    <mergeCell ref="C6:C8"/>
    <mergeCell ref="D6:D8"/>
    <mergeCell ref="E6:E8"/>
    <mergeCell ref="F6:G7"/>
    <mergeCell ref="A1:G1"/>
    <mergeCell ref="H1:I1"/>
    <mergeCell ref="A2:G2"/>
    <mergeCell ref="H2:I2"/>
    <mergeCell ref="A4:I4"/>
    <mergeCell ref="H24:I24"/>
    <mergeCell ref="H6:I7"/>
    <mergeCell ref="C13:I13"/>
    <mergeCell ref="C15:I15"/>
    <mergeCell ref="C17:I17"/>
    <mergeCell ref="C19:I19"/>
    <mergeCell ref="C21:I21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8" workbookViewId="0">
      <selection activeCell="E30" sqref="E30:G34"/>
    </sheetView>
  </sheetViews>
  <sheetFormatPr defaultRowHeight="12.75" x14ac:dyDescent="0.2"/>
  <cols>
    <col min="1" max="1" width="2" customWidth="1"/>
    <col min="2" max="2" width="4.42578125" customWidth="1"/>
    <col min="3" max="3" width="4.28515625" customWidth="1"/>
    <col min="4" max="4" width="6.5703125" customWidth="1"/>
    <col min="5" max="5" width="6.42578125" customWidth="1"/>
    <col min="6" max="6" width="9.5703125" customWidth="1"/>
    <col min="7" max="7" width="12.28515625" customWidth="1"/>
    <col min="8" max="8" width="6.42578125" customWidth="1"/>
    <col min="9" max="9" width="2.42578125" customWidth="1"/>
    <col min="10" max="10" width="4.85546875" customWidth="1"/>
    <col min="11" max="11" width="11.85546875" customWidth="1"/>
    <col min="12" max="12" width="2.28515625" customWidth="1"/>
    <col min="13" max="13" width="13.5703125" customWidth="1"/>
  </cols>
  <sheetData>
    <row r="1" spans="1:13" ht="18.600000000000001" customHeight="1" x14ac:dyDescent="0.25">
      <c r="A1" s="277" t="s">
        <v>131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9.9499999999999993" customHeight="1" thickBot="1" x14ac:dyDescent="0.25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2.95" customHeight="1" x14ac:dyDescent="0.2">
      <c r="A3" s="278" t="s">
        <v>132</v>
      </c>
      <c r="B3" s="196"/>
      <c r="C3" s="196"/>
      <c r="D3" s="197"/>
      <c r="E3" s="279" t="s">
        <v>133</v>
      </c>
      <c r="F3" s="196"/>
      <c r="G3" s="196"/>
      <c r="H3" s="196"/>
      <c r="I3" s="196"/>
      <c r="J3" s="197"/>
      <c r="K3" s="279" t="s">
        <v>134</v>
      </c>
      <c r="L3" s="197"/>
      <c r="M3" s="87" t="s">
        <v>135</v>
      </c>
    </row>
    <row r="4" spans="1:13" ht="25.5" customHeight="1" x14ac:dyDescent="0.2">
      <c r="A4" s="275" t="s">
        <v>136</v>
      </c>
      <c r="B4" s="151"/>
      <c r="C4" s="151"/>
      <c r="D4" s="152"/>
      <c r="E4" s="276" t="s">
        <v>137</v>
      </c>
      <c r="F4" s="200"/>
      <c r="G4" s="200"/>
      <c r="H4" s="200"/>
      <c r="I4" s="200"/>
      <c r="J4" s="201"/>
      <c r="K4" s="202" t="s">
        <v>138</v>
      </c>
      <c r="L4" s="152"/>
      <c r="M4" s="88" t="s">
        <v>139</v>
      </c>
    </row>
    <row r="5" spans="1:13" ht="12.95" customHeight="1" x14ac:dyDescent="0.2">
      <c r="A5" s="273" t="s">
        <v>140</v>
      </c>
      <c r="B5" s="145"/>
      <c r="C5" s="145"/>
      <c r="D5" s="146"/>
      <c r="E5" s="266" t="s">
        <v>141</v>
      </c>
      <c r="F5" s="145"/>
      <c r="G5" s="145"/>
      <c r="H5" s="145"/>
      <c r="I5" s="145"/>
      <c r="J5" s="146"/>
      <c r="K5" s="266" t="s">
        <v>142</v>
      </c>
      <c r="L5" s="146"/>
      <c r="M5" s="89" t="s">
        <v>143</v>
      </c>
    </row>
    <row r="6" spans="1:13" ht="25.5" customHeight="1" x14ac:dyDescent="0.2">
      <c r="A6" s="275" t="s">
        <v>138</v>
      </c>
      <c r="B6" s="151"/>
      <c r="C6" s="151"/>
      <c r="D6" s="152"/>
      <c r="E6" s="276" t="s">
        <v>144</v>
      </c>
      <c r="F6" s="200"/>
      <c r="G6" s="200"/>
      <c r="H6" s="200"/>
      <c r="I6" s="200"/>
      <c r="J6" s="201"/>
      <c r="K6" s="202" t="s">
        <v>138</v>
      </c>
      <c r="L6" s="152"/>
      <c r="M6" s="88" t="s">
        <v>138</v>
      </c>
    </row>
    <row r="7" spans="1:13" s="3" customFormat="1" ht="12.95" customHeight="1" x14ac:dyDescent="0.2">
      <c r="A7" s="272" t="s">
        <v>145</v>
      </c>
      <c r="B7" s="258"/>
      <c r="C7" s="258"/>
      <c r="D7" s="274" t="s">
        <v>149</v>
      </c>
      <c r="E7" s="258"/>
      <c r="F7" s="258"/>
      <c r="G7" s="260"/>
      <c r="H7" s="264" t="s">
        <v>152</v>
      </c>
      <c r="I7" s="258"/>
      <c r="J7" s="258"/>
      <c r="K7" s="258"/>
      <c r="L7" s="258"/>
      <c r="M7" s="90"/>
    </row>
    <row r="8" spans="1:13" s="3" customFormat="1" ht="12.95" customHeight="1" x14ac:dyDescent="0.2">
      <c r="A8" s="272" t="s">
        <v>146</v>
      </c>
      <c r="B8" s="258"/>
      <c r="C8" s="258"/>
      <c r="D8" s="274" t="s">
        <v>150</v>
      </c>
      <c r="E8" s="258"/>
      <c r="F8" s="258"/>
      <c r="G8" s="260"/>
      <c r="H8" s="264" t="s">
        <v>153</v>
      </c>
      <c r="I8" s="258"/>
      <c r="J8" s="258"/>
      <c r="K8" s="258"/>
      <c r="L8" s="258"/>
      <c r="M8" s="91" t="str">
        <f>IF(M7=0,"",E28/M7)</f>
        <v/>
      </c>
    </row>
    <row r="9" spans="1:13" ht="12.95" customHeight="1" x14ac:dyDescent="0.2">
      <c r="A9" s="272" t="s">
        <v>147</v>
      </c>
      <c r="B9" s="163"/>
      <c r="C9" s="163"/>
      <c r="D9" s="274" t="s">
        <v>138</v>
      </c>
      <c r="E9" s="163"/>
      <c r="F9" s="163"/>
      <c r="G9" s="165"/>
      <c r="H9" s="264" t="s">
        <v>154</v>
      </c>
      <c r="I9" s="163"/>
      <c r="J9" s="163"/>
      <c r="K9" s="268" t="s">
        <v>293</v>
      </c>
      <c r="L9" s="163"/>
      <c r="M9" s="167"/>
    </row>
    <row r="10" spans="1:13" s="3" customFormat="1" ht="12.95" customHeight="1" x14ac:dyDescent="0.2">
      <c r="A10" s="273" t="s">
        <v>148</v>
      </c>
      <c r="B10" s="267"/>
      <c r="C10" s="267"/>
      <c r="D10" s="269" t="s">
        <v>151</v>
      </c>
      <c r="E10" s="267"/>
      <c r="F10" s="267"/>
      <c r="G10" s="155"/>
      <c r="H10" s="266" t="s">
        <v>155</v>
      </c>
      <c r="I10" s="267"/>
      <c r="J10" s="269" t="s">
        <v>138</v>
      </c>
      <c r="K10" s="145"/>
      <c r="L10" s="145"/>
      <c r="M10" s="203"/>
    </row>
    <row r="11" spans="1:13" ht="12.95" customHeight="1" thickBot="1" x14ac:dyDescent="0.25">
      <c r="A11" s="265" t="s">
        <v>138</v>
      </c>
      <c r="B11" s="175"/>
      <c r="C11" s="175"/>
      <c r="D11" s="175"/>
      <c r="E11" s="175"/>
      <c r="F11" s="175"/>
      <c r="G11" s="176"/>
      <c r="H11" s="270" t="s">
        <v>138</v>
      </c>
      <c r="I11" s="175"/>
      <c r="J11" s="175"/>
      <c r="K11" s="175"/>
      <c r="L11" s="175"/>
      <c r="M11" s="271"/>
    </row>
    <row r="12" spans="1:13" ht="28.5" customHeight="1" thickBot="1" x14ac:dyDescent="0.25">
      <c r="A12" s="179" t="s">
        <v>156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80"/>
    </row>
    <row r="13" spans="1:13" ht="12.95" customHeight="1" x14ac:dyDescent="0.2">
      <c r="A13" s="252" t="s">
        <v>157</v>
      </c>
      <c r="B13" s="182"/>
      <c r="C13" s="182"/>
      <c r="D13" s="182"/>
      <c r="E13" s="182"/>
      <c r="F13" s="182"/>
      <c r="G13" s="252" t="s">
        <v>158</v>
      </c>
      <c r="H13" s="182"/>
      <c r="I13" s="182"/>
      <c r="J13" s="182"/>
      <c r="K13" s="182"/>
      <c r="L13" s="182"/>
      <c r="M13" s="261"/>
    </row>
    <row r="14" spans="1:13" s="3" customFormat="1" ht="12.95" customHeight="1" x14ac:dyDescent="0.2">
      <c r="A14" s="262"/>
      <c r="B14" s="264" t="s">
        <v>159</v>
      </c>
      <c r="C14" s="258"/>
      <c r="D14" s="260"/>
      <c r="E14" s="164"/>
      <c r="F14" s="258"/>
      <c r="G14" s="162" t="s">
        <v>174</v>
      </c>
      <c r="H14" s="214"/>
      <c r="I14" s="214"/>
      <c r="J14" s="215"/>
      <c r="K14" s="94"/>
      <c r="L14" s="95" t="s">
        <v>175</v>
      </c>
      <c r="M14" s="99">
        <f>E20*K14/100</f>
        <v>0</v>
      </c>
    </row>
    <row r="15" spans="1:13" s="3" customFormat="1" ht="12.95" customHeight="1" x14ac:dyDescent="0.2">
      <c r="A15" s="263"/>
      <c r="B15" s="264" t="s">
        <v>160</v>
      </c>
      <c r="C15" s="258"/>
      <c r="D15" s="260"/>
      <c r="E15" s="164"/>
      <c r="F15" s="258"/>
      <c r="G15" s="162" t="s">
        <v>176</v>
      </c>
      <c r="H15" s="214"/>
      <c r="I15" s="214"/>
      <c r="J15" s="215"/>
      <c r="K15" s="94"/>
      <c r="L15" s="95" t="s">
        <v>175</v>
      </c>
      <c r="M15" s="99">
        <f>E20*K15/100</f>
        <v>0</v>
      </c>
    </row>
    <row r="16" spans="1:13" s="3" customFormat="1" ht="12.95" customHeight="1" x14ac:dyDescent="0.2">
      <c r="A16" s="98" t="s">
        <v>161</v>
      </c>
      <c r="B16" s="259" t="s">
        <v>162</v>
      </c>
      <c r="C16" s="258"/>
      <c r="D16" s="260"/>
      <c r="E16" s="164">
        <f>'REKAPITULACE #3'!C13</f>
        <v>0</v>
      </c>
      <c r="F16" s="258"/>
      <c r="G16" s="162" t="s">
        <v>177</v>
      </c>
      <c r="H16" s="214"/>
      <c r="I16" s="214"/>
      <c r="J16" s="215"/>
      <c r="K16" s="94"/>
      <c r="L16" s="95" t="s">
        <v>175</v>
      </c>
      <c r="M16" s="99">
        <f>E20*K16/100</f>
        <v>0</v>
      </c>
    </row>
    <row r="17" spans="1:13" s="3" customFormat="1" ht="12.95" customHeight="1" x14ac:dyDescent="0.2">
      <c r="A17" s="98" t="s">
        <v>163</v>
      </c>
      <c r="B17" s="259" t="s">
        <v>164</v>
      </c>
      <c r="C17" s="258"/>
      <c r="D17" s="260"/>
      <c r="E17" s="164">
        <f>'REKAPITULACE #3'!C17</f>
        <v>0</v>
      </c>
      <c r="F17" s="258"/>
      <c r="G17" s="162" t="s">
        <v>178</v>
      </c>
      <c r="H17" s="214"/>
      <c r="I17" s="214"/>
      <c r="J17" s="215"/>
      <c r="K17" s="94"/>
      <c r="L17" s="95" t="s">
        <v>175</v>
      </c>
      <c r="M17" s="99">
        <f>E20*K17/100</f>
        <v>0</v>
      </c>
    </row>
    <row r="18" spans="1:13" s="3" customFormat="1" ht="12.95" customHeight="1" x14ac:dyDescent="0.2">
      <c r="A18" s="98" t="s">
        <v>165</v>
      </c>
      <c r="B18" s="259" t="s">
        <v>166</v>
      </c>
      <c r="C18" s="258"/>
      <c r="D18" s="260"/>
      <c r="E18" s="164">
        <v>0</v>
      </c>
      <c r="F18" s="258"/>
      <c r="G18" s="162" t="s">
        <v>179</v>
      </c>
      <c r="H18" s="214"/>
      <c r="I18" s="214"/>
      <c r="J18" s="215"/>
      <c r="K18" s="94"/>
      <c r="L18" s="95" t="s">
        <v>175</v>
      </c>
      <c r="M18" s="99">
        <f>E20*K18/100</f>
        <v>0</v>
      </c>
    </row>
    <row r="19" spans="1:13" s="3" customFormat="1" ht="12.95" customHeight="1" x14ac:dyDescent="0.2">
      <c r="A19" s="98" t="s">
        <v>167</v>
      </c>
      <c r="B19" s="259" t="s">
        <v>168</v>
      </c>
      <c r="C19" s="258"/>
      <c r="D19" s="260"/>
      <c r="E19" s="164">
        <v>0</v>
      </c>
      <c r="F19" s="258"/>
      <c r="G19" s="162" t="s">
        <v>180</v>
      </c>
      <c r="H19" s="214"/>
      <c r="I19" s="214"/>
      <c r="J19" s="215"/>
      <c r="K19" s="94"/>
      <c r="L19" s="95" t="s">
        <v>175</v>
      </c>
      <c r="M19" s="99">
        <f>E20*K19/100</f>
        <v>0</v>
      </c>
    </row>
    <row r="20" spans="1:13" s="3" customFormat="1" ht="12.95" customHeight="1" x14ac:dyDescent="0.2">
      <c r="A20" s="162" t="s">
        <v>169</v>
      </c>
      <c r="B20" s="254"/>
      <c r="C20" s="254"/>
      <c r="D20" s="255"/>
      <c r="E20" s="164">
        <f>SUM(E16:E19)</f>
        <v>0</v>
      </c>
      <c r="F20" s="258"/>
      <c r="G20" s="162" t="s">
        <v>181</v>
      </c>
      <c r="H20" s="214"/>
      <c r="I20" s="214"/>
      <c r="J20" s="215"/>
      <c r="K20" s="94"/>
      <c r="L20" s="95" t="s">
        <v>175</v>
      </c>
      <c r="M20" s="99">
        <f>E20*K20/100</f>
        <v>0</v>
      </c>
    </row>
    <row r="21" spans="1:13" s="3" customFormat="1" ht="12.95" customHeight="1" x14ac:dyDescent="0.2">
      <c r="A21" s="162" t="s">
        <v>170</v>
      </c>
      <c r="B21" s="254"/>
      <c r="C21" s="254"/>
      <c r="D21" s="255"/>
      <c r="E21" s="164">
        <v>0</v>
      </c>
      <c r="F21" s="258"/>
      <c r="G21" s="162" t="s">
        <v>182</v>
      </c>
      <c r="H21" s="214"/>
      <c r="I21" s="214"/>
      <c r="J21" s="215"/>
      <c r="K21" s="94"/>
      <c r="L21" s="95" t="s">
        <v>175</v>
      </c>
      <c r="M21" s="99">
        <f>E20*K21/100</f>
        <v>0</v>
      </c>
    </row>
    <row r="22" spans="1:13" s="3" customFormat="1" ht="12.95" customHeight="1" x14ac:dyDescent="0.2">
      <c r="A22" s="162" t="s">
        <v>171</v>
      </c>
      <c r="B22" s="254"/>
      <c r="C22" s="254"/>
      <c r="D22" s="255"/>
      <c r="E22" s="164">
        <v>0</v>
      </c>
      <c r="F22" s="258"/>
      <c r="G22" s="162" t="s">
        <v>183</v>
      </c>
      <c r="H22" s="214"/>
      <c r="I22" s="214"/>
      <c r="J22" s="215"/>
      <c r="K22" s="94"/>
      <c r="L22" s="95" t="s">
        <v>175</v>
      </c>
      <c r="M22" s="99">
        <f>E20*K22/100</f>
        <v>0</v>
      </c>
    </row>
    <row r="23" spans="1:13" s="3" customFormat="1" ht="12.95" customHeight="1" thickBot="1" x14ac:dyDescent="0.25">
      <c r="A23" s="162" t="s">
        <v>172</v>
      </c>
      <c r="B23" s="254"/>
      <c r="C23" s="254"/>
      <c r="D23" s="255"/>
      <c r="E23" s="164">
        <v>0</v>
      </c>
      <c r="F23" s="258"/>
      <c r="G23" s="171"/>
      <c r="H23" s="245"/>
      <c r="I23" s="245"/>
      <c r="J23" s="246"/>
      <c r="K23" s="96"/>
      <c r="L23" s="97" t="s">
        <v>175</v>
      </c>
      <c r="M23" s="100">
        <f>E20*K23/100</f>
        <v>0</v>
      </c>
    </row>
    <row r="24" spans="1:13" s="3" customFormat="1" ht="12.95" customHeight="1" x14ac:dyDescent="0.2">
      <c r="A24" s="162" t="s">
        <v>173</v>
      </c>
      <c r="B24" s="254"/>
      <c r="C24" s="254"/>
      <c r="D24" s="254"/>
      <c r="E24" s="164">
        <f>SUM(E20:E23)</f>
        <v>0</v>
      </c>
      <c r="F24" s="258"/>
      <c r="G24" s="252" t="s">
        <v>184</v>
      </c>
      <c r="H24" s="182"/>
      <c r="I24" s="182"/>
      <c r="J24" s="182"/>
      <c r="K24" s="182"/>
      <c r="L24" s="182"/>
      <c r="M24" s="253"/>
    </row>
    <row r="25" spans="1:13" s="3" customFormat="1" ht="12.95" customHeight="1" x14ac:dyDescent="0.2">
      <c r="A25" s="162" t="s">
        <v>186</v>
      </c>
      <c r="B25" s="214"/>
      <c r="C25" s="214"/>
      <c r="D25" s="215"/>
      <c r="E25" s="164">
        <f>SUM(M14:M23)</f>
        <v>0</v>
      </c>
      <c r="F25" s="163"/>
      <c r="G25" s="162"/>
      <c r="H25" s="254"/>
      <c r="I25" s="254"/>
      <c r="J25" s="255"/>
      <c r="K25" s="94"/>
      <c r="L25" s="95" t="s">
        <v>175</v>
      </c>
      <c r="M25" s="99">
        <f>E20*K25/100</f>
        <v>0</v>
      </c>
    </row>
    <row r="26" spans="1:13" s="3" customFormat="1" ht="12.95" customHeight="1" thickBot="1" x14ac:dyDescent="0.25">
      <c r="A26" s="162" t="s">
        <v>187</v>
      </c>
      <c r="B26" s="214"/>
      <c r="C26" s="214"/>
      <c r="D26" s="215"/>
      <c r="E26" s="164">
        <f>SUM(M25:M26)</f>
        <v>0</v>
      </c>
      <c r="F26" s="163"/>
      <c r="G26" s="171"/>
      <c r="H26" s="242"/>
      <c r="I26" s="242"/>
      <c r="J26" s="244"/>
      <c r="K26" s="96"/>
      <c r="L26" s="97" t="s">
        <v>175</v>
      </c>
      <c r="M26" s="100">
        <f>E20*K26/100</f>
        <v>0</v>
      </c>
    </row>
    <row r="27" spans="1:13" s="3" customFormat="1" ht="12.95" customHeight="1" thickBot="1" x14ac:dyDescent="0.25">
      <c r="A27" s="171" t="s">
        <v>188</v>
      </c>
      <c r="B27" s="245"/>
      <c r="C27" s="245"/>
      <c r="D27" s="246"/>
      <c r="E27" s="247">
        <f>SUM(M28:M28)</f>
        <v>0</v>
      </c>
      <c r="F27" s="145"/>
      <c r="G27" s="252" t="s">
        <v>185</v>
      </c>
      <c r="H27" s="256"/>
      <c r="I27" s="256"/>
      <c r="J27" s="256"/>
      <c r="K27" s="256"/>
      <c r="L27" s="256"/>
      <c r="M27" s="257"/>
    </row>
    <row r="28" spans="1:13" s="3" customFormat="1" ht="12.95" customHeight="1" thickBot="1" x14ac:dyDescent="0.25">
      <c r="A28" s="248" t="s">
        <v>189</v>
      </c>
      <c r="B28" s="249"/>
      <c r="C28" s="249"/>
      <c r="D28" s="250"/>
      <c r="E28" s="251">
        <f>SUM(E24:E27)</f>
        <v>0</v>
      </c>
      <c r="F28" s="196"/>
      <c r="G28" s="171"/>
      <c r="H28" s="242"/>
      <c r="I28" s="242"/>
      <c r="J28" s="244"/>
      <c r="K28" s="96"/>
      <c r="L28" s="97" t="s">
        <v>175</v>
      </c>
      <c r="M28" s="100">
        <f>E20*K28/100</f>
        <v>0</v>
      </c>
    </row>
    <row r="29" spans="1:13" s="4" customFormat="1" ht="12.95" customHeight="1" x14ac:dyDescent="0.2">
      <c r="A29" s="234" t="s">
        <v>190</v>
      </c>
      <c r="B29" s="235"/>
      <c r="C29" s="235"/>
      <c r="D29" s="236"/>
      <c r="E29" s="237" t="s">
        <v>191</v>
      </c>
      <c r="F29" s="235"/>
      <c r="G29" s="236"/>
      <c r="H29" s="237" t="s">
        <v>192</v>
      </c>
      <c r="I29" s="235"/>
      <c r="J29" s="235"/>
      <c r="K29" s="235"/>
      <c r="L29" s="235"/>
      <c r="M29" s="238"/>
    </row>
    <row r="30" spans="1:13" s="3" customFormat="1" ht="12.95" customHeight="1" x14ac:dyDescent="0.2">
      <c r="A30" s="239" t="s">
        <v>138</v>
      </c>
      <c r="B30" s="145"/>
      <c r="C30" s="145"/>
      <c r="D30" s="146"/>
      <c r="E30" s="132" t="s">
        <v>193</v>
      </c>
      <c r="F30" s="240"/>
      <c r="G30" s="241"/>
      <c r="H30" s="101" t="s">
        <v>193</v>
      </c>
      <c r="I30" s="242"/>
      <c r="J30" s="145"/>
      <c r="K30" s="145"/>
      <c r="L30" s="145"/>
      <c r="M30" s="243"/>
    </row>
    <row r="31" spans="1:13" s="3" customFormat="1" ht="12.95" customHeight="1" x14ac:dyDescent="0.2">
      <c r="A31" s="221" t="s">
        <v>194</v>
      </c>
      <c r="B31" s="135"/>
      <c r="C31" s="213"/>
      <c r="D31" s="136"/>
      <c r="E31" s="132" t="s">
        <v>194</v>
      </c>
      <c r="F31" s="222"/>
      <c r="G31" s="149"/>
      <c r="H31" s="101" t="s">
        <v>194</v>
      </c>
      <c r="I31" s="213"/>
      <c r="J31" s="135"/>
      <c r="K31" s="135"/>
      <c r="L31" s="135"/>
      <c r="M31" s="223"/>
    </row>
    <row r="32" spans="1:13" s="3" customFormat="1" ht="12.95" customHeight="1" x14ac:dyDescent="0.2">
      <c r="A32" s="221"/>
      <c r="B32" s="135"/>
      <c r="C32" s="135"/>
      <c r="D32" s="136"/>
      <c r="E32" s="227" t="s">
        <v>195</v>
      </c>
      <c r="F32" s="148"/>
      <c r="G32" s="149"/>
      <c r="H32" s="231" t="s">
        <v>195</v>
      </c>
      <c r="I32" s="135"/>
      <c r="J32" s="135"/>
      <c r="K32" s="135"/>
      <c r="L32" s="135"/>
      <c r="M32" s="223"/>
    </row>
    <row r="33" spans="1:13" x14ac:dyDescent="0.2">
      <c r="A33" s="224"/>
      <c r="B33" s="225"/>
      <c r="C33" s="225"/>
      <c r="D33" s="226"/>
      <c r="E33" s="228"/>
      <c r="F33" s="229"/>
      <c r="G33" s="230"/>
      <c r="H33" s="232"/>
      <c r="I33" s="225"/>
      <c r="J33" s="225"/>
      <c r="K33" s="225"/>
      <c r="L33" s="225"/>
      <c r="M33" s="233"/>
    </row>
    <row r="34" spans="1:13" s="3" customFormat="1" ht="56.25" customHeight="1" thickBot="1" x14ac:dyDescent="0.25">
      <c r="A34" s="224"/>
      <c r="B34" s="225"/>
      <c r="C34" s="225"/>
      <c r="D34" s="226"/>
      <c r="E34" s="228"/>
      <c r="F34" s="229"/>
      <c r="G34" s="230"/>
      <c r="H34" s="232"/>
      <c r="I34" s="225"/>
      <c r="J34" s="225"/>
      <c r="K34" s="225"/>
      <c r="L34" s="225"/>
      <c r="M34" s="233"/>
    </row>
    <row r="35" spans="1:13" s="3" customFormat="1" ht="12.95" customHeight="1" x14ac:dyDescent="0.2">
      <c r="A35" s="181" t="s">
        <v>196</v>
      </c>
      <c r="B35" s="218"/>
      <c r="C35" s="218"/>
      <c r="D35" s="219"/>
      <c r="E35" s="220">
        <v>21</v>
      </c>
      <c r="F35" s="182"/>
      <c r="G35" s="103" t="s">
        <v>197</v>
      </c>
      <c r="H35" s="184">
        <f>E28-H37</f>
        <v>0</v>
      </c>
      <c r="I35" s="182"/>
      <c r="J35" s="182"/>
      <c r="K35" s="182"/>
      <c r="L35" s="182"/>
      <c r="M35" s="104" t="s">
        <v>198</v>
      </c>
    </row>
    <row r="36" spans="1:13" s="3" customFormat="1" ht="12.95" customHeight="1" x14ac:dyDescent="0.2">
      <c r="A36" s="162" t="s">
        <v>199</v>
      </c>
      <c r="B36" s="214"/>
      <c r="C36" s="214"/>
      <c r="D36" s="215"/>
      <c r="E36" s="216">
        <v>21</v>
      </c>
      <c r="F36" s="163"/>
      <c r="G36" s="93" t="s">
        <v>197</v>
      </c>
      <c r="H36" s="164">
        <f>H35*E36/100</f>
        <v>0</v>
      </c>
      <c r="I36" s="163"/>
      <c r="J36" s="163"/>
      <c r="K36" s="163"/>
      <c r="L36" s="163"/>
      <c r="M36" s="105" t="s">
        <v>198</v>
      </c>
    </row>
    <row r="37" spans="1:13" s="3" customFormat="1" ht="12.95" customHeight="1" x14ac:dyDescent="0.2">
      <c r="A37" s="162" t="s">
        <v>196</v>
      </c>
      <c r="B37" s="214"/>
      <c r="C37" s="214"/>
      <c r="D37" s="215"/>
      <c r="E37" s="216">
        <v>15</v>
      </c>
      <c r="F37" s="163"/>
      <c r="G37" s="93" t="s">
        <v>197</v>
      </c>
      <c r="H37" s="164">
        <v>0</v>
      </c>
      <c r="I37" s="217"/>
      <c r="J37" s="217"/>
      <c r="K37" s="217"/>
      <c r="L37" s="217"/>
      <c r="M37" s="105" t="s">
        <v>198</v>
      </c>
    </row>
    <row r="38" spans="1:13" s="3" customFormat="1" ht="12.95" customHeight="1" x14ac:dyDescent="0.2">
      <c r="A38" s="162" t="s">
        <v>199</v>
      </c>
      <c r="B38" s="214"/>
      <c r="C38" s="214"/>
      <c r="D38" s="215"/>
      <c r="E38" s="216">
        <v>15</v>
      </c>
      <c r="F38" s="163"/>
      <c r="G38" s="93" t="s">
        <v>197</v>
      </c>
      <c r="H38" s="164">
        <f>H37*E38/100</f>
        <v>0</v>
      </c>
      <c r="I38" s="163"/>
      <c r="J38" s="163"/>
      <c r="K38" s="163"/>
      <c r="L38" s="163"/>
      <c r="M38" s="105" t="s">
        <v>198</v>
      </c>
    </row>
    <row r="39" spans="1:13" s="106" customFormat="1" ht="19.5" customHeight="1" thickBot="1" x14ac:dyDescent="0.3">
      <c r="A39" s="210" t="s">
        <v>200</v>
      </c>
      <c r="B39" s="211"/>
      <c r="C39" s="211"/>
      <c r="D39" s="211"/>
      <c r="E39" s="211"/>
      <c r="F39" s="211"/>
      <c r="G39" s="211"/>
      <c r="H39" s="212">
        <f>SUM(H35:H38)</f>
        <v>0</v>
      </c>
      <c r="I39" s="157"/>
      <c r="J39" s="157"/>
      <c r="K39" s="157"/>
      <c r="L39" s="157"/>
      <c r="M39" s="107" t="s">
        <v>198</v>
      </c>
    </row>
    <row r="40" spans="1:13" s="3" customFormat="1" ht="12.95" customHeight="1" x14ac:dyDescent="0.2"/>
    <row r="41" spans="1:13" s="3" customFormat="1" ht="12.95" customHeight="1" x14ac:dyDescent="0.2">
      <c r="A41" s="213" t="s">
        <v>201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</row>
  </sheetData>
  <sheetProtection sheet="1" objects="1" scenarios="1"/>
  <mergeCells count="110"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3" sqref="C3"/>
    </sheetView>
  </sheetViews>
  <sheetFormatPr defaultRowHeight="12.75" x14ac:dyDescent="0.2"/>
  <cols>
    <col min="1" max="1" width="3.85546875" customWidth="1"/>
    <col min="2" max="2" width="45.140625" customWidth="1"/>
    <col min="3" max="3" width="20.42578125" customWidth="1"/>
  </cols>
  <sheetData>
    <row r="1" spans="1:3" s="2" customFormat="1" x14ac:dyDescent="0.2">
      <c r="A1" s="280" t="s">
        <v>0</v>
      </c>
      <c r="B1" s="135"/>
      <c r="C1" s="2" t="s">
        <v>1</v>
      </c>
    </row>
    <row r="2" spans="1:3" s="2" customFormat="1" x14ac:dyDescent="0.2">
      <c r="A2" s="280" t="s">
        <v>2</v>
      </c>
      <c r="B2" s="135"/>
      <c r="C2" s="2" t="s">
        <v>292</v>
      </c>
    </row>
    <row r="3" spans="1:3" s="1" customFormat="1" ht="9.75" x14ac:dyDescent="0.2"/>
    <row r="4" spans="1:3" s="4" customFormat="1" x14ac:dyDescent="0.2">
      <c r="A4" s="281" t="s">
        <v>119</v>
      </c>
      <c r="B4" s="135"/>
      <c r="C4" s="135"/>
    </row>
    <row r="5" spans="1:3" s="1" customFormat="1" ht="10.5" thickBot="1" x14ac:dyDescent="0.25"/>
    <row r="6" spans="1:3" s="1" customFormat="1" ht="9.75" customHeight="1" x14ac:dyDescent="0.2">
      <c r="A6" s="282" t="s">
        <v>120</v>
      </c>
      <c r="B6" s="284" t="s">
        <v>121</v>
      </c>
      <c r="C6" s="71" t="s">
        <v>16</v>
      </c>
    </row>
    <row r="7" spans="1:3" s="1" customFormat="1" ht="9.75" customHeight="1" thickBot="1" x14ac:dyDescent="0.25">
      <c r="A7" s="283"/>
      <c r="B7" s="285"/>
      <c r="C7" s="72" t="s">
        <v>122</v>
      </c>
    </row>
    <row r="8" spans="1:3" s="18" customFormat="1" ht="11.25" x14ac:dyDescent="0.2">
      <c r="A8" s="73"/>
      <c r="B8" s="75" t="s">
        <v>24</v>
      </c>
      <c r="C8" s="74"/>
    </row>
    <row r="9" spans="1:3" s="18" customFormat="1" ht="11.25" x14ac:dyDescent="0.2">
      <c r="A9" s="76">
        <v>1</v>
      </c>
      <c r="B9" s="31" t="s">
        <v>123</v>
      </c>
      <c r="C9" s="77">
        <f>'ROZPOČET #3'!G32</f>
        <v>0</v>
      </c>
    </row>
    <row r="10" spans="1:3" s="18" customFormat="1" ht="11.25" x14ac:dyDescent="0.2">
      <c r="A10" s="78">
        <v>3</v>
      </c>
      <c r="B10" s="79" t="s">
        <v>124</v>
      </c>
      <c r="C10" s="80">
        <f>'ROZPOČET #3'!G42</f>
        <v>0</v>
      </c>
    </row>
    <row r="11" spans="1:3" s="18" customFormat="1" ht="11.25" x14ac:dyDescent="0.2">
      <c r="A11" s="78">
        <v>62</v>
      </c>
      <c r="B11" s="79" t="s">
        <v>125</v>
      </c>
      <c r="C11" s="80">
        <f>'ROZPOČET #3'!G48</f>
        <v>0</v>
      </c>
    </row>
    <row r="12" spans="1:3" s="18" customFormat="1" ht="11.25" x14ac:dyDescent="0.2">
      <c r="A12" s="78">
        <v>96</v>
      </c>
      <c r="B12" s="79" t="s">
        <v>126</v>
      </c>
      <c r="C12" s="80">
        <f>'ROZPOČET #3'!G66</f>
        <v>0</v>
      </c>
    </row>
    <row r="13" spans="1:3" s="18" customFormat="1" ht="12" thickBot="1" x14ac:dyDescent="0.25">
      <c r="A13" s="81"/>
      <c r="B13" s="82" t="s">
        <v>127</v>
      </c>
      <c r="C13" s="83">
        <f>SUM(C9:C12)</f>
        <v>0</v>
      </c>
    </row>
    <row r="14" spans="1:3" s="1" customFormat="1" ht="10.5" thickBot="1" x14ac:dyDescent="0.25"/>
    <row r="15" spans="1:3" s="18" customFormat="1" ht="11.25" x14ac:dyDescent="0.2">
      <c r="A15" s="73"/>
      <c r="B15" s="75" t="s">
        <v>112</v>
      </c>
      <c r="C15" s="74"/>
    </row>
    <row r="16" spans="1:3" s="18" customFormat="1" ht="11.25" x14ac:dyDescent="0.2">
      <c r="A16" s="76">
        <v>764</v>
      </c>
      <c r="B16" s="31" t="s">
        <v>128</v>
      </c>
      <c r="C16" s="77">
        <f>'ROZPOČET #3'!G76</f>
        <v>0</v>
      </c>
    </row>
    <row r="17" spans="1:3" s="18" customFormat="1" ht="12" thickBot="1" x14ac:dyDescent="0.25">
      <c r="A17" s="81"/>
      <c r="B17" s="82" t="s">
        <v>129</v>
      </c>
      <c r="C17" s="83">
        <f>SUM(C16:C16)</f>
        <v>0</v>
      </c>
    </row>
    <row r="18" spans="1:3" s="1" customFormat="1" ht="10.5" thickBot="1" x14ac:dyDescent="0.25"/>
    <row r="19" spans="1:3" s="18" customFormat="1" ht="12" thickBot="1" x14ac:dyDescent="0.25">
      <c r="A19" s="84"/>
      <c r="B19" s="85" t="s">
        <v>130</v>
      </c>
      <c r="C19" s="86">
        <f>C13+C17</f>
        <v>0</v>
      </c>
    </row>
  </sheetData>
  <mergeCells count="5">
    <mergeCell ref="A1:B1"/>
    <mergeCell ref="A2:B2"/>
    <mergeCell ref="A4:C4"/>
    <mergeCell ref="A6:A7"/>
    <mergeCell ref="B6:B7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54" workbookViewId="0">
      <selection activeCell="F74" sqref="F74"/>
    </sheetView>
  </sheetViews>
  <sheetFormatPr defaultRowHeight="12.75" x14ac:dyDescent="0.2"/>
  <cols>
    <col min="1" max="1" width="3.7109375" customWidth="1"/>
    <col min="2" max="2" width="11" customWidth="1"/>
    <col min="3" max="3" width="43.42578125" customWidth="1"/>
    <col min="4" max="4" width="4.42578125" customWidth="1"/>
    <col min="5" max="5" width="8.7109375" customWidth="1"/>
    <col min="6" max="7" width="10.5703125" customWidth="1"/>
    <col min="8" max="9" width="9" customWidth="1"/>
  </cols>
  <sheetData>
    <row r="1" spans="1:9" s="2" customFormat="1" x14ac:dyDescent="0.2">
      <c r="A1" s="280" t="s">
        <v>0</v>
      </c>
      <c r="B1" s="135"/>
      <c r="C1" s="135"/>
      <c r="D1" s="135"/>
      <c r="E1" s="135"/>
      <c r="F1" s="135"/>
      <c r="G1" s="135"/>
      <c r="H1" s="280" t="s">
        <v>1</v>
      </c>
      <c r="I1" s="135"/>
    </row>
    <row r="2" spans="1:9" s="2" customFormat="1" x14ac:dyDescent="0.2">
      <c r="A2" s="280" t="s">
        <v>2</v>
      </c>
      <c r="B2" s="135"/>
      <c r="C2" s="135"/>
      <c r="D2" s="135"/>
      <c r="E2" s="135"/>
      <c r="F2" s="135"/>
      <c r="G2" s="135"/>
      <c r="H2" s="280" t="s">
        <v>292</v>
      </c>
      <c r="I2" s="135"/>
    </row>
    <row r="3" spans="1:9" s="1" customFormat="1" ht="9.75" x14ac:dyDescent="0.2"/>
    <row r="4" spans="1:9" s="3" customFormat="1" x14ac:dyDescent="0.2">
      <c r="A4" s="281" t="s">
        <v>3</v>
      </c>
      <c r="B4" s="135"/>
      <c r="C4" s="135"/>
      <c r="D4" s="135"/>
      <c r="E4" s="135"/>
      <c r="F4" s="135"/>
      <c r="G4" s="135"/>
      <c r="H4" s="135"/>
      <c r="I4" s="135"/>
    </row>
    <row r="5" spans="1:9" s="1" customFormat="1" ht="10.5" thickBot="1" x14ac:dyDescent="0.25"/>
    <row r="6" spans="1:9" s="1" customFormat="1" ht="9.75" customHeight="1" x14ac:dyDescent="0.2">
      <c r="A6" s="6" t="s">
        <v>4</v>
      </c>
      <c r="B6" s="286" t="s">
        <v>8</v>
      </c>
      <c r="C6" s="286" t="s">
        <v>10</v>
      </c>
      <c r="D6" s="286" t="s">
        <v>12</v>
      </c>
      <c r="E6" s="286" t="s">
        <v>14</v>
      </c>
      <c r="F6" s="291" t="s">
        <v>16</v>
      </c>
      <c r="G6" s="196"/>
      <c r="H6" s="286" t="s">
        <v>21</v>
      </c>
      <c r="I6" s="198"/>
    </row>
    <row r="7" spans="1:9" s="1" customFormat="1" ht="9.75" customHeight="1" x14ac:dyDescent="0.2">
      <c r="A7" s="7" t="s">
        <v>5</v>
      </c>
      <c r="B7" s="154"/>
      <c r="C7" s="154"/>
      <c r="D7" s="154"/>
      <c r="E7" s="154"/>
      <c r="F7" s="292"/>
      <c r="G7" s="135"/>
      <c r="H7" s="154"/>
      <c r="I7" s="287"/>
    </row>
    <row r="8" spans="1:9" s="1" customFormat="1" ht="9.75" customHeight="1" x14ac:dyDescent="0.2">
      <c r="A8" s="7" t="s">
        <v>6</v>
      </c>
      <c r="B8" s="154"/>
      <c r="C8" s="154"/>
      <c r="D8" s="154"/>
      <c r="E8" s="154"/>
      <c r="F8" s="10" t="s">
        <v>17</v>
      </c>
      <c r="G8" s="12" t="s">
        <v>19</v>
      </c>
      <c r="H8" s="14" t="s">
        <v>17</v>
      </c>
      <c r="I8" s="16" t="s">
        <v>19</v>
      </c>
    </row>
    <row r="9" spans="1:9" s="1" customFormat="1" ht="9.75" customHeight="1" thickBot="1" x14ac:dyDescent="0.25">
      <c r="A9" s="8" t="s">
        <v>7</v>
      </c>
      <c r="B9" s="9" t="s">
        <v>9</v>
      </c>
      <c r="C9" s="9" t="s">
        <v>11</v>
      </c>
      <c r="D9" s="9" t="s">
        <v>13</v>
      </c>
      <c r="E9" s="9" t="s">
        <v>15</v>
      </c>
      <c r="F9" s="11" t="s">
        <v>18</v>
      </c>
      <c r="G9" s="13" t="s">
        <v>20</v>
      </c>
      <c r="H9" s="15" t="s">
        <v>22</v>
      </c>
      <c r="I9" s="17" t="s">
        <v>23</v>
      </c>
    </row>
    <row r="10" spans="1:9" s="19" customFormat="1" ht="11.25" x14ac:dyDescent="0.2">
      <c r="A10" s="21"/>
      <c r="B10" s="20"/>
      <c r="C10" s="22" t="s">
        <v>24</v>
      </c>
      <c r="D10" s="20"/>
      <c r="E10" s="20"/>
      <c r="F10" s="23"/>
      <c r="H10" s="24"/>
      <c r="I10" s="25"/>
    </row>
    <row r="11" spans="1:9" s="19" customFormat="1" ht="11.25" x14ac:dyDescent="0.2">
      <c r="A11" s="29"/>
      <c r="B11" s="30" t="s">
        <v>25</v>
      </c>
      <c r="C11" s="31" t="s">
        <v>26</v>
      </c>
      <c r="D11" s="28"/>
      <c r="E11" s="28"/>
      <c r="F11" s="32"/>
      <c r="G11" s="27"/>
      <c r="H11" s="33"/>
      <c r="I11" s="34"/>
    </row>
    <row r="12" spans="1:9" s="1" customFormat="1" ht="90.75" customHeight="1" x14ac:dyDescent="0.2">
      <c r="A12" s="35">
        <v>1</v>
      </c>
      <c r="B12" s="36" t="s">
        <v>27</v>
      </c>
      <c r="C12" s="37" t="s">
        <v>28</v>
      </c>
      <c r="D12" s="38" t="s">
        <v>29</v>
      </c>
      <c r="E12" s="39">
        <v>351.57499999999999</v>
      </c>
      <c r="F12" s="133"/>
      <c r="G12" s="40">
        <f>E12*F12</f>
        <v>0</v>
      </c>
      <c r="H12" s="39">
        <v>0</v>
      </c>
      <c r="I12" s="41">
        <f>E12*H12</f>
        <v>0</v>
      </c>
    </row>
    <row r="13" spans="1:9" s="1" customFormat="1" ht="9.75" customHeight="1" x14ac:dyDescent="0.2">
      <c r="A13" s="5"/>
      <c r="B13" s="44" t="s">
        <v>30</v>
      </c>
      <c r="C13" s="289" t="s">
        <v>31</v>
      </c>
      <c r="D13" s="208"/>
      <c r="E13" s="208"/>
      <c r="F13" s="208"/>
      <c r="G13" s="208"/>
      <c r="H13" s="208"/>
      <c r="I13" s="290"/>
    </row>
    <row r="14" spans="1:9" s="1" customFormat="1" ht="43.5" customHeight="1" x14ac:dyDescent="0.2">
      <c r="A14" s="35">
        <f>A12+1</f>
        <v>2</v>
      </c>
      <c r="B14" s="36" t="s">
        <v>32</v>
      </c>
      <c r="C14" s="37" t="s">
        <v>33</v>
      </c>
      <c r="D14" s="38" t="s">
        <v>34</v>
      </c>
      <c r="E14" s="39">
        <v>562.52</v>
      </c>
      <c r="F14" s="133"/>
      <c r="G14" s="40">
        <f>E14*F14</f>
        <v>0</v>
      </c>
      <c r="H14" s="39">
        <v>1</v>
      </c>
      <c r="I14" s="41">
        <f>E14*H14</f>
        <v>562.52</v>
      </c>
    </row>
    <row r="15" spans="1:9" s="1" customFormat="1" ht="9.75" customHeight="1" x14ac:dyDescent="0.2">
      <c r="A15" s="5"/>
      <c r="B15" s="44" t="s">
        <v>30</v>
      </c>
      <c r="C15" s="289" t="s">
        <v>35</v>
      </c>
      <c r="D15" s="208"/>
      <c r="E15" s="208"/>
      <c r="F15" s="208"/>
      <c r="G15" s="208"/>
      <c r="H15" s="208"/>
      <c r="I15" s="290"/>
    </row>
    <row r="16" spans="1:9" s="1" customFormat="1" ht="75" customHeight="1" x14ac:dyDescent="0.2">
      <c r="A16" s="35">
        <f>A14+1</f>
        <v>3</v>
      </c>
      <c r="B16" s="36" t="s">
        <v>27</v>
      </c>
      <c r="C16" s="37" t="s">
        <v>36</v>
      </c>
      <c r="D16" s="38" t="s">
        <v>29</v>
      </c>
      <c r="E16" s="39">
        <v>55.743749999999999</v>
      </c>
      <c r="F16" s="133"/>
      <c r="G16" s="40">
        <f>E16*F16</f>
        <v>0</v>
      </c>
      <c r="H16" s="39">
        <v>0</v>
      </c>
      <c r="I16" s="41">
        <f>E16*H16</f>
        <v>0</v>
      </c>
    </row>
    <row r="17" spans="1:9" s="1" customFormat="1" ht="9.75" customHeight="1" x14ac:dyDescent="0.2">
      <c r="A17" s="5"/>
      <c r="B17" s="44" t="s">
        <v>30</v>
      </c>
      <c r="C17" s="289" t="s">
        <v>37</v>
      </c>
      <c r="D17" s="208"/>
      <c r="E17" s="208"/>
      <c r="F17" s="208"/>
      <c r="G17" s="208"/>
      <c r="H17" s="208"/>
      <c r="I17" s="290"/>
    </row>
    <row r="18" spans="1:9" s="1" customFormat="1" ht="49.5" customHeight="1" x14ac:dyDescent="0.2">
      <c r="A18" s="35">
        <f>A16+1</f>
        <v>4</v>
      </c>
      <c r="B18" s="36" t="s">
        <v>38</v>
      </c>
      <c r="C18" s="37" t="s">
        <v>39</v>
      </c>
      <c r="D18" s="38" t="s">
        <v>34</v>
      </c>
      <c r="E18" s="39">
        <v>89.19</v>
      </c>
      <c r="F18" s="133"/>
      <c r="G18" s="40">
        <f>E18*F18</f>
        <v>0</v>
      </c>
      <c r="H18" s="39">
        <v>1</v>
      </c>
      <c r="I18" s="41">
        <f>E18*H18</f>
        <v>89.19</v>
      </c>
    </row>
    <row r="19" spans="1:9" s="1" customFormat="1" ht="9.75" customHeight="1" x14ac:dyDescent="0.2">
      <c r="A19" s="5"/>
      <c r="B19" s="44" t="s">
        <v>30</v>
      </c>
      <c r="C19" s="289" t="s">
        <v>40</v>
      </c>
      <c r="D19" s="208"/>
      <c r="E19" s="208"/>
      <c r="F19" s="208"/>
      <c r="G19" s="208"/>
      <c r="H19" s="208"/>
      <c r="I19" s="290"/>
    </row>
    <row r="20" spans="1:9" s="1" customFormat="1" ht="33.75" customHeight="1" x14ac:dyDescent="0.2">
      <c r="A20" s="35">
        <f>A18+1</f>
        <v>5</v>
      </c>
      <c r="B20" s="36" t="s">
        <v>41</v>
      </c>
      <c r="C20" s="37" t="s">
        <v>42</v>
      </c>
      <c r="D20" s="38" t="s">
        <v>43</v>
      </c>
      <c r="E20" s="45">
        <v>297.3</v>
      </c>
      <c r="F20" s="133"/>
      <c r="G20" s="40">
        <f>E20*F20</f>
        <v>0</v>
      </c>
      <c r="H20" s="39">
        <v>0</v>
      </c>
      <c r="I20" s="41">
        <f>E20*H20</f>
        <v>0</v>
      </c>
    </row>
    <row r="21" spans="1:9" s="1" customFormat="1" ht="26.25" customHeight="1" x14ac:dyDescent="0.2">
      <c r="A21" s="35">
        <f>A20+1</f>
        <v>6</v>
      </c>
      <c r="B21" s="36" t="s">
        <v>44</v>
      </c>
      <c r="C21" s="37" t="s">
        <v>45</v>
      </c>
      <c r="D21" s="38" t="s">
        <v>34</v>
      </c>
      <c r="E21" s="39">
        <v>44.595000000000006</v>
      </c>
      <c r="F21" s="133"/>
      <c r="G21" s="40">
        <f>E21*F21</f>
        <v>0</v>
      </c>
      <c r="H21" s="39">
        <v>1</v>
      </c>
      <c r="I21" s="41">
        <f>E21*H21</f>
        <v>44.595000000000006</v>
      </c>
    </row>
    <row r="22" spans="1:9" s="1" customFormat="1" ht="9.75" customHeight="1" x14ac:dyDescent="0.2">
      <c r="A22" s="5"/>
      <c r="B22" s="44" t="s">
        <v>30</v>
      </c>
      <c r="C22" s="289" t="s">
        <v>46</v>
      </c>
      <c r="D22" s="208"/>
      <c r="E22" s="208"/>
      <c r="F22" s="208"/>
      <c r="G22" s="208"/>
      <c r="H22" s="208"/>
      <c r="I22" s="290"/>
    </row>
    <row r="23" spans="1:9" s="1" customFormat="1" ht="26.25" customHeight="1" x14ac:dyDescent="0.2">
      <c r="A23" s="35">
        <f>A21+1</f>
        <v>7</v>
      </c>
      <c r="B23" s="36" t="s">
        <v>47</v>
      </c>
      <c r="C23" s="37" t="s">
        <v>48</v>
      </c>
      <c r="D23" s="38" t="s">
        <v>43</v>
      </c>
      <c r="E23" s="45">
        <v>297.3</v>
      </c>
      <c r="F23" s="133"/>
      <c r="G23" s="40">
        <f>E23*F23</f>
        <v>0</v>
      </c>
      <c r="H23" s="39">
        <v>0</v>
      </c>
      <c r="I23" s="41">
        <f>E23*H23</f>
        <v>0</v>
      </c>
    </row>
    <row r="24" spans="1:9" s="1" customFormat="1" ht="31.5" customHeight="1" x14ac:dyDescent="0.2">
      <c r="A24" s="35">
        <f>A23+1</f>
        <v>8</v>
      </c>
      <c r="B24" s="36" t="s">
        <v>49</v>
      </c>
      <c r="C24" s="37" t="s">
        <v>50</v>
      </c>
      <c r="D24" s="38" t="s">
        <v>51</v>
      </c>
      <c r="E24" s="45">
        <v>6.5460000000000003</v>
      </c>
      <c r="F24" s="133"/>
      <c r="G24" s="40">
        <f>E24*F24</f>
        <v>0</v>
      </c>
      <c r="H24" s="39">
        <v>1E-3</v>
      </c>
      <c r="I24" s="41">
        <f>E24*H24</f>
        <v>6.5460000000000006E-3</v>
      </c>
    </row>
    <row r="25" spans="1:9" s="1" customFormat="1" ht="9.75" customHeight="1" x14ac:dyDescent="0.2">
      <c r="A25" s="5"/>
      <c r="B25" s="44" t="s">
        <v>30</v>
      </c>
      <c r="C25" s="289" t="s">
        <v>52</v>
      </c>
      <c r="D25" s="208"/>
      <c r="E25" s="208"/>
      <c r="F25" s="208"/>
      <c r="G25" s="208"/>
      <c r="H25" s="208"/>
      <c r="I25" s="290"/>
    </row>
    <row r="26" spans="1:9" s="1" customFormat="1" ht="27" customHeight="1" x14ac:dyDescent="0.2">
      <c r="A26" s="35">
        <f>A24+1</f>
        <v>9</v>
      </c>
      <c r="B26" s="36" t="s">
        <v>53</v>
      </c>
      <c r="C26" s="37" t="s">
        <v>54</v>
      </c>
      <c r="D26" s="38" t="s">
        <v>29</v>
      </c>
      <c r="E26" s="39">
        <v>7.2200000000000006</v>
      </c>
      <c r="F26" s="133"/>
      <c r="G26" s="40">
        <f>E26*F26</f>
        <v>0</v>
      </c>
      <c r="H26" s="39">
        <v>2.2684600000000001</v>
      </c>
      <c r="I26" s="41">
        <f>E26*H26</f>
        <v>16.378281200000004</v>
      </c>
    </row>
    <row r="27" spans="1:9" s="1" customFormat="1" ht="9.75" customHeight="1" x14ac:dyDescent="0.2">
      <c r="A27" s="5"/>
      <c r="B27" s="44" t="s">
        <v>30</v>
      </c>
      <c r="C27" s="289" t="s">
        <v>55</v>
      </c>
      <c r="D27" s="208"/>
      <c r="E27" s="208"/>
      <c r="F27" s="208"/>
      <c r="G27" s="208"/>
      <c r="H27" s="208"/>
      <c r="I27" s="290"/>
    </row>
    <row r="28" spans="1:9" s="1" customFormat="1" ht="45" customHeight="1" x14ac:dyDescent="0.2">
      <c r="A28" s="35">
        <f>A26+1</f>
        <v>10</v>
      </c>
      <c r="B28" s="36" t="s">
        <v>56</v>
      </c>
      <c r="C28" s="37" t="s">
        <v>57</v>
      </c>
      <c r="D28" s="38" t="s">
        <v>58</v>
      </c>
      <c r="E28" s="45">
        <v>36.1</v>
      </c>
      <c r="F28" s="133"/>
      <c r="G28" s="40">
        <f>E28*F28</f>
        <v>0</v>
      </c>
      <c r="H28" s="39">
        <v>9.8900000000000002E-2</v>
      </c>
      <c r="I28" s="41">
        <f>E28*H28</f>
        <v>3.5702900000000004</v>
      </c>
    </row>
    <row r="29" spans="1:9" s="1" customFormat="1" ht="9.75" customHeight="1" x14ac:dyDescent="0.2">
      <c r="A29" s="5"/>
      <c r="B29" s="44" t="s">
        <v>30</v>
      </c>
      <c r="C29" s="289" t="s">
        <v>59</v>
      </c>
      <c r="D29" s="208"/>
      <c r="E29" s="208"/>
      <c r="F29" s="208"/>
      <c r="G29" s="208"/>
      <c r="H29" s="208"/>
      <c r="I29" s="290"/>
    </row>
    <row r="30" spans="1:9" s="1" customFormat="1" ht="39" customHeight="1" x14ac:dyDescent="0.2">
      <c r="A30" s="35">
        <f>A28+1</f>
        <v>11</v>
      </c>
      <c r="B30" s="36" t="s">
        <v>60</v>
      </c>
      <c r="C30" s="37" t="s">
        <v>61</v>
      </c>
      <c r="D30" s="38" t="s">
        <v>58</v>
      </c>
      <c r="E30" s="45">
        <v>36.1</v>
      </c>
      <c r="F30" s="133"/>
      <c r="G30" s="40">
        <f>E30*F30</f>
        <v>0</v>
      </c>
      <c r="H30" s="39">
        <v>0.16946829999999999</v>
      </c>
      <c r="I30" s="41">
        <f>E30*H30</f>
        <v>6.1178056299999994</v>
      </c>
    </row>
    <row r="31" spans="1:9" s="1" customFormat="1" ht="9.75" customHeight="1" x14ac:dyDescent="0.2">
      <c r="A31" s="5"/>
      <c r="B31" s="44" t="s">
        <v>30</v>
      </c>
      <c r="C31" s="289" t="s">
        <v>62</v>
      </c>
      <c r="D31" s="208"/>
      <c r="E31" s="208"/>
      <c r="F31" s="208"/>
      <c r="G31" s="208"/>
      <c r="H31" s="208"/>
      <c r="I31" s="290"/>
    </row>
    <row r="32" spans="1:9" s="19" customFormat="1" ht="11.25" x14ac:dyDescent="0.2">
      <c r="A32" s="53"/>
      <c r="B32" s="54">
        <v>1</v>
      </c>
      <c r="C32" s="55" t="s">
        <v>63</v>
      </c>
      <c r="D32" s="56"/>
      <c r="E32" s="56"/>
      <c r="F32" s="57"/>
      <c r="G32" s="58">
        <f>SUM(G12:G31)</f>
        <v>0</v>
      </c>
      <c r="H32" s="59"/>
      <c r="I32" s="60">
        <f>SUM(I12:I31)</f>
        <v>722.3779228300001</v>
      </c>
    </row>
    <row r="33" spans="1:9" s="19" customFormat="1" ht="11.25" x14ac:dyDescent="0.2">
      <c r="A33" s="29"/>
      <c r="B33" s="30" t="s">
        <v>64</v>
      </c>
      <c r="C33" s="31" t="s">
        <v>65</v>
      </c>
      <c r="D33" s="28"/>
      <c r="E33" s="28"/>
      <c r="F33" s="32"/>
      <c r="G33" s="27"/>
      <c r="H33" s="33"/>
      <c r="I33" s="34"/>
    </row>
    <row r="34" spans="1:9" s="1" customFormat="1" ht="78" customHeight="1" x14ac:dyDescent="0.2">
      <c r="A34" s="35">
        <f>A30+1</f>
        <v>12</v>
      </c>
      <c r="B34" s="36" t="s">
        <v>66</v>
      </c>
      <c r="C34" s="37" t="s">
        <v>67</v>
      </c>
      <c r="D34" s="38" t="s">
        <v>29</v>
      </c>
      <c r="E34" s="39">
        <v>22.571999999999999</v>
      </c>
      <c r="F34" s="133"/>
      <c r="G34" s="40">
        <f>E34*F34</f>
        <v>0</v>
      </c>
      <c r="H34" s="39">
        <v>1</v>
      </c>
      <c r="I34" s="41">
        <f>E34*H34</f>
        <v>22.571999999999999</v>
      </c>
    </row>
    <row r="35" spans="1:9" s="1" customFormat="1" ht="9.75" customHeight="1" x14ac:dyDescent="0.2">
      <c r="A35" s="5"/>
      <c r="B35" s="44" t="s">
        <v>30</v>
      </c>
      <c r="C35" s="289" t="s">
        <v>68</v>
      </c>
      <c r="D35" s="208"/>
      <c r="E35" s="208"/>
      <c r="F35" s="208"/>
      <c r="G35" s="208"/>
      <c r="H35" s="208"/>
      <c r="I35" s="290"/>
    </row>
    <row r="36" spans="1:9" s="1" customFormat="1" ht="34.5" customHeight="1" x14ac:dyDescent="0.2">
      <c r="A36" s="35">
        <f>A34+1</f>
        <v>13</v>
      </c>
      <c r="B36" s="36" t="s">
        <v>69</v>
      </c>
      <c r="C36" s="37" t="s">
        <v>70</v>
      </c>
      <c r="D36" s="38" t="s">
        <v>43</v>
      </c>
      <c r="E36" s="61">
        <v>40.128</v>
      </c>
      <c r="F36" s="133"/>
      <c r="G36" s="40">
        <f>E36*F36</f>
        <v>0</v>
      </c>
      <c r="H36" s="39">
        <v>2.5539856E-2</v>
      </c>
      <c r="I36" s="41">
        <f>E36*H36</f>
        <v>1.024863341568</v>
      </c>
    </row>
    <row r="37" spans="1:9" s="1" customFormat="1" ht="9.75" customHeight="1" x14ac:dyDescent="0.2">
      <c r="A37" s="5"/>
      <c r="B37" s="44" t="s">
        <v>30</v>
      </c>
      <c r="C37" s="289" t="s">
        <v>71</v>
      </c>
      <c r="D37" s="208"/>
      <c r="E37" s="208"/>
      <c r="F37" s="208"/>
      <c r="G37" s="208"/>
      <c r="H37" s="208"/>
      <c r="I37" s="290"/>
    </row>
    <row r="38" spans="1:9" s="1" customFormat="1" ht="40.5" customHeight="1" x14ac:dyDescent="0.2">
      <c r="A38" s="35">
        <f>A36+1</f>
        <v>14</v>
      </c>
      <c r="B38" s="36" t="s">
        <v>72</v>
      </c>
      <c r="C38" s="37" t="s">
        <v>73</v>
      </c>
      <c r="D38" s="38" t="s">
        <v>43</v>
      </c>
      <c r="E38" s="61">
        <v>40.128</v>
      </c>
      <c r="F38" s="133"/>
      <c r="G38" s="40">
        <f>E38*F38</f>
        <v>0</v>
      </c>
      <c r="H38" s="39">
        <v>2.3E-3</v>
      </c>
      <c r="I38" s="41">
        <f>E38*H38</f>
        <v>9.2294399999999999E-2</v>
      </c>
    </row>
    <row r="39" spans="1:9" s="1" customFormat="1" ht="9.75" customHeight="1" x14ac:dyDescent="0.2">
      <c r="A39" s="5"/>
      <c r="B39" s="44" t="s">
        <v>30</v>
      </c>
      <c r="C39" s="289" t="s">
        <v>71</v>
      </c>
      <c r="D39" s="208"/>
      <c r="E39" s="208"/>
      <c r="F39" s="208"/>
      <c r="G39" s="208"/>
      <c r="H39" s="208"/>
      <c r="I39" s="290"/>
    </row>
    <row r="40" spans="1:9" s="1" customFormat="1" ht="24.75" customHeight="1" x14ac:dyDescent="0.2">
      <c r="A40" s="35">
        <f>A38+1</f>
        <v>15</v>
      </c>
      <c r="B40" s="36" t="s">
        <v>74</v>
      </c>
      <c r="C40" s="37" t="s">
        <v>75</v>
      </c>
      <c r="D40" s="38" t="s">
        <v>43</v>
      </c>
      <c r="E40" s="61">
        <v>40.128</v>
      </c>
      <c r="F40" s="133"/>
      <c r="G40" s="40">
        <f>E40*F40</f>
        <v>0</v>
      </c>
      <c r="H40" s="39">
        <v>2.5999999999999999E-3</v>
      </c>
      <c r="I40" s="41">
        <f>E40*H40</f>
        <v>0.10433279999999999</v>
      </c>
    </row>
    <row r="41" spans="1:9" s="1" customFormat="1" ht="9.75" customHeight="1" x14ac:dyDescent="0.2">
      <c r="A41" s="5"/>
      <c r="B41" s="44" t="s">
        <v>30</v>
      </c>
      <c r="C41" s="289" t="s">
        <v>71</v>
      </c>
      <c r="D41" s="208"/>
      <c r="E41" s="208"/>
      <c r="F41" s="208"/>
      <c r="G41" s="208"/>
      <c r="H41" s="208"/>
      <c r="I41" s="290"/>
    </row>
    <row r="42" spans="1:9" s="19" customFormat="1" ht="11.25" x14ac:dyDescent="0.2">
      <c r="A42" s="53"/>
      <c r="B42" s="54">
        <v>3</v>
      </c>
      <c r="C42" s="55" t="s">
        <v>76</v>
      </c>
      <c r="D42" s="56"/>
      <c r="E42" s="56"/>
      <c r="F42" s="57"/>
      <c r="G42" s="58">
        <f>SUM(G34:G41)</f>
        <v>0</v>
      </c>
      <c r="H42" s="59"/>
      <c r="I42" s="60">
        <f>SUM(I34:I41)</f>
        <v>23.793490541568001</v>
      </c>
    </row>
    <row r="43" spans="1:9" s="19" customFormat="1" ht="11.25" x14ac:dyDescent="0.2">
      <c r="A43" s="29"/>
      <c r="B43" s="30" t="s">
        <v>77</v>
      </c>
      <c r="C43" s="31" t="s">
        <v>78</v>
      </c>
      <c r="D43" s="28"/>
      <c r="E43" s="28"/>
      <c r="F43" s="32"/>
      <c r="G43" s="27"/>
      <c r="H43" s="33"/>
      <c r="I43" s="34"/>
    </row>
    <row r="44" spans="1:9" s="1" customFormat="1" ht="56.25" customHeight="1" x14ac:dyDescent="0.2">
      <c r="A44" s="35">
        <f>A40+1</f>
        <v>16</v>
      </c>
      <c r="B44" s="36" t="s">
        <v>79</v>
      </c>
      <c r="C44" s="37" t="s">
        <v>80</v>
      </c>
      <c r="D44" s="38" t="s">
        <v>58</v>
      </c>
      <c r="E44" s="45">
        <v>15.4</v>
      </c>
      <c r="F44" s="133"/>
      <c r="G44" s="40">
        <f>E44*F44</f>
        <v>0</v>
      </c>
      <c r="H44" s="39">
        <v>0.1759</v>
      </c>
      <c r="I44" s="41">
        <f>E44*H44</f>
        <v>2.70886</v>
      </c>
    </row>
    <row r="45" spans="1:9" s="1" customFormat="1" ht="9.75" customHeight="1" x14ac:dyDescent="0.2">
      <c r="A45" s="5"/>
      <c r="B45" s="44" t="s">
        <v>30</v>
      </c>
      <c r="C45" s="289" t="s">
        <v>81</v>
      </c>
      <c r="D45" s="208"/>
      <c r="E45" s="208"/>
      <c r="F45" s="208"/>
      <c r="G45" s="208"/>
      <c r="H45" s="208"/>
      <c r="I45" s="290"/>
    </row>
    <row r="46" spans="1:9" s="1" customFormat="1" ht="69" customHeight="1" x14ac:dyDescent="0.2">
      <c r="A46" s="35">
        <f>A44+1</f>
        <v>17</v>
      </c>
      <c r="B46" s="36" t="s">
        <v>82</v>
      </c>
      <c r="C46" s="37" t="s">
        <v>83</v>
      </c>
      <c r="D46" s="38" t="s">
        <v>43</v>
      </c>
      <c r="E46" s="61">
        <v>59.189399999999992</v>
      </c>
      <c r="F46" s="133"/>
      <c r="G46" s="40">
        <f>E46*F46</f>
        <v>0</v>
      </c>
      <c r="H46" s="39">
        <v>2.7904999999999999E-2</v>
      </c>
      <c r="I46" s="41">
        <f>E46*H46</f>
        <v>1.6516802069999996</v>
      </c>
    </row>
    <row r="47" spans="1:9" s="1" customFormat="1" ht="9.75" customHeight="1" x14ac:dyDescent="0.2">
      <c r="A47" s="5"/>
      <c r="B47" s="44" t="s">
        <v>30</v>
      </c>
      <c r="C47" s="289" t="s">
        <v>84</v>
      </c>
      <c r="D47" s="208"/>
      <c r="E47" s="208"/>
      <c r="F47" s="208"/>
      <c r="G47" s="208"/>
      <c r="H47" s="208"/>
      <c r="I47" s="290"/>
    </row>
    <row r="48" spans="1:9" s="19" customFormat="1" ht="11.25" x14ac:dyDescent="0.2">
      <c r="A48" s="53"/>
      <c r="B48" s="54">
        <v>62</v>
      </c>
      <c r="C48" s="55" t="s">
        <v>85</v>
      </c>
      <c r="D48" s="56"/>
      <c r="E48" s="56"/>
      <c r="F48" s="57"/>
      <c r="G48" s="58">
        <f>SUM(G44:G47)</f>
        <v>0</v>
      </c>
      <c r="H48" s="59"/>
      <c r="I48" s="60">
        <f>SUM(I44:I47)</f>
        <v>4.3605402069999997</v>
      </c>
    </row>
    <row r="49" spans="1:9" s="19" customFormat="1" ht="11.25" x14ac:dyDescent="0.2">
      <c r="A49" s="29"/>
      <c r="B49" s="30" t="s">
        <v>86</v>
      </c>
      <c r="C49" s="31" t="s">
        <v>87</v>
      </c>
      <c r="D49" s="28"/>
      <c r="E49" s="28"/>
      <c r="F49" s="32"/>
      <c r="G49" s="27"/>
      <c r="H49" s="33"/>
      <c r="I49" s="34"/>
    </row>
    <row r="50" spans="1:9" s="1" customFormat="1" ht="35.25" customHeight="1" x14ac:dyDescent="0.2">
      <c r="A50" s="35">
        <f>A46+1</f>
        <v>18</v>
      </c>
      <c r="B50" s="36" t="s">
        <v>88</v>
      </c>
      <c r="C50" s="37" t="s">
        <v>89</v>
      </c>
      <c r="D50" s="38" t="s">
        <v>90</v>
      </c>
      <c r="E50" s="39">
        <v>681</v>
      </c>
      <c r="F50" s="133"/>
      <c r="G50" s="40">
        <f>E50*F50</f>
        <v>0</v>
      </c>
      <c r="H50" s="39">
        <v>0.55094529600000008</v>
      </c>
      <c r="I50" s="41">
        <f>E50*H50</f>
        <v>375.19374657600008</v>
      </c>
    </row>
    <row r="51" spans="1:9" s="1" customFormat="1" ht="9.75" customHeight="1" x14ac:dyDescent="0.2">
      <c r="A51" s="5"/>
      <c r="B51" s="44" t="s">
        <v>30</v>
      </c>
      <c r="C51" s="289" t="s">
        <v>91</v>
      </c>
      <c r="D51" s="208"/>
      <c r="E51" s="208"/>
      <c r="F51" s="208"/>
      <c r="G51" s="208"/>
      <c r="H51" s="208"/>
      <c r="I51" s="290"/>
    </row>
    <row r="52" spans="1:9" s="1" customFormat="1" ht="52.5" customHeight="1" x14ac:dyDescent="0.2">
      <c r="A52" s="35">
        <f>A50+1</f>
        <v>19</v>
      </c>
      <c r="B52" s="36" t="s">
        <v>92</v>
      </c>
      <c r="C52" s="37" t="s">
        <v>93</v>
      </c>
      <c r="D52" s="38" t="s">
        <v>90</v>
      </c>
      <c r="E52" s="39">
        <v>2232</v>
      </c>
      <c r="F52" s="133"/>
      <c r="G52" s="40">
        <f>E52*F52</f>
        <v>0</v>
      </c>
      <c r="H52" s="39">
        <v>0.55004584000000001</v>
      </c>
      <c r="I52" s="41">
        <f>E52*H52</f>
        <v>1227.7023148800001</v>
      </c>
    </row>
    <row r="53" spans="1:9" s="1" customFormat="1" ht="9.75" customHeight="1" x14ac:dyDescent="0.2">
      <c r="A53" s="5"/>
      <c r="B53" s="44" t="s">
        <v>30</v>
      </c>
      <c r="C53" s="289" t="s">
        <v>94</v>
      </c>
      <c r="D53" s="208"/>
      <c r="E53" s="208"/>
      <c r="F53" s="208"/>
      <c r="G53" s="208"/>
      <c r="H53" s="208"/>
      <c r="I53" s="290"/>
    </row>
    <row r="54" spans="1:9" s="1" customFormat="1" ht="42" customHeight="1" x14ac:dyDescent="0.2">
      <c r="A54" s="35">
        <f>A52+1</f>
        <v>20</v>
      </c>
      <c r="B54" s="36" t="s">
        <v>95</v>
      </c>
      <c r="C54" s="37" t="s">
        <v>96</v>
      </c>
      <c r="D54" s="38" t="s">
        <v>43</v>
      </c>
      <c r="E54" s="61">
        <v>134.30000000000001</v>
      </c>
      <c r="F54" s="133"/>
      <c r="G54" s="40">
        <f>E54*F54</f>
        <v>0</v>
      </c>
      <c r="H54" s="39">
        <v>0.3</v>
      </c>
      <c r="I54" s="41">
        <f>E54*H54</f>
        <v>40.29</v>
      </c>
    </row>
    <row r="55" spans="1:9" s="1" customFormat="1" ht="9.75" customHeight="1" x14ac:dyDescent="0.2">
      <c r="A55" s="5"/>
      <c r="B55" s="44" t="s">
        <v>30</v>
      </c>
      <c r="C55" s="289" t="s">
        <v>97</v>
      </c>
      <c r="D55" s="208"/>
      <c r="E55" s="208"/>
      <c r="F55" s="208"/>
      <c r="G55" s="208"/>
      <c r="H55" s="208"/>
      <c r="I55" s="290"/>
    </row>
    <row r="56" spans="1:9" s="1" customFormat="1" ht="58.5" customHeight="1" x14ac:dyDescent="0.2">
      <c r="A56" s="35">
        <f>A54+1</f>
        <v>21</v>
      </c>
      <c r="B56" s="36" t="s">
        <v>98</v>
      </c>
      <c r="C56" s="37" t="s">
        <v>99</v>
      </c>
      <c r="D56" s="38" t="s">
        <v>34</v>
      </c>
      <c r="E56" s="39">
        <v>1643.1859999999999</v>
      </c>
      <c r="F56" s="133"/>
      <c r="G56" s="40">
        <f>E56*F56</f>
        <v>0</v>
      </c>
      <c r="H56" s="39">
        <v>0</v>
      </c>
      <c r="I56" s="41">
        <f>E56*H56</f>
        <v>0</v>
      </c>
    </row>
    <row r="57" spans="1:9" s="1" customFormat="1" ht="9.75" customHeight="1" x14ac:dyDescent="0.2">
      <c r="A57" s="5"/>
      <c r="B57" s="44" t="s">
        <v>30</v>
      </c>
      <c r="C57" s="289" t="s">
        <v>100</v>
      </c>
      <c r="D57" s="208"/>
      <c r="E57" s="208"/>
      <c r="F57" s="208"/>
      <c r="G57" s="208"/>
      <c r="H57" s="208"/>
      <c r="I57" s="290"/>
    </row>
    <row r="58" spans="1:9" s="1" customFormat="1" ht="28.5" customHeight="1" x14ac:dyDescent="0.2">
      <c r="A58" s="35">
        <f>A56+1</f>
        <v>22</v>
      </c>
      <c r="B58" s="36" t="s">
        <v>101</v>
      </c>
      <c r="C58" s="37" t="s">
        <v>102</v>
      </c>
      <c r="D58" s="38" t="s">
        <v>34</v>
      </c>
      <c r="E58" s="39">
        <v>1643.1859999999999</v>
      </c>
      <c r="F58" s="133"/>
      <c r="G58" s="40">
        <f>E58*F58</f>
        <v>0</v>
      </c>
      <c r="H58" s="39">
        <v>0</v>
      </c>
      <c r="I58" s="41">
        <f>E58*H58</f>
        <v>0</v>
      </c>
    </row>
    <row r="59" spans="1:9" s="1" customFormat="1" ht="9.75" customHeight="1" x14ac:dyDescent="0.2">
      <c r="A59" s="5"/>
      <c r="B59" s="44" t="s">
        <v>30</v>
      </c>
      <c r="C59" s="289" t="s">
        <v>100</v>
      </c>
      <c r="D59" s="208"/>
      <c r="E59" s="208"/>
      <c r="F59" s="208"/>
      <c r="G59" s="208"/>
      <c r="H59" s="208"/>
      <c r="I59" s="290"/>
    </row>
    <row r="60" spans="1:9" s="1" customFormat="1" ht="29.25" customHeight="1" x14ac:dyDescent="0.2">
      <c r="A60" s="35">
        <f>A58+1</f>
        <v>23</v>
      </c>
      <c r="B60" s="36" t="s">
        <v>103</v>
      </c>
      <c r="C60" s="37" t="s">
        <v>104</v>
      </c>
      <c r="D60" s="38" t="s">
        <v>34</v>
      </c>
      <c r="E60" s="39">
        <v>8215.93</v>
      </c>
      <c r="F60" s="133"/>
      <c r="G60" s="40">
        <f>E60*F60</f>
        <v>0</v>
      </c>
      <c r="H60" s="39">
        <v>0</v>
      </c>
      <c r="I60" s="41">
        <f>E60*H60</f>
        <v>0</v>
      </c>
    </row>
    <row r="61" spans="1:9" s="1" customFormat="1" ht="9.75" customHeight="1" x14ac:dyDescent="0.2">
      <c r="A61" s="5"/>
      <c r="B61" s="44" t="s">
        <v>30</v>
      </c>
      <c r="C61" s="289" t="s">
        <v>105</v>
      </c>
      <c r="D61" s="208"/>
      <c r="E61" s="208"/>
      <c r="F61" s="208"/>
      <c r="G61" s="208"/>
      <c r="H61" s="208"/>
      <c r="I61" s="290"/>
    </row>
    <row r="62" spans="1:9" s="1" customFormat="1" ht="28.5" customHeight="1" x14ac:dyDescent="0.2">
      <c r="A62" s="35">
        <f>A60+1</f>
        <v>24</v>
      </c>
      <c r="B62" s="36" t="s">
        <v>106</v>
      </c>
      <c r="C62" s="37" t="s">
        <v>107</v>
      </c>
      <c r="D62" s="38" t="s">
        <v>34</v>
      </c>
      <c r="E62" s="39">
        <v>1643.1859999999999</v>
      </c>
      <c r="F62" s="133"/>
      <c r="G62" s="40">
        <f>E62*F62</f>
        <v>0</v>
      </c>
      <c r="H62" s="39">
        <v>0</v>
      </c>
      <c r="I62" s="41">
        <f>E62*H62</f>
        <v>0</v>
      </c>
    </row>
    <row r="63" spans="1:9" s="1" customFormat="1" ht="9.75" customHeight="1" x14ac:dyDescent="0.2">
      <c r="A63" s="5"/>
      <c r="B63" s="44" t="s">
        <v>30</v>
      </c>
      <c r="C63" s="289" t="s">
        <v>100</v>
      </c>
      <c r="D63" s="208"/>
      <c r="E63" s="208"/>
      <c r="F63" s="208"/>
      <c r="G63" s="208"/>
      <c r="H63" s="208"/>
      <c r="I63" s="290"/>
    </row>
    <row r="64" spans="1:9" s="1" customFormat="1" ht="47.25" customHeight="1" x14ac:dyDescent="0.2">
      <c r="A64" s="35">
        <f>A62+1</f>
        <v>25</v>
      </c>
      <c r="B64" s="36" t="s">
        <v>108</v>
      </c>
      <c r="C64" s="37" t="s">
        <v>109</v>
      </c>
      <c r="D64" s="38" t="s">
        <v>29</v>
      </c>
      <c r="E64" s="39">
        <v>0.22499999999999998</v>
      </c>
      <c r="F64" s="133"/>
      <c r="G64" s="40">
        <f>E64*F64</f>
        <v>0</v>
      </c>
      <c r="H64" s="39">
        <v>2.2170000000000001</v>
      </c>
      <c r="I64" s="41">
        <f>E64*H64</f>
        <v>0.49882499999999996</v>
      </c>
    </row>
    <row r="65" spans="1:9" s="1" customFormat="1" ht="9.75" customHeight="1" x14ac:dyDescent="0.2">
      <c r="A65" s="5"/>
      <c r="B65" s="44" t="s">
        <v>30</v>
      </c>
      <c r="C65" s="289" t="s">
        <v>110</v>
      </c>
      <c r="D65" s="208"/>
      <c r="E65" s="208"/>
      <c r="F65" s="208"/>
      <c r="G65" s="208"/>
      <c r="H65" s="208"/>
      <c r="I65" s="290"/>
    </row>
    <row r="66" spans="1:9" s="19" customFormat="1" ht="12" thickBot="1" x14ac:dyDescent="0.25">
      <c r="A66" s="46"/>
      <c r="B66" s="48">
        <v>96</v>
      </c>
      <c r="C66" s="49" t="s">
        <v>111</v>
      </c>
      <c r="D66" s="47"/>
      <c r="E66" s="47"/>
      <c r="F66" s="50"/>
      <c r="G66" s="62">
        <f>SUM(G50:G65)</f>
        <v>0</v>
      </c>
      <c r="H66" s="51"/>
      <c r="I66" s="52">
        <f>SUM(I50:I65)</f>
        <v>1643.684886456</v>
      </c>
    </row>
    <row r="67" spans="1:9" ht="13.5" thickBot="1" x14ac:dyDescent="0.25">
      <c r="A67" s="63"/>
      <c r="B67" s="63"/>
      <c r="C67" s="63"/>
      <c r="D67" s="63"/>
      <c r="E67" s="63"/>
      <c r="F67" s="63"/>
      <c r="G67" s="63"/>
      <c r="H67" s="63"/>
      <c r="I67" s="63"/>
    </row>
    <row r="68" spans="1:9" s="1" customFormat="1" ht="9.75" customHeight="1" x14ac:dyDescent="0.2">
      <c r="A68" s="6" t="s">
        <v>4</v>
      </c>
      <c r="B68" s="286" t="s">
        <v>8</v>
      </c>
      <c r="C68" s="286" t="s">
        <v>10</v>
      </c>
      <c r="D68" s="286" t="s">
        <v>12</v>
      </c>
      <c r="E68" s="286" t="s">
        <v>14</v>
      </c>
      <c r="F68" s="291" t="s">
        <v>16</v>
      </c>
      <c r="G68" s="196"/>
      <c r="H68" s="286" t="s">
        <v>21</v>
      </c>
      <c r="I68" s="198"/>
    </row>
    <row r="69" spans="1:9" s="1" customFormat="1" ht="9.75" customHeight="1" x14ac:dyDescent="0.2">
      <c r="A69" s="7" t="s">
        <v>5</v>
      </c>
      <c r="B69" s="154"/>
      <c r="C69" s="154"/>
      <c r="D69" s="154"/>
      <c r="E69" s="154"/>
      <c r="F69" s="292"/>
      <c r="G69" s="135"/>
      <c r="H69" s="154"/>
      <c r="I69" s="287"/>
    </row>
    <row r="70" spans="1:9" s="1" customFormat="1" ht="9.75" customHeight="1" x14ac:dyDescent="0.2">
      <c r="A70" s="7" t="s">
        <v>6</v>
      </c>
      <c r="B70" s="154"/>
      <c r="C70" s="154"/>
      <c r="D70" s="154"/>
      <c r="E70" s="154"/>
      <c r="F70" s="10" t="s">
        <v>17</v>
      </c>
      <c r="G70" s="12" t="s">
        <v>19</v>
      </c>
      <c r="H70" s="14" t="s">
        <v>17</v>
      </c>
      <c r="I70" s="16" t="s">
        <v>19</v>
      </c>
    </row>
    <row r="71" spans="1:9" s="1" customFormat="1" ht="9.75" customHeight="1" thickBot="1" x14ac:dyDescent="0.25">
      <c r="A71" s="8" t="s">
        <v>7</v>
      </c>
      <c r="B71" s="9" t="s">
        <v>9</v>
      </c>
      <c r="C71" s="9" t="s">
        <v>11</v>
      </c>
      <c r="D71" s="9" t="s">
        <v>13</v>
      </c>
      <c r="E71" s="9" t="s">
        <v>15</v>
      </c>
      <c r="F71" s="11" t="s">
        <v>18</v>
      </c>
      <c r="G71" s="13" t="s">
        <v>20</v>
      </c>
      <c r="H71" s="15" t="s">
        <v>22</v>
      </c>
      <c r="I71" s="17" t="s">
        <v>23</v>
      </c>
    </row>
    <row r="72" spans="1:9" s="19" customFormat="1" ht="11.25" x14ac:dyDescent="0.2">
      <c r="A72" s="21"/>
      <c r="B72" s="20"/>
      <c r="C72" s="22" t="s">
        <v>112</v>
      </c>
      <c r="D72" s="20"/>
      <c r="E72" s="20"/>
      <c r="F72" s="23"/>
      <c r="H72" s="24"/>
      <c r="I72" s="25"/>
    </row>
    <row r="73" spans="1:9" s="19" customFormat="1" ht="11.25" x14ac:dyDescent="0.2">
      <c r="A73" s="29"/>
      <c r="B73" s="30" t="s">
        <v>113</v>
      </c>
      <c r="C73" s="31" t="s">
        <v>114</v>
      </c>
      <c r="D73" s="28"/>
      <c r="E73" s="28"/>
      <c r="F73" s="32"/>
      <c r="G73" s="27"/>
      <c r="H73" s="33"/>
      <c r="I73" s="34"/>
    </row>
    <row r="74" spans="1:9" s="1" customFormat="1" ht="25.5" customHeight="1" x14ac:dyDescent="0.2">
      <c r="A74" s="35">
        <f>A64+1</f>
        <v>26</v>
      </c>
      <c r="B74" s="36" t="s">
        <v>115</v>
      </c>
      <c r="C74" s="37" t="s">
        <v>116</v>
      </c>
      <c r="D74" s="38" t="s">
        <v>58</v>
      </c>
      <c r="E74" s="45">
        <v>15.4</v>
      </c>
      <c r="F74" s="133"/>
      <c r="G74" s="40">
        <f>E74*F74</f>
        <v>0</v>
      </c>
      <c r="H74" s="39">
        <v>3.2000000000000002E-3</v>
      </c>
      <c r="I74" s="41">
        <f>E74*H74</f>
        <v>4.9280000000000004E-2</v>
      </c>
    </row>
    <row r="75" spans="1:9" s="1" customFormat="1" ht="9.75" customHeight="1" x14ac:dyDescent="0.2">
      <c r="A75" s="5"/>
      <c r="B75" s="44" t="s">
        <v>30</v>
      </c>
      <c r="C75" s="289" t="s">
        <v>81</v>
      </c>
      <c r="D75" s="208"/>
      <c r="E75" s="208"/>
      <c r="F75" s="208"/>
      <c r="G75" s="208"/>
      <c r="H75" s="208"/>
      <c r="I75" s="290"/>
    </row>
    <row r="76" spans="1:9" s="19" customFormat="1" ht="12" thickBot="1" x14ac:dyDescent="0.25">
      <c r="A76" s="46"/>
      <c r="B76" s="48">
        <v>764</v>
      </c>
      <c r="C76" s="49" t="s">
        <v>117</v>
      </c>
      <c r="D76" s="47"/>
      <c r="E76" s="47"/>
      <c r="F76" s="50"/>
      <c r="G76" s="62">
        <f>SUM(G74:G75)</f>
        <v>0</v>
      </c>
      <c r="H76" s="51"/>
      <c r="I76" s="52">
        <f>SUM(I74:I75)</f>
        <v>4.9280000000000004E-2</v>
      </c>
    </row>
    <row r="77" spans="1:9" ht="13.5" thickBot="1" x14ac:dyDescent="0.25">
      <c r="A77" s="63"/>
      <c r="B77" s="63"/>
      <c r="C77" s="63"/>
      <c r="D77" s="63"/>
      <c r="E77" s="63"/>
      <c r="F77" s="63"/>
      <c r="G77" s="63"/>
      <c r="H77" s="63"/>
      <c r="I77" s="63"/>
    </row>
    <row r="78" spans="1:9" s="19" customFormat="1" ht="13.5" thickBot="1" x14ac:dyDescent="0.25">
      <c r="A78" s="66"/>
      <c r="B78" s="67"/>
      <c r="C78" s="69" t="s">
        <v>118</v>
      </c>
      <c r="D78" s="68"/>
      <c r="E78" s="68"/>
      <c r="F78" s="68"/>
      <c r="G78" s="68"/>
      <c r="H78" s="288">
        <f>'KRYCÍ LIST #3'!E20</f>
        <v>0</v>
      </c>
      <c r="I78" s="180"/>
    </row>
  </sheetData>
  <sheetProtection sheet="1" objects="1" scenarios="1"/>
  <mergeCells count="42">
    <mergeCell ref="B6:B8"/>
    <mergeCell ref="C6:C8"/>
    <mergeCell ref="D6:D8"/>
    <mergeCell ref="E6:E8"/>
    <mergeCell ref="F6:G7"/>
    <mergeCell ref="A1:G1"/>
    <mergeCell ref="H1:I1"/>
    <mergeCell ref="A2:G2"/>
    <mergeCell ref="H2:I2"/>
    <mergeCell ref="A4:I4"/>
    <mergeCell ref="C37:I37"/>
    <mergeCell ref="H6:I7"/>
    <mergeCell ref="C13:I13"/>
    <mergeCell ref="C15:I15"/>
    <mergeCell ref="C17:I17"/>
    <mergeCell ref="C19:I19"/>
    <mergeCell ref="C22:I22"/>
    <mergeCell ref="C25:I25"/>
    <mergeCell ref="C27:I27"/>
    <mergeCell ref="C29:I29"/>
    <mergeCell ref="C31:I31"/>
    <mergeCell ref="C35:I35"/>
    <mergeCell ref="C65:I65"/>
    <mergeCell ref="C39:I39"/>
    <mergeCell ref="C41:I41"/>
    <mergeCell ref="C45:I45"/>
    <mergeCell ref="C47:I47"/>
    <mergeCell ref="C51:I51"/>
    <mergeCell ref="C53:I53"/>
    <mergeCell ref="C55:I55"/>
    <mergeCell ref="C57:I57"/>
    <mergeCell ref="C59:I59"/>
    <mergeCell ref="C61:I61"/>
    <mergeCell ref="C63:I63"/>
    <mergeCell ref="C75:I75"/>
    <mergeCell ref="H78:I78"/>
    <mergeCell ref="B68:B70"/>
    <mergeCell ref="C68:C70"/>
    <mergeCell ref="D68:D70"/>
    <mergeCell ref="E68:E70"/>
    <mergeCell ref="F68:G69"/>
    <mergeCell ref="H68:I69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SOUHRNNÝ LIST STAVBY</vt:lpstr>
      <vt:lpstr>REKAPITULACE OBJEKTŮ STAVBY</vt:lpstr>
      <vt:lpstr>KRYCÍ LIST #1</vt:lpstr>
      <vt:lpstr>REKAPITULACE #1</vt:lpstr>
      <vt:lpstr>ROZPOČET #1</vt:lpstr>
      <vt:lpstr>KRYCÍ LIST #2</vt:lpstr>
      <vt:lpstr>REKAPITULACE #2</vt:lpstr>
      <vt:lpstr>ROZPOČET #2</vt:lpstr>
      <vt:lpstr>KRYCÍ LIST #3</vt:lpstr>
      <vt:lpstr>REKAPITULACE #3</vt:lpstr>
      <vt:lpstr>ROZPOČET #3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</cp:lastModifiedBy>
  <cp:lastPrinted>2022-07-06T21:14:25Z</cp:lastPrinted>
  <dcterms:created xsi:type="dcterms:W3CDTF">2022-07-06T20:47:17Z</dcterms:created>
  <dcterms:modified xsi:type="dcterms:W3CDTF">2022-07-12T08:34:44Z</dcterms:modified>
</cp:coreProperties>
</file>