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Sedlacek\Desktop\Documents\VÝBĚROVÉ ŘÍZENÍ + AKCE na SOD\2022\ZŠ Stříbrnická - oprava šaten u TV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1 Pol" sheetId="12" r:id="rId4"/>
    <sheet name="01 2 Pol" sheetId="13" r:id="rId5"/>
    <sheet name="01 3 Pol" sheetId="14" r:id="rId6"/>
    <sheet name="01 4 Pol" sheetId="15" r:id="rId7"/>
    <sheet name="01 5 Pol" sheetId="16" r:id="rId8"/>
  </sheets>
  <externalReferences>
    <externalReference r:id="rId9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_xlnm.Print_Titles" localSheetId="4">'01 2 Pol'!$1:$7</definedName>
    <definedName name="_xlnm.Print_Titles" localSheetId="5">'01 3 Pol'!$1:$7</definedName>
    <definedName name="_xlnm.Print_Titles" localSheetId="6">'01 4 Pol'!$1:$7</definedName>
    <definedName name="_xlnm.Print_Titles" localSheetId="7">'01 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Pol'!$A$1:$X$183</definedName>
    <definedName name="_xlnm.Print_Area" localSheetId="4">'01 2 Pol'!$A$1:$X$62</definedName>
    <definedName name="_xlnm.Print_Area" localSheetId="5">'01 3 Pol'!$A$1:$X$30</definedName>
    <definedName name="_xlnm.Print_Area" localSheetId="6">'01 4 Pol'!$A$1:$X$104</definedName>
    <definedName name="_xlnm.Print_Area" localSheetId="7">'01 5 Pol'!$A$1:$X$57</definedName>
    <definedName name="_xlnm.Print_Area" localSheetId="1">Stavba!$A$1:$J$100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7" i="1" l="1"/>
  <c r="I96" i="1"/>
  <c r="I95" i="1"/>
  <c r="I93" i="1"/>
  <c r="I92" i="1"/>
  <c r="I88" i="1"/>
  <c r="I85" i="1"/>
  <c r="I84" i="1"/>
  <c r="I82" i="1"/>
  <c r="I81" i="1"/>
  <c r="I80" i="1"/>
  <c r="I79" i="1"/>
  <c r="I78" i="1"/>
  <c r="I77" i="1"/>
  <c r="I76" i="1"/>
  <c r="I75" i="1"/>
  <c r="I74" i="1"/>
  <c r="I73" i="1"/>
  <c r="I72" i="1"/>
  <c r="I71" i="1"/>
  <c r="I69" i="1"/>
  <c r="I68" i="1"/>
  <c r="I67" i="1"/>
  <c r="I66" i="1"/>
  <c r="I65" i="1"/>
  <c r="I63" i="1"/>
  <c r="I62" i="1"/>
  <c r="I61" i="1"/>
  <c r="I59" i="1"/>
  <c r="I58" i="1"/>
  <c r="I57" i="1"/>
  <c r="I56" i="1"/>
  <c r="I55" i="1"/>
  <c r="G9" i="16"/>
  <c r="G8" i="16" s="1"/>
  <c r="I9" i="16"/>
  <c r="I8" i="16" s="1"/>
  <c r="K9" i="16"/>
  <c r="K8" i="16" s="1"/>
  <c r="O9" i="16"/>
  <c r="O8" i="16" s="1"/>
  <c r="Q9" i="16"/>
  <c r="Q8" i="16" s="1"/>
  <c r="V9" i="16"/>
  <c r="V8" i="16" s="1"/>
  <c r="G10" i="16"/>
  <c r="V10" i="16"/>
  <c r="G11" i="16"/>
  <c r="M11" i="16" s="1"/>
  <c r="M10" i="16" s="1"/>
  <c r="I11" i="16"/>
  <c r="I10" i="16" s="1"/>
  <c r="K11" i="16"/>
  <c r="K10" i="16" s="1"/>
  <c r="O11" i="16"/>
  <c r="O10" i="16" s="1"/>
  <c r="Q11" i="16"/>
  <c r="Q10" i="16" s="1"/>
  <c r="V11" i="16"/>
  <c r="G12" i="16"/>
  <c r="O12" i="16"/>
  <c r="V12" i="16"/>
  <c r="G13" i="16"/>
  <c r="I13" i="16"/>
  <c r="I12" i="16" s="1"/>
  <c r="K13" i="16"/>
  <c r="K12" i="16" s="1"/>
  <c r="M13" i="16"/>
  <c r="M12" i="16" s="1"/>
  <c r="O13" i="16"/>
  <c r="Q13" i="16"/>
  <c r="Q12" i="16" s="1"/>
  <c r="V13" i="16"/>
  <c r="O14" i="16"/>
  <c r="G15" i="16"/>
  <c r="G14" i="16" s="1"/>
  <c r="I64" i="1" s="1"/>
  <c r="I15" i="16"/>
  <c r="I14" i="16" s="1"/>
  <c r="K15" i="16"/>
  <c r="K14" i="16" s="1"/>
  <c r="O15" i="16"/>
  <c r="Q15" i="16"/>
  <c r="Q14" i="16" s="1"/>
  <c r="V15" i="16"/>
  <c r="V14" i="16" s="1"/>
  <c r="G16" i="16"/>
  <c r="K16" i="16"/>
  <c r="V16" i="16"/>
  <c r="G17" i="16"/>
  <c r="I17" i="16"/>
  <c r="I16" i="16" s="1"/>
  <c r="K17" i="16"/>
  <c r="M17" i="16"/>
  <c r="M16" i="16" s="1"/>
  <c r="O17" i="16"/>
  <c r="O16" i="16" s="1"/>
  <c r="Q17" i="16"/>
  <c r="Q16" i="16" s="1"/>
  <c r="V17" i="16"/>
  <c r="G18" i="16"/>
  <c r="O18" i="16"/>
  <c r="V18" i="16"/>
  <c r="G19" i="16"/>
  <c r="I19" i="16"/>
  <c r="I18" i="16" s="1"/>
  <c r="K19" i="16"/>
  <c r="K18" i="16" s="1"/>
  <c r="M19" i="16"/>
  <c r="M18" i="16" s="1"/>
  <c r="O19" i="16"/>
  <c r="Q19" i="16"/>
  <c r="Q18" i="16" s="1"/>
  <c r="V19" i="16"/>
  <c r="K20" i="16"/>
  <c r="O20" i="16"/>
  <c r="V20" i="16"/>
  <c r="G21" i="16"/>
  <c r="G20" i="16" s="1"/>
  <c r="I21" i="16"/>
  <c r="I20" i="16" s="1"/>
  <c r="K21" i="16"/>
  <c r="M21" i="16"/>
  <c r="M20" i="16" s="1"/>
  <c r="O21" i="16"/>
  <c r="Q21" i="16"/>
  <c r="Q20" i="16" s="1"/>
  <c r="V21" i="16"/>
  <c r="G22" i="16"/>
  <c r="K22" i="16"/>
  <c r="O22" i="16"/>
  <c r="V22" i="16"/>
  <c r="G23" i="16"/>
  <c r="M23" i="16" s="1"/>
  <c r="M22" i="16" s="1"/>
  <c r="I23" i="16"/>
  <c r="I22" i="16" s="1"/>
  <c r="K23" i="16"/>
  <c r="O23" i="16"/>
  <c r="Q23" i="16"/>
  <c r="Q22" i="16" s="1"/>
  <c r="V23" i="16"/>
  <c r="G24" i="16"/>
  <c r="K24" i="16"/>
  <c r="V24" i="16"/>
  <c r="G25" i="16"/>
  <c r="I25" i="16"/>
  <c r="I24" i="16" s="1"/>
  <c r="K25" i="16"/>
  <c r="M25" i="16"/>
  <c r="M24" i="16" s="1"/>
  <c r="O25" i="16"/>
  <c r="Q25" i="16"/>
  <c r="Q24" i="16" s="1"/>
  <c r="V25" i="16"/>
  <c r="G26" i="16"/>
  <c r="M26" i="16" s="1"/>
  <c r="I26" i="16"/>
  <c r="K26" i="16"/>
  <c r="O26" i="16"/>
  <c r="O24" i="16" s="1"/>
  <c r="Q26" i="16"/>
  <c r="V26" i="16"/>
  <c r="I27" i="16"/>
  <c r="Q27" i="16"/>
  <c r="G28" i="16"/>
  <c r="G27" i="16" s="1"/>
  <c r="I28" i="16"/>
  <c r="K28" i="16"/>
  <c r="K27" i="16" s="1"/>
  <c r="O28" i="16"/>
  <c r="O27" i="16" s="1"/>
  <c r="Q28" i="16"/>
  <c r="V28" i="16"/>
  <c r="V27" i="16" s="1"/>
  <c r="I29" i="16"/>
  <c r="G30" i="16"/>
  <c r="M30" i="16" s="1"/>
  <c r="M29" i="16" s="1"/>
  <c r="I30" i="16"/>
  <c r="K30" i="16"/>
  <c r="K29" i="16" s="1"/>
  <c r="O30" i="16"/>
  <c r="O29" i="16" s="1"/>
  <c r="Q30" i="16"/>
  <c r="Q29" i="16" s="1"/>
  <c r="V30" i="16"/>
  <c r="V29" i="16" s="1"/>
  <c r="G31" i="16"/>
  <c r="I31" i="16"/>
  <c r="K31" i="16"/>
  <c r="M31" i="16"/>
  <c r="O31" i="16"/>
  <c r="Q31" i="16"/>
  <c r="V31" i="16"/>
  <c r="K32" i="16"/>
  <c r="O32" i="16"/>
  <c r="V32" i="16"/>
  <c r="G33" i="16"/>
  <c r="G32" i="16" s="1"/>
  <c r="I33" i="16"/>
  <c r="I32" i="16" s="1"/>
  <c r="K33" i="16"/>
  <c r="M33" i="16"/>
  <c r="M32" i="16" s="1"/>
  <c r="O33" i="16"/>
  <c r="Q33" i="16"/>
  <c r="Q32" i="16" s="1"/>
  <c r="V33" i="16"/>
  <c r="G34" i="16"/>
  <c r="K34" i="16"/>
  <c r="O34" i="16"/>
  <c r="G35" i="16"/>
  <c r="M35" i="16" s="1"/>
  <c r="M34" i="16" s="1"/>
  <c r="I35" i="16"/>
  <c r="I34" i="16" s="1"/>
  <c r="K35" i="16"/>
  <c r="O35" i="16"/>
  <c r="Q35" i="16"/>
  <c r="Q34" i="16" s="1"/>
  <c r="V35" i="16"/>
  <c r="V34" i="16" s="1"/>
  <c r="G36" i="16"/>
  <c r="V36" i="16"/>
  <c r="G37" i="16"/>
  <c r="I37" i="16"/>
  <c r="I36" i="16" s="1"/>
  <c r="K37" i="16"/>
  <c r="M37" i="16"/>
  <c r="O37" i="16"/>
  <c r="O36" i="16" s="1"/>
  <c r="Q37" i="16"/>
  <c r="Q36" i="16" s="1"/>
  <c r="V37" i="16"/>
  <c r="G38" i="16"/>
  <c r="M38" i="16" s="1"/>
  <c r="I38" i="16"/>
  <c r="K38" i="16"/>
  <c r="O38" i="16"/>
  <c r="Q38" i="16"/>
  <c r="V38" i="16"/>
  <c r="G39" i="16"/>
  <c r="I39" i="16"/>
  <c r="K39" i="16"/>
  <c r="K36" i="16" s="1"/>
  <c r="M39" i="16"/>
  <c r="O39" i="16"/>
  <c r="Q39" i="16"/>
  <c r="V39" i="16"/>
  <c r="G40" i="16"/>
  <c r="M40" i="16" s="1"/>
  <c r="I40" i="16"/>
  <c r="K40" i="16"/>
  <c r="O40" i="16"/>
  <c r="Q40" i="16"/>
  <c r="V40" i="16"/>
  <c r="I41" i="16"/>
  <c r="G42" i="16"/>
  <c r="M42" i="16" s="1"/>
  <c r="I42" i="16"/>
  <c r="K42" i="16"/>
  <c r="K41" i="16" s="1"/>
  <c r="O42" i="16"/>
  <c r="O41" i="16" s="1"/>
  <c r="Q42" i="16"/>
  <c r="Q41" i="16" s="1"/>
  <c r="V42" i="16"/>
  <c r="V41" i="16" s="1"/>
  <c r="G43" i="16"/>
  <c r="I43" i="16"/>
  <c r="K43" i="16"/>
  <c r="M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AE47" i="16"/>
  <c r="F45" i="1" s="1"/>
  <c r="G9" i="15"/>
  <c r="I9" i="15"/>
  <c r="I8" i="15" s="1"/>
  <c r="K9" i="15"/>
  <c r="K8" i="15" s="1"/>
  <c r="M9" i="15"/>
  <c r="O9" i="15"/>
  <c r="O8" i="15" s="1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I16" i="15"/>
  <c r="K16" i="15"/>
  <c r="M16" i="15"/>
  <c r="O16" i="15"/>
  <c r="Q16" i="15"/>
  <c r="V16" i="15"/>
  <c r="G17" i="15"/>
  <c r="M17" i="15" s="1"/>
  <c r="I17" i="15"/>
  <c r="K17" i="15"/>
  <c r="O17" i="15"/>
  <c r="Q17" i="15"/>
  <c r="V17" i="15"/>
  <c r="G18" i="15"/>
  <c r="G8" i="15" s="1"/>
  <c r="I53" i="1" s="1"/>
  <c r="I18" i="15"/>
  <c r="K18" i="15"/>
  <c r="O18" i="15"/>
  <c r="Q18" i="15"/>
  <c r="V18" i="15"/>
  <c r="G20" i="15"/>
  <c r="M20" i="15" s="1"/>
  <c r="I20" i="15"/>
  <c r="I19" i="15" s="1"/>
  <c r="K20" i="15"/>
  <c r="O20" i="15"/>
  <c r="Q20" i="15"/>
  <c r="V20" i="15"/>
  <c r="G21" i="15"/>
  <c r="I21" i="15"/>
  <c r="K21" i="15"/>
  <c r="K19" i="15" s="1"/>
  <c r="M21" i="15"/>
  <c r="O21" i="15"/>
  <c r="O19" i="15" s="1"/>
  <c r="Q21" i="15"/>
  <c r="V21" i="15"/>
  <c r="G22" i="15"/>
  <c r="I22" i="15"/>
  <c r="K22" i="15"/>
  <c r="M22" i="15"/>
  <c r="O22" i="15"/>
  <c r="Q22" i="15"/>
  <c r="V22" i="15"/>
  <c r="V19" i="15" s="1"/>
  <c r="G23" i="15"/>
  <c r="I23" i="15"/>
  <c r="K23" i="15"/>
  <c r="M23" i="15"/>
  <c r="O23" i="15"/>
  <c r="Q23" i="15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M27" i="15" s="1"/>
  <c r="I27" i="15"/>
  <c r="K27" i="15"/>
  <c r="O27" i="15"/>
  <c r="Q27" i="15"/>
  <c r="V27" i="15"/>
  <c r="G28" i="15"/>
  <c r="I28" i="15"/>
  <c r="K28" i="15"/>
  <c r="M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Q19" i="15" s="1"/>
  <c r="V31" i="15"/>
  <c r="G32" i="15"/>
  <c r="M32" i="15" s="1"/>
  <c r="I32" i="15"/>
  <c r="K32" i="15"/>
  <c r="O32" i="15"/>
  <c r="Q32" i="15"/>
  <c r="V32" i="15"/>
  <c r="G33" i="15"/>
  <c r="I33" i="15"/>
  <c r="K33" i="15"/>
  <c r="M33" i="15"/>
  <c r="O33" i="15"/>
  <c r="Q33" i="15"/>
  <c r="V33" i="15"/>
  <c r="G34" i="15"/>
  <c r="I34" i="15"/>
  <c r="K34" i="15"/>
  <c r="M34" i="15"/>
  <c r="O34" i="15"/>
  <c r="Q34" i="15"/>
  <c r="V34" i="15"/>
  <c r="G35" i="15"/>
  <c r="I35" i="15"/>
  <c r="K35" i="15"/>
  <c r="M35" i="15"/>
  <c r="O35" i="15"/>
  <c r="Q35" i="15"/>
  <c r="V35" i="15"/>
  <c r="G36" i="15"/>
  <c r="I36" i="15"/>
  <c r="K36" i="15"/>
  <c r="M36" i="15"/>
  <c r="O36" i="15"/>
  <c r="Q36" i="15"/>
  <c r="V36" i="15"/>
  <c r="G37" i="15"/>
  <c r="M37" i="15" s="1"/>
  <c r="I37" i="15"/>
  <c r="K37" i="15"/>
  <c r="O37" i="15"/>
  <c r="Q37" i="15"/>
  <c r="V37" i="15"/>
  <c r="O38" i="15"/>
  <c r="V38" i="15"/>
  <c r="G39" i="15"/>
  <c r="M39" i="15" s="1"/>
  <c r="I39" i="15"/>
  <c r="K39" i="15"/>
  <c r="K38" i="15" s="1"/>
  <c r="O39" i="15"/>
  <c r="Q39" i="15"/>
  <c r="Q38" i="15" s="1"/>
  <c r="V39" i="15"/>
  <c r="G40" i="15"/>
  <c r="I40" i="15"/>
  <c r="I38" i="15" s="1"/>
  <c r="K40" i="15"/>
  <c r="M40" i="15"/>
  <c r="O40" i="15"/>
  <c r="Q40" i="15"/>
  <c r="V40" i="15"/>
  <c r="G41" i="15"/>
  <c r="I41" i="15"/>
  <c r="K41" i="15"/>
  <c r="M41" i="15"/>
  <c r="O41" i="15"/>
  <c r="Q41" i="15"/>
  <c r="V41" i="15"/>
  <c r="G42" i="15"/>
  <c r="M42" i="15" s="1"/>
  <c r="I42" i="15"/>
  <c r="K42" i="15"/>
  <c r="O42" i="15"/>
  <c r="Q42" i="15"/>
  <c r="V42" i="15"/>
  <c r="G43" i="15"/>
  <c r="M43" i="15" s="1"/>
  <c r="I43" i="15"/>
  <c r="K43" i="15"/>
  <c r="O43" i="15"/>
  <c r="Q43" i="15"/>
  <c r="V43" i="15"/>
  <c r="G44" i="15"/>
  <c r="V44" i="15"/>
  <c r="G45" i="15"/>
  <c r="I45" i="15"/>
  <c r="I44" i="15" s="1"/>
  <c r="K45" i="15"/>
  <c r="K44" i="15" s="1"/>
  <c r="M45" i="15"/>
  <c r="M44" i="15" s="1"/>
  <c r="O45" i="15"/>
  <c r="O44" i="15" s="1"/>
  <c r="Q45" i="15"/>
  <c r="Q44" i="15" s="1"/>
  <c r="V45" i="15"/>
  <c r="G46" i="15"/>
  <c r="I46" i="15"/>
  <c r="K46" i="15"/>
  <c r="M46" i="15"/>
  <c r="O46" i="15"/>
  <c r="Q46" i="15"/>
  <c r="V46" i="15"/>
  <c r="I47" i="15"/>
  <c r="G48" i="15"/>
  <c r="I48" i="15"/>
  <c r="K48" i="15"/>
  <c r="K47" i="15" s="1"/>
  <c r="M48" i="15"/>
  <c r="O48" i="15"/>
  <c r="O47" i="15" s="1"/>
  <c r="Q48" i="15"/>
  <c r="Q47" i="15" s="1"/>
  <c r="V48" i="15"/>
  <c r="V47" i="15" s="1"/>
  <c r="G49" i="15"/>
  <c r="M49" i="15" s="1"/>
  <c r="M47" i="15" s="1"/>
  <c r="I49" i="15"/>
  <c r="K49" i="15"/>
  <c r="O49" i="15"/>
  <c r="Q49" i="15"/>
  <c r="V49" i="15"/>
  <c r="G50" i="15"/>
  <c r="G47" i="15" s="1"/>
  <c r="I50" i="15"/>
  <c r="K50" i="15"/>
  <c r="M50" i="15"/>
  <c r="O50" i="15"/>
  <c r="Q50" i="15"/>
  <c r="V50" i="15"/>
  <c r="G51" i="15"/>
  <c r="M51" i="15" s="1"/>
  <c r="I51" i="15"/>
  <c r="K51" i="15"/>
  <c r="O51" i="15"/>
  <c r="Q51" i="15"/>
  <c r="V51" i="15"/>
  <c r="G53" i="15"/>
  <c r="I53" i="15"/>
  <c r="K53" i="15"/>
  <c r="M53" i="15"/>
  <c r="O53" i="15"/>
  <c r="Q53" i="15"/>
  <c r="Q52" i="15" s="1"/>
  <c r="V53" i="15"/>
  <c r="V52" i="15" s="1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I57" i="15"/>
  <c r="K57" i="15"/>
  <c r="M57" i="15"/>
  <c r="O57" i="15"/>
  <c r="Q57" i="15"/>
  <c r="V57" i="15"/>
  <c r="G58" i="15"/>
  <c r="I58" i="15"/>
  <c r="K58" i="15"/>
  <c r="M58" i="15"/>
  <c r="O58" i="15"/>
  <c r="Q58" i="15"/>
  <c r="V58" i="15"/>
  <c r="G59" i="15"/>
  <c r="I59" i="15"/>
  <c r="I52" i="15" s="1"/>
  <c r="K59" i="15"/>
  <c r="M59" i="15"/>
  <c r="O59" i="15"/>
  <c r="Q59" i="15"/>
  <c r="V59" i="15"/>
  <c r="G60" i="15"/>
  <c r="I60" i="15"/>
  <c r="K60" i="15"/>
  <c r="M60" i="15"/>
  <c r="O60" i="15"/>
  <c r="Q60" i="15"/>
  <c r="V60" i="15"/>
  <c r="G61" i="15"/>
  <c r="M61" i="15" s="1"/>
  <c r="I61" i="15"/>
  <c r="K61" i="15"/>
  <c r="O61" i="15"/>
  <c r="Q61" i="15"/>
  <c r="V61" i="15"/>
  <c r="G62" i="15"/>
  <c r="I62" i="15"/>
  <c r="K62" i="15"/>
  <c r="M62" i="15"/>
  <c r="O62" i="15"/>
  <c r="O52" i="15" s="1"/>
  <c r="Q62" i="15"/>
  <c r="V62" i="15"/>
  <c r="G63" i="15"/>
  <c r="M63" i="15" s="1"/>
  <c r="I63" i="15"/>
  <c r="K63" i="15"/>
  <c r="O63" i="15"/>
  <c r="Q63" i="15"/>
  <c r="V63" i="15"/>
  <c r="G64" i="15"/>
  <c r="M64" i="15" s="1"/>
  <c r="I64" i="15"/>
  <c r="K64" i="15"/>
  <c r="K52" i="15" s="1"/>
  <c r="O64" i="15"/>
  <c r="Q64" i="15"/>
  <c r="V64" i="15"/>
  <c r="G65" i="15"/>
  <c r="I65" i="15"/>
  <c r="K65" i="15"/>
  <c r="M65" i="15"/>
  <c r="O65" i="15"/>
  <c r="Q65" i="15"/>
  <c r="V65" i="15"/>
  <c r="G66" i="15"/>
  <c r="M66" i="15" s="1"/>
  <c r="I66" i="15"/>
  <c r="K66" i="15"/>
  <c r="O66" i="15"/>
  <c r="Q66" i="15"/>
  <c r="V66" i="15"/>
  <c r="G67" i="15"/>
  <c r="M67" i="15" s="1"/>
  <c r="I67" i="15"/>
  <c r="K67" i="15"/>
  <c r="O67" i="15"/>
  <c r="Q67" i="15"/>
  <c r="V67" i="15"/>
  <c r="G68" i="15"/>
  <c r="M68" i="15" s="1"/>
  <c r="I68" i="15"/>
  <c r="K68" i="15"/>
  <c r="O68" i="15"/>
  <c r="Q68" i="15"/>
  <c r="V68" i="15"/>
  <c r="G69" i="15"/>
  <c r="I69" i="15"/>
  <c r="K69" i="15"/>
  <c r="M69" i="15"/>
  <c r="O69" i="15"/>
  <c r="Q69" i="15"/>
  <c r="V69" i="15"/>
  <c r="G70" i="15"/>
  <c r="I70" i="15"/>
  <c r="K70" i="15"/>
  <c r="M70" i="15"/>
  <c r="O70" i="15"/>
  <c r="Q70" i="15"/>
  <c r="V70" i="15"/>
  <c r="I71" i="15"/>
  <c r="G72" i="15"/>
  <c r="M72" i="15" s="1"/>
  <c r="I72" i="15"/>
  <c r="K72" i="15"/>
  <c r="K71" i="15" s="1"/>
  <c r="O72" i="15"/>
  <c r="O71" i="15" s="1"/>
  <c r="Q72" i="15"/>
  <c r="Q71" i="15" s="1"/>
  <c r="V72" i="15"/>
  <c r="V71" i="15" s="1"/>
  <c r="G73" i="15"/>
  <c r="M73" i="15" s="1"/>
  <c r="I73" i="15"/>
  <c r="K73" i="15"/>
  <c r="O73" i="15"/>
  <c r="Q73" i="15"/>
  <c r="V73" i="15"/>
  <c r="G74" i="15"/>
  <c r="I74" i="15"/>
  <c r="K74" i="15"/>
  <c r="M74" i="15"/>
  <c r="O74" i="15"/>
  <c r="Q74" i="15"/>
  <c r="V74" i="15"/>
  <c r="G75" i="15"/>
  <c r="M75" i="15" s="1"/>
  <c r="I75" i="15"/>
  <c r="K75" i="15"/>
  <c r="O75" i="15"/>
  <c r="Q75" i="15"/>
  <c r="V75" i="15"/>
  <c r="I76" i="15"/>
  <c r="K76" i="15"/>
  <c r="G77" i="15"/>
  <c r="I77" i="15"/>
  <c r="K77" i="15"/>
  <c r="M77" i="15"/>
  <c r="O77" i="15"/>
  <c r="Q77" i="15"/>
  <c r="Q76" i="15" s="1"/>
  <c r="V77" i="15"/>
  <c r="V76" i="15" s="1"/>
  <c r="G78" i="15"/>
  <c r="M78" i="15" s="1"/>
  <c r="I78" i="15"/>
  <c r="K78" i="15"/>
  <c r="O78" i="15"/>
  <c r="Q78" i="15"/>
  <c r="V78" i="15"/>
  <c r="G79" i="15"/>
  <c r="M79" i="15" s="1"/>
  <c r="I79" i="15"/>
  <c r="K79" i="15"/>
  <c r="O79" i="15"/>
  <c r="O76" i="15" s="1"/>
  <c r="Q79" i="15"/>
  <c r="V79" i="15"/>
  <c r="G80" i="15"/>
  <c r="G81" i="15"/>
  <c r="I81" i="15"/>
  <c r="I80" i="15" s="1"/>
  <c r="K81" i="15"/>
  <c r="K80" i="15" s="1"/>
  <c r="M81" i="15"/>
  <c r="O81" i="15"/>
  <c r="O80" i="15" s="1"/>
  <c r="Q81" i="15"/>
  <c r="Q80" i="15" s="1"/>
  <c r="V81" i="15"/>
  <c r="G82" i="15"/>
  <c r="I82" i="15"/>
  <c r="K82" i="15"/>
  <c r="M82" i="15"/>
  <c r="O82" i="15"/>
  <c r="Q82" i="15"/>
  <c r="V82" i="15"/>
  <c r="G83" i="15"/>
  <c r="I83" i="15"/>
  <c r="K83" i="15"/>
  <c r="M83" i="15"/>
  <c r="O83" i="15"/>
  <c r="Q83" i="15"/>
  <c r="V83" i="15"/>
  <c r="G84" i="15"/>
  <c r="M84" i="15" s="1"/>
  <c r="I84" i="15"/>
  <c r="K84" i="15"/>
  <c r="O84" i="15"/>
  <c r="Q84" i="15"/>
  <c r="V84" i="15"/>
  <c r="V80" i="15" s="1"/>
  <c r="G85" i="15"/>
  <c r="M85" i="15" s="1"/>
  <c r="I85" i="15"/>
  <c r="K85" i="15"/>
  <c r="O85" i="15"/>
  <c r="Q85" i="15"/>
  <c r="V85" i="15"/>
  <c r="G86" i="15"/>
  <c r="I86" i="15"/>
  <c r="K86" i="15"/>
  <c r="M86" i="15"/>
  <c r="O86" i="15"/>
  <c r="Q86" i="15"/>
  <c r="V86" i="15"/>
  <c r="G87" i="15"/>
  <c r="M87" i="15" s="1"/>
  <c r="I87" i="15"/>
  <c r="K87" i="15"/>
  <c r="O87" i="15"/>
  <c r="Q87" i="15"/>
  <c r="V87" i="15"/>
  <c r="I88" i="15"/>
  <c r="K88" i="15"/>
  <c r="O88" i="15"/>
  <c r="G89" i="15"/>
  <c r="M89" i="15" s="1"/>
  <c r="I89" i="15"/>
  <c r="K89" i="15"/>
  <c r="O89" i="15"/>
  <c r="Q89" i="15"/>
  <c r="Q88" i="15" s="1"/>
  <c r="V89" i="15"/>
  <c r="V88" i="15" s="1"/>
  <c r="G90" i="15"/>
  <c r="M90" i="15" s="1"/>
  <c r="I90" i="15"/>
  <c r="K90" i="15"/>
  <c r="O90" i="15"/>
  <c r="Q90" i="15"/>
  <c r="V90" i="15"/>
  <c r="G91" i="15"/>
  <c r="M91" i="15" s="1"/>
  <c r="I91" i="15"/>
  <c r="K91" i="15"/>
  <c r="O91" i="15"/>
  <c r="Q91" i="15"/>
  <c r="V91" i="15"/>
  <c r="G92" i="15"/>
  <c r="M92" i="15" s="1"/>
  <c r="I92" i="15"/>
  <c r="K92" i="15"/>
  <c r="O92" i="15"/>
  <c r="Q92" i="15"/>
  <c r="V92" i="15"/>
  <c r="AE94" i="15"/>
  <c r="F44" i="1" s="1"/>
  <c r="G9" i="14"/>
  <c r="G8" i="14" s="1"/>
  <c r="I89" i="1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M10" i="14" s="1"/>
  <c r="I10" i="14"/>
  <c r="K10" i="14"/>
  <c r="O10" i="14"/>
  <c r="Q10" i="14"/>
  <c r="V10" i="14"/>
  <c r="I11" i="14"/>
  <c r="G12" i="14"/>
  <c r="I12" i="14"/>
  <c r="K12" i="14"/>
  <c r="O12" i="14"/>
  <c r="O11" i="14" s="1"/>
  <c r="Q12" i="14"/>
  <c r="Q11" i="14" s="1"/>
  <c r="V12" i="14"/>
  <c r="V11" i="14" s="1"/>
  <c r="G13" i="14"/>
  <c r="M13" i="14" s="1"/>
  <c r="I13" i="14"/>
  <c r="K13" i="14"/>
  <c r="K11" i="14" s="1"/>
  <c r="O13" i="14"/>
  <c r="Q13" i="14"/>
  <c r="V13" i="14"/>
  <c r="O14" i="14"/>
  <c r="G15" i="14"/>
  <c r="M15" i="14" s="1"/>
  <c r="I15" i="14"/>
  <c r="K15" i="14"/>
  <c r="K14" i="14" s="1"/>
  <c r="O15" i="14"/>
  <c r="Q15" i="14"/>
  <c r="Q14" i="14" s="1"/>
  <c r="V15" i="14"/>
  <c r="V14" i="14" s="1"/>
  <c r="G16" i="14"/>
  <c r="M16" i="14" s="1"/>
  <c r="I16" i="14"/>
  <c r="I14" i="14" s="1"/>
  <c r="K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AE20" i="14"/>
  <c r="F43" i="1" s="1"/>
  <c r="G9" i="13"/>
  <c r="M9" i="13" s="1"/>
  <c r="I9" i="13"/>
  <c r="I8" i="13" s="1"/>
  <c r="K9" i="13"/>
  <c r="K8" i="13" s="1"/>
  <c r="O9" i="13"/>
  <c r="O8" i="13" s="1"/>
  <c r="Q9" i="13"/>
  <c r="Q8" i="13" s="1"/>
  <c r="V9" i="13"/>
  <c r="G10" i="13"/>
  <c r="M10" i="13" s="1"/>
  <c r="I10" i="13"/>
  <c r="K10" i="13"/>
  <c r="O10" i="13"/>
  <c r="Q10" i="13"/>
  <c r="V10" i="13"/>
  <c r="V8" i="13" s="1"/>
  <c r="G11" i="13"/>
  <c r="I11" i="13"/>
  <c r="K11" i="13"/>
  <c r="M11" i="13"/>
  <c r="O11" i="13"/>
  <c r="Q11" i="13"/>
  <c r="V11" i="13"/>
  <c r="G12" i="13"/>
  <c r="I12" i="13"/>
  <c r="K12" i="13"/>
  <c r="M12" i="13"/>
  <c r="O12" i="13"/>
  <c r="Q12" i="13"/>
  <c r="V12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5" i="13"/>
  <c r="I15" i="13"/>
  <c r="K15" i="13"/>
  <c r="M15" i="13"/>
  <c r="O15" i="13"/>
  <c r="Q15" i="13"/>
  <c r="V15" i="13"/>
  <c r="G16" i="13"/>
  <c r="I16" i="13"/>
  <c r="K16" i="13"/>
  <c r="M16" i="13"/>
  <c r="O16" i="13"/>
  <c r="Q16" i="13"/>
  <c r="V16" i="13"/>
  <c r="G17" i="13"/>
  <c r="I17" i="13"/>
  <c r="K17" i="13"/>
  <c r="M17" i="13"/>
  <c r="O17" i="13"/>
  <c r="Q17" i="13"/>
  <c r="V17" i="13"/>
  <c r="G18" i="13"/>
  <c r="G8" i="13" s="1"/>
  <c r="I86" i="1" s="1"/>
  <c r="I18" i="13"/>
  <c r="K18" i="13"/>
  <c r="O18" i="13"/>
  <c r="Q18" i="13"/>
  <c r="V18" i="13"/>
  <c r="Q19" i="13"/>
  <c r="G20" i="13"/>
  <c r="M20" i="13" s="1"/>
  <c r="I20" i="13"/>
  <c r="K20" i="13"/>
  <c r="O20" i="13"/>
  <c r="Q20" i="13"/>
  <c r="V20" i="13"/>
  <c r="V19" i="13" s="1"/>
  <c r="G21" i="13"/>
  <c r="I21" i="13"/>
  <c r="K21" i="13"/>
  <c r="K19" i="13" s="1"/>
  <c r="M21" i="13"/>
  <c r="O21" i="13"/>
  <c r="Q21" i="13"/>
  <c r="V21" i="13"/>
  <c r="G22" i="13"/>
  <c r="I22" i="13"/>
  <c r="K22" i="13"/>
  <c r="M22" i="13"/>
  <c r="O22" i="13"/>
  <c r="O19" i="13" s="1"/>
  <c r="Q22" i="13"/>
  <c r="V22" i="13"/>
  <c r="G23" i="13"/>
  <c r="I23" i="13"/>
  <c r="I19" i="13" s="1"/>
  <c r="K23" i="13"/>
  <c r="M23" i="13"/>
  <c r="O23" i="13"/>
  <c r="Q23" i="13"/>
  <c r="V23" i="13"/>
  <c r="G24" i="13"/>
  <c r="I24" i="13"/>
  <c r="K24" i="13"/>
  <c r="M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V27" i="13"/>
  <c r="G28" i="13"/>
  <c r="I28" i="13"/>
  <c r="K28" i="13"/>
  <c r="M28" i="13"/>
  <c r="O28" i="13"/>
  <c r="Q28" i="13"/>
  <c r="V28" i="13"/>
  <c r="G29" i="13"/>
  <c r="I29" i="13"/>
  <c r="K29" i="13"/>
  <c r="M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3" i="13"/>
  <c r="I33" i="13"/>
  <c r="I32" i="13" s="1"/>
  <c r="K33" i="13"/>
  <c r="K32" i="13" s="1"/>
  <c r="M33" i="13"/>
  <c r="O33" i="13"/>
  <c r="O32" i="13" s="1"/>
  <c r="Q33" i="13"/>
  <c r="Q32" i="13" s="1"/>
  <c r="V33" i="13"/>
  <c r="G34" i="13"/>
  <c r="I34" i="13"/>
  <c r="K34" i="13"/>
  <c r="M34" i="13"/>
  <c r="O34" i="13"/>
  <c r="Q34" i="13"/>
  <c r="V34" i="13"/>
  <c r="G35" i="13"/>
  <c r="I35" i="13"/>
  <c r="K35" i="13"/>
  <c r="M35" i="13"/>
  <c r="O35" i="13"/>
  <c r="Q35" i="13"/>
  <c r="V35" i="13"/>
  <c r="G36" i="13"/>
  <c r="I36" i="13"/>
  <c r="K36" i="13"/>
  <c r="M36" i="13"/>
  <c r="O36" i="13"/>
  <c r="Q36" i="13"/>
  <c r="V36" i="13"/>
  <c r="V32" i="13" s="1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I40" i="13"/>
  <c r="K40" i="13"/>
  <c r="M40" i="13"/>
  <c r="O40" i="13"/>
  <c r="Q40" i="13"/>
  <c r="V40" i="13"/>
  <c r="G41" i="13"/>
  <c r="I41" i="13"/>
  <c r="K41" i="13"/>
  <c r="M41" i="13"/>
  <c r="O41" i="13"/>
  <c r="Q41" i="13"/>
  <c r="V41" i="13"/>
  <c r="G42" i="13"/>
  <c r="G3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V44" i="13"/>
  <c r="G45" i="13"/>
  <c r="I45" i="13"/>
  <c r="I44" i="13" s="1"/>
  <c r="K45" i="13"/>
  <c r="K44" i="13" s="1"/>
  <c r="M45" i="13"/>
  <c r="M44" i="13" s="1"/>
  <c r="O45" i="13"/>
  <c r="O44" i="13" s="1"/>
  <c r="Q45" i="13"/>
  <c r="Q44" i="13" s="1"/>
  <c r="V45" i="13"/>
  <c r="G46" i="13"/>
  <c r="I46" i="13"/>
  <c r="K46" i="13"/>
  <c r="M46" i="13"/>
  <c r="O46" i="13"/>
  <c r="Q46" i="13"/>
  <c r="V46" i="13"/>
  <c r="G47" i="13"/>
  <c r="I47" i="13"/>
  <c r="K47" i="13"/>
  <c r="M47" i="13"/>
  <c r="O47" i="13"/>
  <c r="Q47" i="13"/>
  <c r="V47" i="13"/>
  <c r="K48" i="13"/>
  <c r="Q48" i="13"/>
  <c r="V48" i="13"/>
  <c r="G49" i="13"/>
  <c r="M49" i="13" s="1"/>
  <c r="I49" i="13"/>
  <c r="I48" i="13" s="1"/>
  <c r="K49" i="13"/>
  <c r="O49" i="13"/>
  <c r="Q49" i="13"/>
  <c r="V49" i="13"/>
  <c r="G50" i="13"/>
  <c r="M50" i="13" s="1"/>
  <c r="I50" i="13"/>
  <c r="K50" i="13"/>
  <c r="O50" i="13"/>
  <c r="O48" i="13" s="1"/>
  <c r="Q50" i="13"/>
  <c r="V50" i="13"/>
  <c r="AE52" i="13"/>
  <c r="F42" i="1" s="1"/>
  <c r="Q8" i="12"/>
  <c r="V8" i="12"/>
  <c r="G9" i="12"/>
  <c r="G8" i="12" s="1"/>
  <c r="I9" i="12"/>
  <c r="I8" i="12" s="1"/>
  <c r="K9" i="12"/>
  <c r="K8" i="12" s="1"/>
  <c r="O9" i="12"/>
  <c r="O8" i="12" s="1"/>
  <c r="Q9" i="12"/>
  <c r="V9" i="12"/>
  <c r="Q12" i="12"/>
  <c r="G13" i="12"/>
  <c r="M13" i="12" s="1"/>
  <c r="I13" i="12"/>
  <c r="I12" i="12" s="1"/>
  <c r="K13" i="12"/>
  <c r="K12" i="12" s="1"/>
  <c r="O13" i="12"/>
  <c r="Q13" i="12"/>
  <c r="V13" i="12"/>
  <c r="G16" i="12"/>
  <c r="I16" i="12"/>
  <c r="K16" i="12"/>
  <c r="M16" i="12"/>
  <c r="O16" i="12"/>
  <c r="O12" i="12" s="1"/>
  <c r="Q16" i="12"/>
  <c r="V16" i="12"/>
  <c r="V12" i="12" s="1"/>
  <c r="G18" i="12"/>
  <c r="I18" i="12"/>
  <c r="K18" i="12"/>
  <c r="O18" i="12"/>
  <c r="Q18" i="12"/>
  <c r="V18" i="12"/>
  <c r="G23" i="12"/>
  <c r="M23" i="12" s="1"/>
  <c r="I23" i="12"/>
  <c r="K23" i="12"/>
  <c r="O23" i="12"/>
  <c r="Q23" i="12"/>
  <c r="V23" i="12"/>
  <c r="G25" i="12"/>
  <c r="I25" i="12"/>
  <c r="K25" i="12"/>
  <c r="M25" i="12"/>
  <c r="O25" i="12"/>
  <c r="Q25" i="12"/>
  <c r="V25" i="12"/>
  <c r="G28" i="12"/>
  <c r="M28" i="12" s="1"/>
  <c r="I28" i="12"/>
  <c r="K28" i="12"/>
  <c r="O28" i="12"/>
  <c r="O27" i="12" s="1"/>
  <c r="Q28" i="12"/>
  <c r="Q27" i="12" s="1"/>
  <c r="V28" i="12"/>
  <c r="G30" i="12"/>
  <c r="M30" i="12" s="1"/>
  <c r="I30" i="12"/>
  <c r="I27" i="12" s="1"/>
  <c r="K30" i="12"/>
  <c r="O30" i="12"/>
  <c r="Q30" i="12"/>
  <c r="V30" i="12"/>
  <c r="G32" i="12"/>
  <c r="I32" i="12"/>
  <c r="K32" i="12"/>
  <c r="K27" i="12" s="1"/>
  <c r="M32" i="12"/>
  <c r="O32" i="12"/>
  <c r="Q32" i="12"/>
  <c r="V32" i="12"/>
  <c r="V27" i="12" s="1"/>
  <c r="G34" i="12"/>
  <c r="I34" i="12"/>
  <c r="K34" i="12"/>
  <c r="M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38" i="12"/>
  <c r="K38" i="12"/>
  <c r="M38" i="12"/>
  <c r="O38" i="12"/>
  <c r="Q38" i="12"/>
  <c r="V38" i="12"/>
  <c r="G39" i="12"/>
  <c r="M39" i="12" s="1"/>
  <c r="I39" i="12"/>
  <c r="K39" i="12"/>
  <c r="O39" i="12"/>
  <c r="Q39" i="12"/>
  <c r="V39" i="12"/>
  <c r="I42" i="12"/>
  <c r="O42" i="12"/>
  <c r="Q42" i="12"/>
  <c r="G43" i="12"/>
  <c r="I43" i="12"/>
  <c r="K43" i="12"/>
  <c r="M43" i="12"/>
  <c r="O43" i="12"/>
  <c r="Q43" i="12"/>
  <c r="V43" i="12"/>
  <c r="V42" i="12" s="1"/>
  <c r="G44" i="12"/>
  <c r="G42" i="12" s="1"/>
  <c r="I44" i="12"/>
  <c r="K44" i="12"/>
  <c r="K42" i="12" s="1"/>
  <c r="M44" i="12"/>
  <c r="M42" i="12" s="1"/>
  <c r="O44" i="12"/>
  <c r="Q44" i="12"/>
  <c r="V44" i="12"/>
  <c r="K45" i="12"/>
  <c r="O45" i="12"/>
  <c r="Q45" i="12"/>
  <c r="V45" i="12"/>
  <c r="G46" i="12"/>
  <c r="M46" i="12" s="1"/>
  <c r="M45" i="12" s="1"/>
  <c r="I46" i="12"/>
  <c r="I45" i="12" s="1"/>
  <c r="K46" i="12"/>
  <c r="O46" i="12"/>
  <c r="Q46" i="12"/>
  <c r="V46" i="12"/>
  <c r="K47" i="12"/>
  <c r="Q47" i="12"/>
  <c r="V47" i="12"/>
  <c r="G48" i="12"/>
  <c r="I48" i="12"/>
  <c r="K48" i="12"/>
  <c r="M48" i="12"/>
  <c r="O48" i="12"/>
  <c r="Q48" i="12"/>
  <c r="V48" i="12"/>
  <c r="G49" i="12"/>
  <c r="G47" i="12" s="1"/>
  <c r="I49" i="12"/>
  <c r="I47" i="12" s="1"/>
  <c r="K49" i="12"/>
  <c r="O49" i="12"/>
  <c r="O47" i="12" s="1"/>
  <c r="Q49" i="12"/>
  <c r="V49" i="12"/>
  <c r="Q50" i="12"/>
  <c r="G51" i="12"/>
  <c r="M51" i="12" s="1"/>
  <c r="I51" i="12"/>
  <c r="I50" i="12" s="1"/>
  <c r="K51" i="12"/>
  <c r="K50" i="12" s="1"/>
  <c r="O51" i="12"/>
  <c r="Q51" i="12"/>
  <c r="V51" i="12"/>
  <c r="G52" i="12"/>
  <c r="I52" i="12"/>
  <c r="K52" i="12"/>
  <c r="M52" i="12"/>
  <c r="O52" i="12"/>
  <c r="O50" i="12" s="1"/>
  <c r="Q52" i="12"/>
  <c r="V52" i="12"/>
  <c r="V50" i="12" s="1"/>
  <c r="G54" i="12"/>
  <c r="G50" i="12" s="1"/>
  <c r="I54" i="12"/>
  <c r="K54" i="12"/>
  <c r="O54" i="12"/>
  <c r="Q54" i="12"/>
  <c r="V54" i="12"/>
  <c r="G57" i="12"/>
  <c r="M57" i="12" s="1"/>
  <c r="I57" i="12"/>
  <c r="K57" i="12"/>
  <c r="O57" i="12"/>
  <c r="Q57" i="12"/>
  <c r="V57" i="12"/>
  <c r="G59" i="12"/>
  <c r="I59" i="12"/>
  <c r="K59" i="12"/>
  <c r="M59" i="12"/>
  <c r="O59" i="12"/>
  <c r="Q59" i="12"/>
  <c r="V59" i="12"/>
  <c r="G61" i="12"/>
  <c r="I61" i="12"/>
  <c r="K61" i="12"/>
  <c r="M61" i="12"/>
  <c r="O61" i="12"/>
  <c r="Q61" i="12"/>
  <c r="V61" i="12"/>
  <c r="G63" i="12"/>
  <c r="I63" i="12"/>
  <c r="K63" i="12"/>
  <c r="M63" i="12"/>
  <c r="O63" i="12"/>
  <c r="Q63" i="12"/>
  <c r="V63" i="12"/>
  <c r="G64" i="12"/>
  <c r="M64" i="12" s="1"/>
  <c r="I64" i="12"/>
  <c r="K64" i="12"/>
  <c r="O64" i="12"/>
  <c r="Q64" i="12"/>
  <c r="V64" i="12"/>
  <c r="G65" i="12"/>
  <c r="I65" i="12"/>
  <c r="K65" i="12"/>
  <c r="M65" i="12"/>
  <c r="O65" i="12"/>
  <c r="Q65" i="12"/>
  <c r="V65" i="12"/>
  <c r="G66" i="12"/>
  <c r="I66" i="12"/>
  <c r="K66" i="12"/>
  <c r="M66" i="12"/>
  <c r="O66" i="12"/>
  <c r="Q66" i="12"/>
  <c r="V66" i="12"/>
  <c r="G67" i="12"/>
  <c r="G68" i="12"/>
  <c r="M68" i="12" s="1"/>
  <c r="I68" i="12"/>
  <c r="K68" i="12"/>
  <c r="O68" i="12"/>
  <c r="Q68" i="12"/>
  <c r="Q67" i="12" s="1"/>
  <c r="V68" i="12"/>
  <c r="V67" i="12" s="1"/>
  <c r="G70" i="12"/>
  <c r="M70" i="12" s="1"/>
  <c r="I70" i="12"/>
  <c r="I67" i="12" s="1"/>
  <c r="K70" i="12"/>
  <c r="K67" i="12" s="1"/>
  <c r="O70" i="12"/>
  <c r="Q70" i="12"/>
  <c r="V70" i="12"/>
  <c r="G72" i="12"/>
  <c r="I72" i="12"/>
  <c r="K72" i="12"/>
  <c r="M72" i="12"/>
  <c r="O72" i="12"/>
  <c r="Q72" i="12"/>
  <c r="V72" i="12"/>
  <c r="G73" i="12"/>
  <c r="M73" i="12" s="1"/>
  <c r="I73" i="12"/>
  <c r="K73" i="12"/>
  <c r="O73" i="12"/>
  <c r="Q73" i="12"/>
  <c r="V73" i="12"/>
  <c r="G76" i="12"/>
  <c r="M76" i="12" s="1"/>
  <c r="I76" i="12"/>
  <c r="K76" i="12"/>
  <c r="O76" i="12"/>
  <c r="O67" i="12" s="1"/>
  <c r="Q76" i="12"/>
  <c r="V76" i="12"/>
  <c r="G79" i="12"/>
  <c r="I79" i="12"/>
  <c r="K79" i="12"/>
  <c r="M79" i="12"/>
  <c r="O79" i="12"/>
  <c r="Q79" i="12"/>
  <c r="V79" i="12"/>
  <c r="G80" i="12"/>
  <c r="I80" i="12"/>
  <c r="K80" i="12"/>
  <c r="M80" i="12"/>
  <c r="O80" i="12"/>
  <c r="Q80" i="12"/>
  <c r="V80" i="12"/>
  <c r="G82" i="12"/>
  <c r="I82" i="12"/>
  <c r="K82" i="12"/>
  <c r="M82" i="12"/>
  <c r="O82" i="12"/>
  <c r="Q82" i="12"/>
  <c r="V82" i="12"/>
  <c r="I83" i="12"/>
  <c r="G84" i="12"/>
  <c r="I84" i="12"/>
  <c r="K84" i="12"/>
  <c r="K83" i="12" s="1"/>
  <c r="M84" i="12"/>
  <c r="O84" i="12"/>
  <c r="Q84" i="12"/>
  <c r="Q83" i="12" s="1"/>
  <c r="V84" i="12"/>
  <c r="V83" i="12" s="1"/>
  <c r="G86" i="12"/>
  <c r="I86" i="12"/>
  <c r="K86" i="12"/>
  <c r="M86" i="12"/>
  <c r="O86" i="12"/>
  <c r="Q86" i="12"/>
  <c r="V86" i="12"/>
  <c r="G89" i="12"/>
  <c r="I89" i="12"/>
  <c r="K89" i="12"/>
  <c r="O89" i="12"/>
  <c r="O83" i="12" s="1"/>
  <c r="Q89" i="12"/>
  <c r="V89" i="12"/>
  <c r="G91" i="12"/>
  <c r="M91" i="12" s="1"/>
  <c r="I91" i="12"/>
  <c r="I90" i="12" s="1"/>
  <c r="K91" i="12"/>
  <c r="K90" i="12" s="1"/>
  <c r="O91" i="12"/>
  <c r="Q91" i="12"/>
  <c r="V91" i="12"/>
  <c r="G94" i="12"/>
  <c r="I94" i="12"/>
  <c r="K94" i="12"/>
  <c r="M94" i="12"/>
  <c r="O94" i="12"/>
  <c r="O90" i="12" s="1"/>
  <c r="Q94" i="12"/>
  <c r="V94" i="12"/>
  <c r="V90" i="12" s="1"/>
  <c r="G95" i="12"/>
  <c r="G90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I97" i="12"/>
  <c r="K97" i="12"/>
  <c r="M97" i="12"/>
  <c r="O97" i="12"/>
  <c r="Q97" i="12"/>
  <c r="V97" i="12"/>
  <c r="G98" i="12"/>
  <c r="I98" i="12"/>
  <c r="K98" i="12"/>
  <c r="M98" i="12"/>
  <c r="O98" i="12"/>
  <c r="Q98" i="12"/>
  <c r="V98" i="12"/>
  <c r="G99" i="12"/>
  <c r="I99" i="12"/>
  <c r="K99" i="12"/>
  <c r="M99" i="12"/>
  <c r="O99" i="12"/>
  <c r="Q99" i="12"/>
  <c r="V99" i="12"/>
  <c r="G100" i="12"/>
  <c r="M100" i="12" s="1"/>
  <c r="I100" i="12"/>
  <c r="K100" i="12"/>
  <c r="O100" i="12"/>
  <c r="Q100" i="12"/>
  <c r="V100" i="12"/>
  <c r="G101" i="12"/>
  <c r="I101" i="12"/>
  <c r="K101" i="12"/>
  <c r="M101" i="12"/>
  <c r="O101" i="12"/>
  <c r="Q101" i="12"/>
  <c r="V101" i="12"/>
  <c r="G103" i="12"/>
  <c r="I103" i="12"/>
  <c r="K103" i="12"/>
  <c r="M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Q90" i="12" s="1"/>
  <c r="V105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Q107" i="12" s="1"/>
  <c r="V108" i="12"/>
  <c r="G111" i="12"/>
  <c r="M111" i="12" s="1"/>
  <c r="I111" i="12"/>
  <c r="I107" i="12" s="1"/>
  <c r="K111" i="12"/>
  <c r="K107" i="12" s="1"/>
  <c r="O111" i="12"/>
  <c r="O107" i="12" s="1"/>
  <c r="Q111" i="12"/>
  <c r="V111" i="12"/>
  <c r="G112" i="12"/>
  <c r="I112" i="12"/>
  <c r="K112" i="12"/>
  <c r="M112" i="12"/>
  <c r="O112" i="12"/>
  <c r="Q112" i="12"/>
  <c r="V112" i="12"/>
  <c r="V107" i="12" s="1"/>
  <c r="G115" i="12"/>
  <c r="I115" i="12"/>
  <c r="K115" i="12"/>
  <c r="M115" i="12"/>
  <c r="O115" i="12"/>
  <c r="Q115" i="12"/>
  <c r="V115" i="12"/>
  <c r="G116" i="12"/>
  <c r="I116" i="12"/>
  <c r="K116" i="12"/>
  <c r="M116" i="12"/>
  <c r="O116" i="12"/>
  <c r="Q116" i="12"/>
  <c r="V116" i="12"/>
  <c r="G119" i="12"/>
  <c r="M119" i="12" s="1"/>
  <c r="I119" i="12"/>
  <c r="K119" i="12"/>
  <c r="O119" i="12"/>
  <c r="Q119" i="12"/>
  <c r="V119" i="12"/>
  <c r="G121" i="12"/>
  <c r="I121" i="12"/>
  <c r="K121" i="12"/>
  <c r="M121" i="12"/>
  <c r="O121" i="12"/>
  <c r="Q121" i="12"/>
  <c r="V121" i="12"/>
  <c r="G124" i="12"/>
  <c r="I124" i="12"/>
  <c r="K124" i="12"/>
  <c r="M124" i="12"/>
  <c r="O124" i="12"/>
  <c r="Q124" i="12"/>
  <c r="V124" i="12"/>
  <c r="G126" i="12"/>
  <c r="M126" i="12" s="1"/>
  <c r="I126" i="12"/>
  <c r="K126" i="12"/>
  <c r="K125" i="12" s="1"/>
  <c r="O126" i="12"/>
  <c r="Q126" i="12"/>
  <c r="Q125" i="12" s="1"/>
  <c r="V126" i="12"/>
  <c r="V125" i="12" s="1"/>
  <c r="G131" i="12"/>
  <c r="M131" i="12" s="1"/>
  <c r="I131" i="12"/>
  <c r="I125" i="12" s="1"/>
  <c r="K131" i="12"/>
  <c r="O131" i="12"/>
  <c r="Q131" i="12"/>
  <c r="V131" i="12"/>
  <c r="G135" i="12"/>
  <c r="G125" i="12" s="1"/>
  <c r="I94" i="1" s="1"/>
  <c r="I135" i="12"/>
  <c r="K135" i="12"/>
  <c r="O135" i="12"/>
  <c r="Q135" i="12"/>
  <c r="V135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O125" i="12" s="1"/>
  <c r="Q139" i="12"/>
  <c r="V139" i="12"/>
  <c r="G140" i="12"/>
  <c r="I140" i="12"/>
  <c r="K140" i="12"/>
  <c r="M140" i="12"/>
  <c r="O140" i="12"/>
  <c r="Q140" i="12"/>
  <c r="V140" i="12"/>
  <c r="G141" i="12"/>
  <c r="I141" i="12"/>
  <c r="K141" i="12"/>
  <c r="M141" i="12"/>
  <c r="O141" i="12"/>
  <c r="Q141" i="12"/>
  <c r="V141" i="12"/>
  <c r="G143" i="12"/>
  <c r="I143" i="12"/>
  <c r="K143" i="12"/>
  <c r="M143" i="12"/>
  <c r="O143" i="12"/>
  <c r="Q143" i="12"/>
  <c r="V143" i="12"/>
  <c r="G146" i="12"/>
  <c r="M146" i="12" s="1"/>
  <c r="I146" i="12"/>
  <c r="K146" i="12"/>
  <c r="O146" i="12"/>
  <c r="Q146" i="12"/>
  <c r="V146" i="12"/>
  <c r="K147" i="12"/>
  <c r="V147" i="12"/>
  <c r="G148" i="12"/>
  <c r="I148" i="12"/>
  <c r="K148" i="12"/>
  <c r="M148" i="12"/>
  <c r="O148" i="12"/>
  <c r="O147" i="12" s="1"/>
  <c r="Q148" i="12"/>
  <c r="V148" i="12"/>
  <c r="G151" i="12"/>
  <c r="G147" i="12" s="1"/>
  <c r="I151" i="12"/>
  <c r="I147" i="12" s="1"/>
  <c r="K151" i="12"/>
  <c r="O151" i="12"/>
  <c r="Q151" i="12"/>
  <c r="V151" i="12"/>
  <c r="G152" i="12"/>
  <c r="I152" i="12"/>
  <c r="K152" i="12"/>
  <c r="M152" i="12"/>
  <c r="O152" i="12"/>
  <c r="Q152" i="12"/>
  <c r="Q147" i="12" s="1"/>
  <c r="V152" i="12"/>
  <c r="G154" i="12"/>
  <c r="M154" i="12" s="1"/>
  <c r="I154" i="12"/>
  <c r="K154" i="12"/>
  <c r="O154" i="12"/>
  <c r="Q154" i="12"/>
  <c r="V154" i="12"/>
  <c r="V155" i="12"/>
  <c r="G156" i="12"/>
  <c r="M156" i="12" s="1"/>
  <c r="M155" i="12" s="1"/>
  <c r="I156" i="12"/>
  <c r="K156" i="12"/>
  <c r="O156" i="12"/>
  <c r="Q156" i="12"/>
  <c r="Q155" i="12" s="1"/>
  <c r="V156" i="12"/>
  <c r="G159" i="12"/>
  <c r="M159" i="12" s="1"/>
  <c r="I159" i="12"/>
  <c r="I155" i="12" s="1"/>
  <c r="K159" i="12"/>
  <c r="K155" i="12" s="1"/>
  <c r="O159" i="12"/>
  <c r="O155" i="12" s="1"/>
  <c r="Q159" i="12"/>
  <c r="V159" i="12"/>
  <c r="G161" i="12"/>
  <c r="G160" i="12" s="1"/>
  <c r="I161" i="12"/>
  <c r="K161" i="12"/>
  <c r="K160" i="12" s="1"/>
  <c r="M161" i="12"/>
  <c r="O161" i="12"/>
  <c r="Q161" i="12"/>
  <c r="V161" i="12"/>
  <c r="G162" i="12"/>
  <c r="I162" i="12"/>
  <c r="K162" i="12"/>
  <c r="M162" i="12"/>
  <c r="O162" i="12"/>
  <c r="O160" i="12" s="1"/>
  <c r="Q162" i="12"/>
  <c r="Q160" i="12" s="1"/>
  <c r="V162" i="12"/>
  <c r="G163" i="12"/>
  <c r="M163" i="12" s="1"/>
  <c r="I163" i="12"/>
  <c r="I160" i="12" s="1"/>
  <c r="K163" i="12"/>
  <c r="O163" i="12"/>
  <c r="Q163" i="12"/>
  <c r="V163" i="12"/>
  <c r="G164" i="12"/>
  <c r="I164" i="12"/>
  <c r="K164" i="12"/>
  <c r="M164" i="12"/>
  <c r="O164" i="12"/>
  <c r="Q164" i="12"/>
  <c r="V164" i="12"/>
  <c r="V160" i="12" s="1"/>
  <c r="G165" i="12"/>
  <c r="I165" i="12"/>
  <c r="K165" i="12"/>
  <c r="M165" i="12"/>
  <c r="O165" i="12"/>
  <c r="Q165" i="12"/>
  <c r="V165" i="12"/>
  <c r="G166" i="12"/>
  <c r="I166" i="12"/>
  <c r="K166" i="12"/>
  <c r="M166" i="12"/>
  <c r="O166" i="12"/>
  <c r="Q166" i="12"/>
  <c r="V166" i="12"/>
  <c r="G167" i="12"/>
  <c r="I167" i="12"/>
  <c r="K167" i="12"/>
  <c r="M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I169" i="12"/>
  <c r="K169" i="12"/>
  <c r="M169" i="12"/>
  <c r="O169" i="12"/>
  <c r="Q169" i="12"/>
  <c r="V169" i="12"/>
  <c r="G170" i="12"/>
  <c r="V170" i="12"/>
  <c r="G171" i="12"/>
  <c r="M171" i="12" s="1"/>
  <c r="M170" i="12" s="1"/>
  <c r="I171" i="12"/>
  <c r="I170" i="12" s="1"/>
  <c r="K171" i="12"/>
  <c r="K170" i="12" s="1"/>
  <c r="O171" i="12"/>
  <c r="O170" i="12" s="1"/>
  <c r="Q171" i="12"/>
  <c r="Q170" i="12" s="1"/>
  <c r="V171" i="12"/>
  <c r="AE173" i="12"/>
  <c r="F41" i="1" s="1"/>
  <c r="I18" i="1"/>
  <c r="M41" i="16" l="1"/>
  <c r="M15" i="16"/>
  <c r="M14" i="16" s="1"/>
  <c r="G47" i="16"/>
  <c r="I54" i="1"/>
  <c r="M9" i="16"/>
  <c r="M8" i="16" s="1"/>
  <c r="G71" i="15"/>
  <c r="I83" i="1" s="1"/>
  <c r="G11" i="14"/>
  <c r="I90" i="1" s="1"/>
  <c r="AF20" i="14"/>
  <c r="G43" i="1" s="1"/>
  <c r="H43" i="1" s="1"/>
  <c r="I43" i="1" s="1"/>
  <c r="M12" i="14"/>
  <c r="G12" i="12"/>
  <c r="I70" i="1" s="1"/>
  <c r="AF173" i="12"/>
  <c r="M135" i="12"/>
  <c r="F40" i="1"/>
  <c r="F39" i="1"/>
  <c r="M36" i="16"/>
  <c r="M28" i="16"/>
  <c r="M27" i="16" s="1"/>
  <c r="AF47" i="16"/>
  <c r="G45" i="1" s="1"/>
  <c r="H45" i="1" s="1"/>
  <c r="I45" i="1" s="1"/>
  <c r="G41" i="16"/>
  <c r="G29" i="16"/>
  <c r="M88" i="15"/>
  <c r="M52" i="15"/>
  <c r="M80" i="15"/>
  <c r="M38" i="15"/>
  <c r="M19" i="15"/>
  <c r="M8" i="15"/>
  <c r="M76" i="15"/>
  <c r="M71" i="15"/>
  <c r="G88" i="15"/>
  <c r="G76" i="15"/>
  <c r="G52" i="15"/>
  <c r="AF94" i="15"/>
  <c r="G44" i="1" s="1"/>
  <c r="H44" i="1" s="1"/>
  <c r="I44" i="1" s="1"/>
  <c r="G38" i="15"/>
  <c r="G19" i="15"/>
  <c r="I60" i="1" s="1"/>
  <c r="M18" i="15"/>
  <c r="M11" i="14"/>
  <c r="M14" i="14"/>
  <c r="M9" i="14"/>
  <c r="M8" i="14" s="1"/>
  <c r="G14" i="14"/>
  <c r="I91" i="1" s="1"/>
  <c r="M19" i="13"/>
  <c r="M48" i="13"/>
  <c r="G19" i="13"/>
  <c r="G48" i="13"/>
  <c r="I98" i="1" s="1"/>
  <c r="I19" i="1" s="1"/>
  <c r="AF52" i="13"/>
  <c r="G42" i="1" s="1"/>
  <c r="H42" i="1" s="1"/>
  <c r="I42" i="1" s="1"/>
  <c r="M42" i="13"/>
  <c r="M32" i="13" s="1"/>
  <c r="M18" i="13"/>
  <c r="M8" i="13" s="1"/>
  <c r="M125" i="12"/>
  <c r="M160" i="12"/>
  <c r="M107" i="12"/>
  <c r="M67" i="12"/>
  <c r="M27" i="12"/>
  <c r="M89" i="12"/>
  <c r="M83" i="12" s="1"/>
  <c r="M49" i="12"/>
  <c r="M47" i="12" s="1"/>
  <c r="M9" i="12"/>
  <c r="M8" i="12" s="1"/>
  <c r="M151" i="12"/>
  <c r="M147" i="12" s="1"/>
  <c r="G83" i="12"/>
  <c r="G27" i="12"/>
  <c r="G155" i="12"/>
  <c r="G107" i="12"/>
  <c r="G45" i="12"/>
  <c r="M95" i="12"/>
  <c r="M90" i="12" s="1"/>
  <c r="M54" i="12"/>
  <c r="M50" i="12" s="1"/>
  <c r="M18" i="12"/>
  <c r="M12" i="12" s="1"/>
  <c r="J28" i="1"/>
  <c r="J26" i="1"/>
  <c r="G38" i="1"/>
  <c r="F38" i="1"/>
  <c r="J23" i="1"/>
  <c r="J24" i="1"/>
  <c r="J25" i="1"/>
  <c r="J27" i="1"/>
  <c r="E24" i="1"/>
  <c r="E26" i="1"/>
  <c r="I16" i="1" l="1"/>
  <c r="I99" i="1"/>
  <c r="I20" i="1" s="1"/>
  <c r="G94" i="15"/>
  <c r="G20" i="14"/>
  <c r="G40" i="1"/>
  <c r="H40" i="1" s="1"/>
  <c r="I40" i="1" s="1"/>
  <c r="I87" i="1"/>
  <c r="G52" i="13"/>
  <c r="G173" i="12"/>
  <c r="G39" i="1"/>
  <c r="G46" i="1" s="1"/>
  <c r="G25" i="1" s="1"/>
  <c r="A25" i="1" s="1"/>
  <c r="G26" i="1" s="1"/>
  <c r="G41" i="1"/>
  <c r="H41" i="1" s="1"/>
  <c r="I41" i="1" s="1"/>
  <c r="F46" i="1"/>
  <c r="A26" i="1" l="1"/>
  <c r="I17" i="1"/>
  <c r="I21" i="1" s="1"/>
  <c r="I100" i="1"/>
  <c r="H39" i="1"/>
  <c r="H46" i="1" s="1"/>
  <c r="G28" i="1"/>
  <c r="G23" i="1"/>
  <c r="A23" i="1" s="1"/>
  <c r="A24" i="1" s="1"/>
  <c r="G24" i="1" l="1"/>
  <c r="A27" i="1" s="1"/>
  <c r="A29" i="1" s="1"/>
  <c r="J99" i="1"/>
  <c r="J56" i="1"/>
  <c r="J54" i="1"/>
  <c r="J84" i="1"/>
  <c r="J64" i="1"/>
  <c r="J91" i="1"/>
  <c r="J76" i="1"/>
  <c r="J98" i="1"/>
  <c r="J78" i="1"/>
  <c r="J62" i="1"/>
  <c r="J60" i="1"/>
  <c r="J79" i="1"/>
  <c r="J65" i="1"/>
  <c r="J69" i="1"/>
  <c r="J61" i="1"/>
  <c r="J93" i="1"/>
  <c r="J97" i="1"/>
  <c r="J83" i="1"/>
  <c r="J68" i="1"/>
  <c r="J70" i="1"/>
  <c r="J87" i="1"/>
  <c r="J67" i="1"/>
  <c r="J77" i="1"/>
  <c r="J71" i="1"/>
  <c r="J75" i="1"/>
  <c r="J80" i="1"/>
  <c r="J57" i="1"/>
  <c r="J90" i="1"/>
  <c r="J55" i="1"/>
  <c r="J95" i="1"/>
  <c r="J63" i="1"/>
  <c r="J72" i="1"/>
  <c r="J58" i="1"/>
  <c r="J53" i="1"/>
  <c r="J96" i="1"/>
  <c r="J59" i="1"/>
  <c r="J92" i="1"/>
  <c r="J66" i="1"/>
  <c r="J94" i="1"/>
  <c r="J74" i="1"/>
  <c r="J88" i="1"/>
  <c r="J81" i="1"/>
  <c r="J85" i="1"/>
  <c r="J89" i="1"/>
  <c r="J86" i="1"/>
  <c r="J73" i="1"/>
  <c r="J82" i="1"/>
  <c r="I39" i="1"/>
  <c r="I46" i="1" s="1"/>
  <c r="J45" i="1" s="1"/>
  <c r="G29" i="1" l="1"/>
  <c r="G27" i="1" s="1"/>
  <c r="J100" i="1"/>
  <c r="J43" i="1"/>
  <c r="J44" i="1"/>
  <c r="J40" i="1"/>
  <c r="J39" i="1"/>
  <c r="J46" i="1" s="1"/>
  <c r="J41" i="1"/>
  <c r="J42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Člověk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Člověk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Člověk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Člověk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Člověk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<sst xmlns="http://schemas.openxmlformats.org/spreadsheetml/2006/main" count="2392" uniqueCount="624">
  <si>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</si>
  <si>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</si>
  <si>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</si>
  <si>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</si>
  <si>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</si>
  <si>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</si>
  <si>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</si>
  <si>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</si>
  <si>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</si>
  <si>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</si>
  <si>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</si>
  <si>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</si>
  <si>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</si>
  <si>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</si>
  <si>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</si>
  <si>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</si>
  <si>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</si>
  <si>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</si>
  <si>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</si>
  <si>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</si>
  <si>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</si>
  <si>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</si>
  <si>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</si>
  <si>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</si>
  <si>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</si>
  <si>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</si>
  <si>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</si>
  <si>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</si>
  <si>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</si>
  <si>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</si>
  <si>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</si>
  <si>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</si>
  <si>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</si>
  <si>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</si>
  <si>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</si>
  <si>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</si>
  <si>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</si>
  <si>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</si>
  <si>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</si>
  <si>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</si>
  <si>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</si>
  <si>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</si>
  <si>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</si>
  <si>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1096</t>
  </si>
  <si>
    <t>ZŠ Stříbrnická 3031/4, Ústí nad Labem</t>
  </si>
  <si>
    <t>Stavba</t>
  </si>
  <si>
    <t>01</t>
  </si>
  <si>
    <t>Oprava sociálního zařízení tělocvičen</t>
  </si>
  <si>
    <t>1</t>
  </si>
  <si>
    <t>Stavební rozpočet</t>
  </si>
  <si>
    <t>2</t>
  </si>
  <si>
    <t>Rozpočet ZTI</t>
  </si>
  <si>
    <t>3</t>
  </si>
  <si>
    <t>Rozpočet ÚT</t>
  </si>
  <si>
    <t>4</t>
  </si>
  <si>
    <t>Rozpočet elektro</t>
  </si>
  <si>
    <t>5</t>
  </si>
  <si>
    <t>Rozpočet VZT</t>
  </si>
  <si>
    <t>Celkem za stavbu</t>
  </si>
  <si>
    <t>CZK</t>
  </si>
  <si>
    <t>Rekapitulace dílů</t>
  </si>
  <si>
    <t>Typ dílu</t>
  </si>
  <si>
    <t>Krabice, svorky, nosný materiál</t>
  </si>
  <si>
    <t>VENTILÁTOR STŘEŠNÍ
SYSTEMAIR</t>
  </si>
  <si>
    <t>10</t>
  </si>
  <si>
    <t>ČTYŘHRANNÉ POTRUBÍ SKUPINY I.
MATERIÁL POZINKOVANÝ PLECH</t>
  </si>
  <si>
    <t>11</t>
  </si>
  <si>
    <t>KRUHOVÉ POTRUBÍ SKUPINY I.
POZINK. PLECH - PÁJENÉ SPOJE - VODOTĚSNÉ, VYSPÁDOVANÉ A ODVODNĚNÉ!</t>
  </si>
  <si>
    <t>12</t>
  </si>
  <si>
    <t>ZASLEPENÍ KRUHOVÉ TROUBY
SPIRO</t>
  </si>
  <si>
    <t>13</t>
  </si>
  <si>
    <t>Demontáže částí stávajícího zařízení</t>
  </si>
  <si>
    <t>PŘÍSLUŠENSTVÍ PRO VENTILÁTOR ADAPTER
SYSTEMAIR</t>
  </si>
  <si>
    <t>Vodiče, kabely</t>
  </si>
  <si>
    <t>PŘÍSLUŠENSTVÍ PRO VENTILÁTOR
STŘEŠNÍ ZPĚTNÁ KLAPKA 
SYSTEMAIR</t>
  </si>
  <si>
    <t>Svislé a kompletní konstrukce</t>
  </si>
  <si>
    <t>Ukončení vodičů</t>
  </si>
  <si>
    <t>PŘÍSLUŠENSTVÍ PRO VENTILÁTOR
STŘEŠNÍ NASTAVEC
SYSTEMAIR</t>
  </si>
  <si>
    <t>Spouštěcí, spínací, ovládací přístroje</t>
  </si>
  <si>
    <t>PŘÍSLUŠENSTVÍ PRO VENTILÁTOR
MANŽETA PRUŽNÁ
SYSTEMAIR</t>
  </si>
  <si>
    <t>Zásuvky</t>
  </si>
  <si>
    <t>6</t>
  </si>
  <si>
    <t>Rozvodnice oceloplech., plastové</t>
  </si>
  <si>
    <t>TLUMIČ HLUKU 
SYSTEMAIR</t>
  </si>
  <si>
    <t>61</t>
  </si>
  <si>
    <t>Úpravy povrchů vnitřní</t>
  </si>
  <si>
    <t>63</t>
  </si>
  <si>
    <t>Podlahy a podlahové konstrukce</t>
  </si>
  <si>
    <t>64</t>
  </si>
  <si>
    <t>Výplně otvorů</t>
  </si>
  <si>
    <t>7</t>
  </si>
  <si>
    <t>VYÚSŤ PRO KRUHOVÉ POTRUBÍ
TROX</t>
  </si>
  <si>
    <t>8</t>
  </si>
  <si>
    <t>Demontáž elktroinstalace, vč. nepředvítatelných prací</t>
  </si>
  <si>
    <t>RUČNÍ REGULAČNÍ KLAPKA PRO NASTAVENÍ MNOŽSTVÍ VZDUCHU</t>
  </si>
  <si>
    <t>9</t>
  </si>
  <si>
    <t>Školní rozhlas</t>
  </si>
  <si>
    <t>VYÚSŤ PRO ČTYŘHRANNÉ POTRUBÍ
TROX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</si>
  <si>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</si>
  <si>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</si>
  <si>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</si>
  <si>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</si>
  <si>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</si>
  <si>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</si>
  <si>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</si>
  <si>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</si>
  <si>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HZS</t>
  </si>
  <si>
    <t>HODINOVÉ ZÚČTOVACÍ SAZBY</t>
  </si>
  <si>
    <t>Svítidla a osvětlovací zařízení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</si>
  <si>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</si>
  <si>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</si>
  <si>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</si>
  <si>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</si>
  <si>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</si>
  <si>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</si>
  <si>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</si>
  <si>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</si>
  <si>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</si>
  <si>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</si>
  <si>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</si>
  <si>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</si>
  <si>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</si>
  <si>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</si>
  <si>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</si>
  <si>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</si>
  <si>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</si>
  <si>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</si>
  <si>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</si>
  <si>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</si>
  <si>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</si>
  <si>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</si>
  <si>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</si>
  <si>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</si>
  <si>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</si>
  <si>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</si>
  <si>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</si>
  <si>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</si>
  <si>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</si>
  <si>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</si>
  <si>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</si>
  <si>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</si>
  <si>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</si>
  <si>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</si>
  <si>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</si>
  <si>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</si>
  <si>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</si>
  <si>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</si>
  <si>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</si>
  <si>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</si>
  <si>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</si>
  <si>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</si>
  <si>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</si>
  <si>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</si>
  <si>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</si>
  <si>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</si>
  <si>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</si>
  <si>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</si>
  <si>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</si>
  <si>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</si>
  <si>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</si>
  <si>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</si>
  <si>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</si>
  <si>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</si>
  <si>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</si>
  <si>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</si>
  <si>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</si>
  <si>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</si>
  <si>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346275113</t>
  </si>
  <si>
    <t>Přizdívky z desek Ytong tl. 100 mm</t>
  </si>
  <si>
    <t>m2</t>
  </si>
  <si>
    <t>RTS 22/ I</t>
  </si>
  <si>
    <t>Práce</t>
  </si>
  <si>
    <t>POL1_</t>
  </si>
  <si>
    <t>(3,2*2+3,3*2)*2,0</t>
  </si>
  <si>
    <t>VV</t>
  </si>
  <si>
    <t>(2,5*2+2,8*2)*1,5</t>
  </si>
  <si>
    <t>612481211</t>
  </si>
  <si>
    <t>Montáž výztužné sítě(perlinky)do stěrky-vnit.stěny včetně výztužné sítě a stěrkového tmelu</t>
  </si>
  <si>
    <t>přizdívky : (3,3*2+3,4*2)*2,1</t>
  </si>
  <si>
    <t>(2,6*2+2,9*2)*1,6</t>
  </si>
  <si>
    <t>611421231</t>
  </si>
  <si>
    <t>Oprava váp.omítek stropů do 10% plochy - štukových</t>
  </si>
  <si>
    <t>20,14+23,96+19,3+19,61+23,36+18,68</t>
  </si>
  <si>
    <t>612421231</t>
  </si>
  <si>
    <t>Oprava vápen.omítek stěn do 10 % pl. - štukových</t>
  </si>
  <si>
    <t>šatny : (7,325*8+2,55*2+2,73*2+2,65*2+2,75*2)*3,25</t>
  </si>
  <si>
    <t>odpočet otvorů : -0,8*2,0*4-0,9*2,0*4-2,4*2,4*4</t>
  </si>
  <si>
    <t>umývárny : (7,325*4+3,22*2+3,3*2)*(3,25-2,0)</t>
  </si>
  <si>
    <t>odpočet otvorů : -2,4*(3,2-2,0)</t>
  </si>
  <si>
    <t>612401391</t>
  </si>
  <si>
    <t>Omítka malých ploch vnitřních stěn do 1 m2 vápennou štukovou omítkou</t>
  </si>
  <si>
    <t>kus</t>
  </si>
  <si>
    <t>dveře z chodby : 4</t>
  </si>
  <si>
    <t>612409991</t>
  </si>
  <si>
    <t>Začištění omítek kolem oken,dveří apod.</t>
  </si>
  <si>
    <t>m</t>
  </si>
  <si>
    <t>dveře : 2,0*2*8*2+0,8*4*2+0,9*4*2</t>
  </si>
  <si>
    <t>632451032</t>
  </si>
  <si>
    <t>Vyrovnávací potěr MC 15, v ploše, tl. 30 mm</t>
  </si>
  <si>
    <t>pod izolaci : 23,96+23,36</t>
  </si>
  <si>
    <t>631312711</t>
  </si>
  <si>
    <t>Mazanina betonová tl. 5 - 8 cm C 25/30</t>
  </si>
  <si>
    <t>m3</t>
  </si>
  <si>
    <t>(20,14+19,3+19,61+18,68)*0,05</t>
  </si>
  <si>
    <t>631313711</t>
  </si>
  <si>
    <t xml:space="preserve">Mazanina betonová tl. 8 - 12 cm C 25/30 </t>
  </si>
  <si>
    <t>(23,96+23,36)*0,0625</t>
  </si>
  <si>
    <t>631319171</t>
  </si>
  <si>
    <t>Příplatek za stržení povrchu mazaniny tl. 8 cm</t>
  </si>
  <si>
    <t>631319173</t>
  </si>
  <si>
    <t>Příplatek za stržení povrchu mazaniny tl. 12 cm</t>
  </si>
  <si>
    <t>631319151</t>
  </si>
  <si>
    <t>Příplatek za přehlaz. mazanin pod povlaky tl. 8 cm</t>
  </si>
  <si>
    <t>631319153</t>
  </si>
  <si>
    <t>Příplatek za přehlaz. mazanin pod povlaky tl. 12cm</t>
  </si>
  <si>
    <t>631319183</t>
  </si>
  <si>
    <t>Příplatek za sklon mazaniny tl. 8 - 12 cm</t>
  </si>
  <si>
    <t>631361921</t>
  </si>
  <si>
    <t>Výztuž mazanin svařovanou sítí průměr drátu  8,0, oka 150/150 mm KY80</t>
  </si>
  <si>
    <t>t</t>
  </si>
  <si>
    <t>(20,14+23,96+19,3+19,61+23,36+18,68)*0,0054</t>
  </si>
  <si>
    <t>Koeficient přesahy 20%: 0,2</t>
  </si>
  <si>
    <t>642944121</t>
  </si>
  <si>
    <t>Osazení ocelových zárubní dodatečně do 2,5 m2 včetně dodávky zárubně 800 x 1970 x 100 mm</t>
  </si>
  <si>
    <t>Osazení ocelových zárubní dodatečně do 2,5 m2 včetně dodávky zárubně 900 x 1970 x 100 mm</t>
  </si>
  <si>
    <t>941955002</t>
  </si>
  <si>
    <t>Lešení lehké pomocné, výška podlahy do 1,9 m</t>
  </si>
  <si>
    <t>899101111</t>
  </si>
  <si>
    <t>Osazení poklopu s rámem do 50 kg</t>
  </si>
  <si>
    <t>28697441</t>
  </si>
  <si>
    <t>Poklop kompozitní KOMPODECK A 600  600x600x40 mm třída A15</t>
  </si>
  <si>
    <t>SPCM</t>
  </si>
  <si>
    <t>Specifikace</t>
  </si>
  <si>
    <t>POL3_</t>
  </si>
  <si>
    <t>968061125</t>
  </si>
  <si>
    <t>Vyvěšení dřevěných dveřních křídel pl. do 2 m2</t>
  </si>
  <si>
    <t>968072455</t>
  </si>
  <si>
    <t>Vybourání kovových dveřních zárubní pl. do 2 m2</t>
  </si>
  <si>
    <t>0,8*2,0*4+0,9*2,0*4</t>
  </si>
  <si>
    <t>978059531</t>
  </si>
  <si>
    <t>Odsekání vnitřních obkladů stěn nad 2 m2</t>
  </si>
  <si>
    <t>(3,6*2+3,22+3,6*2+3,3)*2,0</t>
  </si>
  <si>
    <t>(2,8*2+2,8*2)*1,5</t>
  </si>
  <si>
    <t>965081713</t>
  </si>
  <si>
    <t>Bourání dlažeb keramických tl.10 mm, nad 1 m2 ručně, dlaždice keramické</t>
  </si>
  <si>
    <t>965042141</t>
  </si>
  <si>
    <t>Bourání mazanin betonových tl. 10 cm, nad 4 m2 ručně tl. mazaniny 8 - 10 cm</t>
  </si>
  <si>
    <t>(23,96+23,36)*0,1</t>
  </si>
  <si>
    <t>965043341</t>
  </si>
  <si>
    <t>Bourání podklad. beton. potěru tl. 10 cm, nad 4 m2 ručně potěr tl. 5 - 8 cm</t>
  </si>
  <si>
    <t>976085311</t>
  </si>
  <si>
    <t>Vybourání kanal.rámů a poklopů plochy do 0,6 m2</t>
  </si>
  <si>
    <t>721210831</t>
  </si>
  <si>
    <t>Demontáž podlahové vpusti s obetonávkou</t>
  </si>
  <si>
    <t>999281105</t>
  </si>
  <si>
    <t>Přesun hmot pro opravy a údržbu do výšky 6 m</t>
  </si>
  <si>
    <t>Přesun hmot</t>
  </si>
  <si>
    <t>POL7_</t>
  </si>
  <si>
    <t>711111006</t>
  </si>
  <si>
    <t>Izolace proti vlhkosti vodor.,nátěr penetr.emulzí</t>
  </si>
  <si>
    <t>11163230</t>
  </si>
  <si>
    <t>Emulze asfaltová penetrační  DEKPRIMER</t>
  </si>
  <si>
    <t>kg</t>
  </si>
  <si>
    <t>125,05*0,3</t>
  </si>
  <si>
    <t>711141559</t>
  </si>
  <si>
    <t>Izolace proti vlhk. vodorovná pásy přitavením</t>
  </si>
  <si>
    <t>62852265</t>
  </si>
  <si>
    <t>Pás modifikovaný asfalt Glastek 40 special mineral</t>
  </si>
  <si>
    <t>125,05</t>
  </si>
  <si>
    <t>Koeficient ztratné 5% + přesahy 10%: 0,15</t>
  </si>
  <si>
    <t>711212000</t>
  </si>
  <si>
    <t>Penetrace podkladu pod hydroizolační nátěr</t>
  </si>
  <si>
    <t>vodorovná : 23,92+23,35</t>
  </si>
  <si>
    <t>svislá : (7,325*4+3,22*2+3,3*2)*0,3-0,8*4*0,3</t>
  </si>
  <si>
    <t>711212002</t>
  </si>
  <si>
    <t>Hydroizolační povlak - nátěr nebo stěrka</t>
  </si>
  <si>
    <t>711212601</t>
  </si>
  <si>
    <t>Těsnicí pás do spoje podlaha - stěna</t>
  </si>
  <si>
    <t>7,325*4+3,22*2+3,3*2-0,8*4</t>
  </si>
  <si>
    <t>998711101</t>
  </si>
  <si>
    <t>Přesun hmot pro izolace proti vodě, výšky do 6 m</t>
  </si>
  <si>
    <t>713121118</t>
  </si>
  <si>
    <t>Montáž dilatačního pásku podél stěn</t>
  </si>
  <si>
    <t>7,325*12+2,55*2+3,22*2+2,73*2+2,65*2+3,3*2+2,75*2</t>
  </si>
  <si>
    <t>28314079.A</t>
  </si>
  <si>
    <t>Pás dilatační s fólií a samolep tl. 10x100 mm</t>
  </si>
  <si>
    <t>122,3</t>
  </si>
  <si>
    <t>Koeficient ztratné 5%: 0,05</t>
  </si>
  <si>
    <t>998713101</t>
  </si>
  <si>
    <t>Přesun hmot pro izolace tepelné, výšky do 6 m</t>
  </si>
  <si>
    <t>766411821</t>
  </si>
  <si>
    <t>Demontáž obložení stěn palubkami</t>
  </si>
  <si>
    <t>(2,55+2,73+2,65+2,75+7,325*8)*2,06</t>
  </si>
  <si>
    <t>odpočet otvorů : -0,9*2,0*4-0,8*2,0*4</t>
  </si>
  <si>
    <t>766411822</t>
  </si>
  <si>
    <t>Demontáž podkladových roštů obložení stěn</t>
  </si>
  <si>
    <t>766661112</t>
  </si>
  <si>
    <t>Montáž dveří do zárubně,otevíravých 1kř.do 0,8 m</t>
  </si>
  <si>
    <t>61165003</t>
  </si>
  <si>
    <t>Dveře vnitřní laminované plné 1kř. 80x197 cm</t>
  </si>
  <si>
    <t>766661122</t>
  </si>
  <si>
    <t>Montáž dveří do zárubně,otevíravých 1kř.nad 0,8 m</t>
  </si>
  <si>
    <t>61165004</t>
  </si>
  <si>
    <t>Dveře vnitřní laminované plné 1kř. 90x197 cm</t>
  </si>
  <si>
    <t>766670021</t>
  </si>
  <si>
    <t>Montáž kliky a štítku</t>
  </si>
  <si>
    <t>54914594</t>
  </si>
  <si>
    <t>Kliky se štítem dveř.  804  FAB/90 Cr</t>
  </si>
  <si>
    <t>766699612</t>
  </si>
  <si>
    <t>Montáž krytů topných těles z tvrdého dřeva</t>
  </si>
  <si>
    <t>1,7*0,8*4+2,1*0,8*2</t>
  </si>
  <si>
    <t>61199000R</t>
  </si>
  <si>
    <t>Kryt topných těles 1700/350/800</t>
  </si>
  <si>
    <t xml:space="preserve">ks    </t>
  </si>
  <si>
    <t>Vlastní</t>
  </si>
  <si>
    <t>Indiv</t>
  </si>
  <si>
    <t>61199001R</t>
  </si>
  <si>
    <t>Kryt topných těles 2100/350/800</t>
  </si>
  <si>
    <t>766124200R02</t>
  </si>
  <si>
    <t>Šatnová lavice s opěradlem a věšáky 180 x 200 x 43 cm vč. montáže</t>
  </si>
  <si>
    <t>998766101</t>
  </si>
  <si>
    <t>Přesun hmot pro truhlářské konstr., výšky do 6 m</t>
  </si>
  <si>
    <t>771101210</t>
  </si>
  <si>
    <t>Penetrace podkladu pod dlažby</t>
  </si>
  <si>
    <t>73,16*0,1</t>
  </si>
  <si>
    <t>771575109</t>
  </si>
  <si>
    <t>Montáž podlah keram.,hladké, tmel, 30x30 cm</t>
  </si>
  <si>
    <t>771475014</t>
  </si>
  <si>
    <t>Obklad soklíků keram.rovných, tmel,výška 10 cm</t>
  </si>
  <si>
    <t>7,325*8+2,55*2+2,73*2+2,65*2+2,75*2</t>
  </si>
  <si>
    <t>odpočet otvorů : -0,8*4-0,9*4</t>
  </si>
  <si>
    <t>771579793</t>
  </si>
  <si>
    <t>Příplatek za spárovací hmotu - plošně, keram.dlažba</t>
  </si>
  <si>
    <t>771578011</t>
  </si>
  <si>
    <t>Spára podlaha - stěna, silikonem</t>
  </si>
  <si>
    <t>dlažba-obklad : 7,325*4+3,22*2+3,3*2-0,8*4</t>
  </si>
  <si>
    <t>soklíky : 73,16</t>
  </si>
  <si>
    <t>771577113</t>
  </si>
  <si>
    <t>Lišta hliníková přechodová, stejná výška dlaždic profil UA, pro tloušťku dlaždic 10 mm</t>
  </si>
  <si>
    <t>0,8*4+0,9*4</t>
  </si>
  <si>
    <t>597642031</t>
  </si>
  <si>
    <t>Dlažba protiskluz. 300x300x9 mm dle výběru</t>
  </si>
  <si>
    <t>132,366</t>
  </si>
  <si>
    <t>Koeficient prořez 10%: 0,1</t>
  </si>
  <si>
    <t>998771101</t>
  </si>
  <si>
    <t>Přesun hmot pro podlahy z dlaždic, výšky do 6 m</t>
  </si>
  <si>
    <t>781101210</t>
  </si>
  <si>
    <t>Penetrace podkladu pod obklady</t>
  </si>
  <si>
    <t>(7,325*4+3,22*2+3,3*2)*2,0</t>
  </si>
  <si>
    <t>(3,2*2+3,3*2+2,5*2+2,8*2)*0,1</t>
  </si>
  <si>
    <t>odpočet otvorů : -0,8*2,0*4-2,4*1,2*2</t>
  </si>
  <si>
    <t>ostění : 1,2*4*0,15+2,0*4*0,1+1,5*4*0,1</t>
  </si>
  <si>
    <t>781475120</t>
  </si>
  <si>
    <t>Obklad vnitřní stěn keramický, do tmele, 30x60 cm</t>
  </si>
  <si>
    <t>781310111</t>
  </si>
  <si>
    <t>Obkládání ostění do tmele šířky do 150 mm</t>
  </si>
  <si>
    <t>dveře : 2,0*4+1,5*4</t>
  </si>
  <si>
    <t>okna : 1,2*4</t>
  </si>
  <si>
    <t>781479705</t>
  </si>
  <si>
    <t>Příplatek za spárovací hmotu - plošně, keram.vnitř.obklad</t>
  </si>
  <si>
    <t>781111115</t>
  </si>
  <si>
    <t>Otvor v obkladačce diamant.korunkou prům.do 30 mm</t>
  </si>
  <si>
    <t>781111116</t>
  </si>
  <si>
    <t>Otvor v obkladačce diamant.korunkou prům.do 90 mm</t>
  </si>
  <si>
    <t>781497121</t>
  </si>
  <si>
    <t>Lišta hliníková rohová k obkladům  profil RB, pro tloušťku obkladu 8 mm</t>
  </si>
  <si>
    <t>2,0*2+2,1*4+1,5*2+1,6*4+3,2*2+3,3*2+2,5*2+2,8*2</t>
  </si>
  <si>
    <t>597813740</t>
  </si>
  <si>
    <t>Obklad 300x600x8 mm dle výběru</t>
  </si>
  <si>
    <t>77,0</t>
  </si>
  <si>
    <t>998781101</t>
  </si>
  <si>
    <t>Přesun hmot pro obklady keramické, výšky do 6 m</t>
  </si>
  <si>
    <t>783812190</t>
  </si>
  <si>
    <t>Nátěr olejový omítek stěn, napuštění</t>
  </si>
  <si>
    <t>(7,325*8+2,55*2+2,73*2+2,65*2+2,75*2)*2,0</t>
  </si>
  <si>
    <t>odpočet otvorů : -0,8*2,0*4-0,9*2,0*4-2,4*1,2*4</t>
  </si>
  <si>
    <t>783812100</t>
  </si>
  <si>
    <t>Nátěr olejový omítek stěn 2x email</t>
  </si>
  <si>
    <t>783226100</t>
  </si>
  <si>
    <t>Nátěr syntetický kovových konstrukcí základní</t>
  </si>
  <si>
    <t>zárubně : 1,2*8</t>
  </si>
  <si>
    <t>783222100</t>
  </si>
  <si>
    <t>Nátěr syntetický kovových konstrukcí dvojnásobný</t>
  </si>
  <si>
    <t>784161401</t>
  </si>
  <si>
    <t>Penetrace podkladu nátěrem HET, Klasik, 1 x</t>
  </si>
  <si>
    <t>omítky : 125,05+273,275</t>
  </si>
  <si>
    <t>odpočet nátěrů : -134,8</t>
  </si>
  <si>
    <t>784165512</t>
  </si>
  <si>
    <t>Malba HET Klasik, bílá, bez penetrace, 2 x</t>
  </si>
  <si>
    <t>979082111</t>
  </si>
  <si>
    <t>Vnitrostaveništní doprava suti do 10 m</t>
  </si>
  <si>
    <t>Přesun suti</t>
  </si>
  <si>
    <t>POL8_</t>
  </si>
  <si>
    <t>979082121</t>
  </si>
  <si>
    <t>Příplatek k vnitrost. dopravě suti za dalších 5 m</t>
  </si>
  <si>
    <t>979086112</t>
  </si>
  <si>
    <t>Nakládání nebo překládání suti a vybouraných hmot</t>
  </si>
  <si>
    <t>979081111</t>
  </si>
  <si>
    <t>Odvoz suti a vybour. hmot na skládku do 1 km</t>
  </si>
  <si>
    <t>979081121</t>
  </si>
  <si>
    <t>Příplatek k odvozu za každý další 1 km</t>
  </si>
  <si>
    <t>979990103</t>
  </si>
  <si>
    <t>Poplatek za uložení suti - beton, skupina odpadu 170101</t>
  </si>
  <si>
    <t>979990111</t>
  </si>
  <si>
    <t>Poplatek za uložení suti - stavební keramika, skupina odpadu 170103</t>
  </si>
  <si>
    <t>979990162</t>
  </si>
  <si>
    <t>Poplatek za uložení suti - dřevo+sklo, skupina odpadu 170904</t>
  </si>
  <si>
    <t>979951111</t>
  </si>
  <si>
    <t>Výkup kovů - železný šrot tl. do 4 mm</t>
  </si>
  <si>
    <t>VRN</t>
  </si>
  <si>
    <t>Sdružená sazba vedlejších rozpočtových nákladů</t>
  </si>
  <si>
    <t>soubor</t>
  </si>
  <si>
    <t>POL99_0</t>
  </si>
  <si>
    <t>SUM</t>
  </si>
  <si>
    <t>Poznámky uchazeče k zadání</t>
  </si>
  <si>
    <t>POPUZIV</t>
  </si>
  <si>
    <t>END</t>
  </si>
  <si>
    <t>721200020RA0</t>
  </si>
  <si>
    <t>Demontáž svislého potrubí novodurového</t>
  </si>
  <si>
    <t>Agregovaná položka</t>
  </si>
  <si>
    <t>POL2_7</t>
  </si>
  <si>
    <t>721170966</t>
  </si>
  <si>
    <t>Propojení dosavadního potrubí PVC D 110, 125</t>
  </si>
  <si>
    <t>721176222R00</t>
  </si>
  <si>
    <t>Potrubí KG svodné (ležaté) v zemi DN 100 x 3,2 mm</t>
  </si>
  <si>
    <t>POL1_7</t>
  </si>
  <si>
    <t>721176223R00</t>
  </si>
  <si>
    <t>Potrubí KG svodné (ležaté) v zemi DN 125 x 3,2 mm</t>
  </si>
  <si>
    <t>721176103R00</t>
  </si>
  <si>
    <t>Potrubí HT připojovací DN 50 x 1,8 mm</t>
  </si>
  <si>
    <t>721194105R00</t>
  </si>
  <si>
    <t>Vyvedení odpadních výpustek D 50 x 1,8</t>
  </si>
  <si>
    <t>721213216</t>
  </si>
  <si>
    <t>Žlab odtokový, ke zdi, pro dlažbu, dl.1000mm</t>
  </si>
  <si>
    <t>721213214</t>
  </si>
  <si>
    <t>Žlab odtokový, ke zdi, pro dlažbu, dl. 750mm</t>
  </si>
  <si>
    <t>721290111</t>
  </si>
  <si>
    <t>Zkouška těsnosti kanalizace vodou DN 125</t>
  </si>
  <si>
    <t>998721102R00</t>
  </si>
  <si>
    <t>Přesun hmot pro vnitřní kanalizaci, výšky do 12 m</t>
  </si>
  <si>
    <t>722130801R00</t>
  </si>
  <si>
    <t>Demontáž potrubí ocelových závitových do DN 25</t>
  </si>
  <si>
    <t>722172914</t>
  </si>
  <si>
    <t>Propojení plastového potrubí polyf. D 32 mm,vodovod</t>
  </si>
  <si>
    <t>722172311R00</t>
  </si>
  <si>
    <t>Potrubí z PPR studená, D 20</t>
  </si>
  <si>
    <t>722172312R00</t>
  </si>
  <si>
    <t>Potrubí z PPR , studená, D 25</t>
  </si>
  <si>
    <t>722172313R00</t>
  </si>
  <si>
    <t>Potrubí z PPR  studená, D 32</t>
  </si>
  <si>
    <t>722172331R00</t>
  </si>
  <si>
    <t>Potrubí z PPR  teplá, D 20 mm</t>
  </si>
  <si>
    <t>722172332R00</t>
  </si>
  <si>
    <t>Potrubí z PPR  teplá, D 25</t>
  </si>
  <si>
    <t>722172333R00</t>
  </si>
  <si>
    <t>Potrubí z PPR  teplá, D 32</t>
  </si>
  <si>
    <t>722181113R00</t>
  </si>
  <si>
    <t>Ochrana potrubí izolačnímy pouzdry dle PD</t>
  </si>
  <si>
    <t>722290234R00</t>
  </si>
  <si>
    <t>Proplach a dezinfekce vodovod.potrubí DN 80</t>
  </si>
  <si>
    <t>722280109R00</t>
  </si>
  <si>
    <t>Tlaková zkouška vodovodního potrubí do DN 65</t>
  </si>
  <si>
    <t>998722102R00</t>
  </si>
  <si>
    <t>Přesun hmot pro vnitřní vodovod, výšky do 12 m</t>
  </si>
  <si>
    <t>725219401R00</t>
  </si>
  <si>
    <t>Montáž umyvadel na šrouby do zdiva</t>
  </si>
  <si>
    <t>64213637</t>
  </si>
  <si>
    <t xml:space="preserve">Umyvadlo 65x52 cm s otvorem pro baterii bílé </t>
  </si>
  <si>
    <t>64291390</t>
  </si>
  <si>
    <t>Kryt na sifon, bílý polosloup</t>
  </si>
  <si>
    <t>55162335.A</t>
  </si>
  <si>
    <t>HL133/30 uzávěrka zápachová DN30 5/4" umyvadlo</t>
  </si>
  <si>
    <t>725819402R00</t>
  </si>
  <si>
    <t>Montáž ventilu rohového</t>
  </si>
  <si>
    <t>55141040</t>
  </si>
  <si>
    <t>Ventil rohový mosazný TE-66  1/2" bez filtru</t>
  </si>
  <si>
    <t>725829301</t>
  </si>
  <si>
    <t>Montáž baterie umyv.a dřezové stojánkové</t>
  </si>
  <si>
    <t>55145000</t>
  </si>
  <si>
    <t>Baterie umyvadlová stojánk s otvíráním odpadu PL21</t>
  </si>
  <si>
    <t>725849200</t>
  </si>
  <si>
    <t>Montáž baterií sprchových, nastavitelná výška</t>
  </si>
  <si>
    <t>55145009</t>
  </si>
  <si>
    <t>Baterie sprchová směšovací nástěnná vč. příslušenství</t>
  </si>
  <si>
    <t>998725101</t>
  </si>
  <si>
    <t>Přesun hmot pro zařizovací předměty, výšky do 6 m</t>
  </si>
  <si>
    <t>ON1</t>
  </si>
  <si>
    <t>Výkop pro kanalizaci, bourání podkladových vrstev, podsyp potrubí, zásyp pískem</t>
  </si>
  <si>
    <t>soub</t>
  </si>
  <si>
    <t>POL99_8</t>
  </si>
  <si>
    <t>ON2</t>
  </si>
  <si>
    <t>Převozy suti v objektu, odvoz, skládkovné</t>
  </si>
  <si>
    <t>ON3</t>
  </si>
  <si>
    <t>Stavební přípomoce kanalizace+vodovod</t>
  </si>
  <si>
    <t>hod</t>
  </si>
  <si>
    <t>VRN1</t>
  </si>
  <si>
    <t>Kompletační činnost zhotovitele</t>
  </si>
  <si>
    <t>Soubor</t>
  </si>
  <si>
    <t>VRN2</t>
  </si>
  <si>
    <t>Provozní vlivy</t>
  </si>
  <si>
    <t>Vypouštění a napouštění systému odvzdušnění</t>
  </si>
  <si>
    <t>ks</t>
  </si>
  <si>
    <t>Tlaková a provozní zkouška</t>
  </si>
  <si>
    <t>Šroubení uzav.a regulační Heimeir DN 15</t>
  </si>
  <si>
    <t>Hlavice ovládání ventilů termostatická Heimeier hlavice K 6000-00</t>
  </si>
  <si>
    <t>Demontáže těles, včetně přesunu k nalakování</t>
  </si>
  <si>
    <t>Odpojení a připojení na stáv potrubí</t>
  </si>
  <si>
    <t>Očištění těles,nástřik těles barvou syntetickou 2x</t>
  </si>
  <si>
    <t>Přesun hmot pro otopná tělesa, výšky do 6 m</t>
  </si>
  <si>
    <t>741112103</t>
  </si>
  <si>
    <t>Krabice rozbočná ACIDUR</t>
  </si>
  <si>
    <t>Mat.</t>
  </si>
  <si>
    <t>741110501</t>
  </si>
  <si>
    <t>Elektroinstalační lišta LV 18x13 HD</t>
  </si>
  <si>
    <t>R-položka</t>
  </si>
  <si>
    <t>POL12_0</t>
  </si>
  <si>
    <t>Elektroinstalační lišta LV 24x22 HD</t>
  </si>
  <si>
    <t>POL12_1</t>
  </si>
  <si>
    <t>Elektroinstalační lišta EKD 120x40 HD</t>
  </si>
  <si>
    <t>741110063</t>
  </si>
  <si>
    <t>Trubka KOPOFLEX pr. 80 mm průrazy mezi podlažím</t>
  </si>
  <si>
    <t>741122011</t>
  </si>
  <si>
    <t>CYKY 2Ox1.5</t>
  </si>
  <si>
    <t>CYKY 3Ox1,5</t>
  </si>
  <si>
    <t>CYKY 3Jx1,5</t>
  </si>
  <si>
    <t>CYKY 3Jx2.5</t>
  </si>
  <si>
    <t>CYKY 4Jx1,5</t>
  </si>
  <si>
    <t>741122024</t>
  </si>
  <si>
    <t>CYKY 5Jx1,5</t>
  </si>
  <si>
    <t>CYKY 5Jx4</t>
  </si>
  <si>
    <t>741112001</t>
  </si>
  <si>
    <t>CYA - 6 ZŽL.</t>
  </si>
  <si>
    <t>741120003</t>
  </si>
  <si>
    <t>CYA - 16 ZŽL.</t>
  </si>
  <si>
    <t>741130001</t>
  </si>
  <si>
    <t>Do 2,5 mm2</t>
  </si>
  <si>
    <t>741130004</t>
  </si>
  <si>
    <t>Do 6 mm2</t>
  </si>
  <si>
    <t>741130006</t>
  </si>
  <si>
    <t>Do 16 mm2</t>
  </si>
  <si>
    <t>Inf.cena</t>
  </si>
  <si>
    <t>Označovací štítky na kabely</t>
  </si>
  <si>
    <t>741310024</t>
  </si>
  <si>
    <t>STŘÍDAVÝ VYPÍNAĆ ŘAZ. 6+6, IP 44</t>
  </si>
  <si>
    <t>741313072</t>
  </si>
  <si>
    <t>ZÁSUVKA NA POVRCH. IP 44</t>
  </si>
  <si>
    <t>DVOJTLAČÍTKO S KONTROLKOU IP44</t>
  </si>
  <si>
    <t>741210003</t>
  </si>
  <si>
    <t>Skříňový rozvaděč BF-O-2/48-C, vč. svorek PE,N</t>
  </si>
  <si>
    <t>741322021</t>
  </si>
  <si>
    <t>Svodič přepětí FLP B+C MAXI V/4</t>
  </si>
  <si>
    <t>741310452</t>
  </si>
  <si>
    <t>Hlavní vypínač 25A/3</t>
  </si>
  <si>
    <t>741320101</t>
  </si>
  <si>
    <t>Jistič 10A/3/B</t>
  </si>
  <si>
    <t>741321032</t>
  </si>
  <si>
    <t>Proudový chránič 10A/1N/B/0,03A</t>
  </si>
  <si>
    <t>Proudový chránič 16A/1N/B/0,03A</t>
  </si>
  <si>
    <t>741330043</t>
  </si>
  <si>
    <t>Stykač 25/4/400V</t>
  </si>
  <si>
    <t>Výroba rozvaděče, vč. podružného materiálu</t>
  </si>
  <si>
    <t>Ekvipotenciální sběrnice s krytem</t>
  </si>
  <si>
    <t>741372111</t>
  </si>
  <si>
    <t>A - LED svítidlo 23W, 2300lm, 830/840, ML, PMMA</t>
  </si>
  <si>
    <t>N - Nouzové LED svítidlo s piktogramem, 1 x 2W, ECG Driver</t>
  </si>
  <si>
    <t>Demontáž kabelů stávajících vodičů</t>
  </si>
  <si>
    <t>Demontáž stávajících svítidel, vypínačů, zásuvek</t>
  </si>
  <si>
    <t>Zednické přípomoce, začištění omítek - odhad</t>
  </si>
  <si>
    <t>h</t>
  </si>
  <si>
    <t>742410063</t>
  </si>
  <si>
    <t>Montáž reproduktoru školního rozhlasu</t>
  </si>
  <si>
    <t>742190001</t>
  </si>
  <si>
    <t>Vyhledání vývodu pro rozhlas</t>
  </si>
  <si>
    <t>Pomocný materiál 3% z materiálu</t>
  </si>
  <si>
    <t>PPV 6% z montáží</t>
  </si>
  <si>
    <t>Revize</t>
  </si>
  <si>
    <t>ON4</t>
  </si>
  <si>
    <t>Požárně bezpečnostní přepážky</t>
  </si>
  <si>
    <t>1.1</t>
  </si>
  <si>
    <t>DVS 355DV - V= 2160m3/h, N=254W/400V/3f/50Hz</t>
  </si>
  <si>
    <t>1.1A</t>
  </si>
  <si>
    <t>Adapter ASK 355/400</t>
  </si>
  <si>
    <t>1.2</t>
  </si>
  <si>
    <t>Klapka zpětná VKS 355-500</t>
  </si>
  <si>
    <t>1.3</t>
  </si>
  <si>
    <t>FDS 355/400</t>
  </si>
  <si>
    <t>1.4</t>
  </si>
  <si>
    <t>ASS 355-500</t>
  </si>
  <si>
    <t>1.5</t>
  </si>
  <si>
    <t>LDC 355-900</t>
  </si>
  <si>
    <t>1.6</t>
  </si>
  <si>
    <t>TRS-R-RS/ 425x75</t>
  </si>
  <si>
    <t>1.7</t>
  </si>
  <si>
    <t>KLAPKA PRŮMĚR 250</t>
  </si>
  <si>
    <t>1.8</t>
  </si>
  <si>
    <t>TR-A 525x225/A1 ( vč. rámečku do stěny)</t>
  </si>
  <si>
    <t>1.9</t>
  </si>
  <si>
    <t>TR-AG 525x225/A1 ( vč. rámečku do stěny)</t>
  </si>
  <si>
    <t>Pol__0011</t>
  </si>
  <si>
    <t>do obvodu 1500 100% tvarovek</t>
  </si>
  <si>
    <t>bm</t>
  </si>
  <si>
    <t>Pol__0012</t>
  </si>
  <si>
    <t>do průměru280 10% tvarovek</t>
  </si>
  <si>
    <t>Pol__0013</t>
  </si>
  <si>
    <t>do průměru400 20% tvarovek</t>
  </si>
  <si>
    <t>Pol__0014</t>
  </si>
  <si>
    <t>do průměru280</t>
  </si>
  <si>
    <t>Pol__0015</t>
  </si>
  <si>
    <t>Demontáže části stávajících potrubí a klapek</t>
  </si>
  <si>
    <t>kpl</t>
  </si>
  <si>
    <t>Pol__0016</t>
  </si>
  <si>
    <t>příprava ke komplexnímu vyzkoušení, oživení a vyregulování zařízení</t>
  </si>
  <si>
    <t>Pol__0017</t>
  </si>
  <si>
    <t>komplexní vyzkoušení zařízení</t>
  </si>
  <si>
    <t>Pol__0018</t>
  </si>
  <si>
    <t>projekt skutečného provedení</t>
  </si>
  <si>
    <t>Pol__0019</t>
  </si>
  <si>
    <t>vypracování provozních předpisů</t>
  </si>
  <si>
    <t>Doprava 3,6 % z dodávky zařízení</t>
  </si>
  <si>
    <t>Přesun 0,6/kg</t>
  </si>
  <si>
    <t>VRN3</t>
  </si>
  <si>
    <t>PPV 5% z montáží</t>
  </si>
  <si>
    <t>VRN4</t>
  </si>
  <si>
    <t>Zednické výpomoci 1,6 % z montáží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</si>
</sst>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6" xfId="0" applyBorder="1"/>
    <xf numFmtId="4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top"/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horizontal="right"/>
      <protection locked="0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 applyProtection="1">
      <alignment horizontal="center" wrapText="1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17" t="s">
        <v>40</v>
      </c>
    </row>
    <row r="2" spans="1:7" ht="57.75" customHeight="1" x14ac:dyDescent="0.2">
      <c r="A2" s="200" t="s">
        <v>41</v>
      </c>
      <c r="B2" s="200"/>
      <c r="C2" s="200"/>
      <c r="D2" s="200"/>
      <c r="E2" s="200"/>
      <c r="F2" s="200"/>
      <c r="G2" s="20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3"/>
  <sheetViews>
    <sheetView showGridLines="0" tabSelected="1" topLeftCell="B1" zoomScaleNormal="100" zoomScaleSheetLayoutView="75" workbookViewId="0">
      <selection activeCell="N17" sqref="N1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5" customWidth="1"/>
    <col min="4" max="4" width="13" style="45" customWidth="1"/>
    <col min="5" max="5" width="9.7109375" style="45" customWidth="1"/>
    <col min="6" max="6" width="11.7109375" customWidth="1"/>
    <col min="7" max="7" width="11.140625" customWidth="1"/>
    <col min="8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0" t="s">
        <v>38</v>
      </c>
      <c r="B1" s="201" t="s">
        <v>4</v>
      </c>
      <c r="C1" s="202"/>
      <c r="D1" s="202"/>
      <c r="E1" s="202"/>
      <c r="F1" s="202"/>
      <c r="G1" s="202"/>
      <c r="H1" s="202"/>
      <c r="I1" s="202"/>
      <c r="J1" s="203"/>
    </row>
    <row r="2" spans="1:15" ht="36" customHeight="1" x14ac:dyDescent="0.2">
      <c r="A2" s="2"/>
      <c r="B2" s="65" t="s">
        <v>24</v>
      </c>
      <c r="C2" s="66"/>
      <c r="D2" s="67" t="s">
        <v>43</v>
      </c>
      <c r="E2" s="210" t="s">
        <v>44</v>
      </c>
      <c r="F2" s="211"/>
      <c r="G2" s="211"/>
      <c r="H2" s="211"/>
      <c r="I2" s="211"/>
      <c r="J2" s="212"/>
      <c r="O2" s="1"/>
    </row>
    <row r="3" spans="1:15" ht="27" hidden="1" customHeight="1" x14ac:dyDescent="0.2">
      <c r="A3" s="2"/>
      <c r="B3" s="68"/>
      <c r="C3" s="66"/>
      <c r="D3" s="69"/>
      <c r="E3" s="213"/>
      <c r="F3" s="214"/>
      <c r="G3" s="214"/>
      <c r="H3" s="214"/>
      <c r="I3" s="214"/>
      <c r="J3" s="215"/>
    </row>
    <row r="4" spans="1:15" ht="23.25" customHeight="1" x14ac:dyDescent="0.2">
      <c r="A4" s="2"/>
      <c r="B4" s="70"/>
      <c r="C4" s="71"/>
      <c r="D4" s="72"/>
      <c r="E4" s="223"/>
      <c r="F4" s="223"/>
      <c r="G4" s="223"/>
      <c r="H4" s="223"/>
      <c r="I4" s="223"/>
      <c r="J4" s="224"/>
    </row>
    <row r="5" spans="1:15" ht="24" customHeight="1" x14ac:dyDescent="0.2">
      <c r="A5" s="2"/>
      <c r="B5" s="24" t="s">
        <v>23</v>
      </c>
      <c r="D5" s="227"/>
      <c r="E5" s="228"/>
      <c r="F5" s="228"/>
      <c r="G5" s="228"/>
      <c r="H5" s="14" t="s">
        <v>42</v>
      </c>
      <c r="I5" s="18"/>
      <c r="J5" s="8"/>
    </row>
    <row r="6" spans="1:15" ht="15.75" customHeight="1" x14ac:dyDescent="0.2">
      <c r="A6" s="2"/>
      <c r="B6" s="21"/>
      <c r="C6" s="48"/>
      <c r="D6" s="229"/>
      <c r="E6" s="230"/>
      <c r="F6" s="230"/>
      <c r="G6" s="230"/>
      <c r="H6" s="14" t="s">
        <v>36</v>
      </c>
      <c r="I6" s="18"/>
      <c r="J6" s="8"/>
    </row>
    <row r="7" spans="1:15" ht="15.75" customHeight="1" x14ac:dyDescent="0.2">
      <c r="A7" s="2"/>
      <c r="B7" s="22"/>
      <c r="C7" s="49"/>
      <c r="D7" s="46"/>
      <c r="E7" s="231"/>
      <c r="F7" s="232"/>
      <c r="G7" s="232"/>
      <c r="H7" s="20"/>
      <c r="I7" s="19"/>
      <c r="J7" s="27"/>
    </row>
    <row r="8" spans="1:15" ht="24" hidden="1" customHeight="1" x14ac:dyDescent="0.2">
      <c r="A8" s="2"/>
      <c r="B8" s="24" t="s">
        <v>21</v>
      </c>
      <c r="D8" s="44"/>
      <c r="H8" s="14" t="s">
        <v>42</v>
      </c>
      <c r="I8" s="18"/>
      <c r="J8" s="8"/>
    </row>
    <row r="9" spans="1:15" ht="15.75" hidden="1" customHeight="1" x14ac:dyDescent="0.2">
      <c r="A9" s="2"/>
      <c r="B9" s="2"/>
      <c r="D9" s="44"/>
      <c r="H9" s="14" t="s">
        <v>36</v>
      </c>
      <c r="I9" s="18"/>
      <c r="J9" s="8"/>
    </row>
    <row r="10" spans="1:15" ht="15.75" hidden="1" customHeight="1" x14ac:dyDescent="0.2">
      <c r="A10" s="2"/>
      <c r="B10" s="28"/>
      <c r="C10" s="49"/>
      <c r="D10" s="46"/>
      <c r="E10" s="50"/>
      <c r="F10" s="20"/>
      <c r="G10" s="12"/>
      <c r="H10" s="12"/>
      <c r="I10" s="29"/>
      <c r="J10" s="27"/>
    </row>
    <row r="11" spans="1:15" ht="24" customHeight="1" x14ac:dyDescent="0.2">
      <c r="A11" s="2"/>
      <c r="B11" s="24" t="s">
        <v>20</v>
      </c>
      <c r="D11" s="217"/>
      <c r="E11" s="217"/>
      <c r="F11" s="217"/>
      <c r="G11" s="217"/>
      <c r="H11" s="14" t="s">
        <v>42</v>
      </c>
      <c r="I11" s="180"/>
      <c r="J11" s="8"/>
    </row>
    <row r="12" spans="1:15" ht="15.75" customHeight="1" x14ac:dyDescent="0.2">
      <c r="A12" s="2"/>
      <c r="B12" s="21"/>
      <c r="C12" s="48"/>
      <c r="D12" s="222"/>
      <c r="E12" s="222"/>
      <c r="F12" s="222"/>
      <c r="G12" s="222"/>
      <c r="H12" s="14" t="s">
        <v>36</v>
      </c>
      <c r="I12" s="180"/>
      <c r="J12" s="8"/>
    </row>
    <row r="13" spans="1:15" ht="15.75" customHeight="1" x14ac:dyDescent="0.2">
      <c r="A13" s="2"/>
      <c r="B13" s="22"/>
      <c r="C13" s="49"/>
      <c r="D13" s="73"/>
      <c r="E13" s="225"/>
      <c r="F13" s="226"/>
      <c r="G13" s="226"/>
      <c r="H13" s="15"/>
      <c r="I13" s="19"/>
      <c r="J13" s="27"/>
    </row>
    <row r="14" spans="1:15" ht="24" customHeight="1" x14ac:dyDescent="0.2">
      <c r="A14" s="2"/>
      <c r="B14" s="36" t="s">
        <v>22</v>
      </c>
      <c r="C14" s="51"/>
      <c r="D14" s="52"/>
      <c r="E14" s="53"/>
      <c r="F14" s="37"/>
      <c r="G14" s="37"/>
      <c r="H14" s="38"/>
      <c r="I14" s="37"/>
      <c r="J14" s="39"/>
    </row>
    <row r="15" spans="1:15" ht="32.25" customHeight="1" x14ac:dyDescent="0.2">
      <c r="A15" s="2"/>
      <c r="B15" s="28" t="s">
        <v>34</v>
      </c>
      <c r="C15" s="54"/>
      <c r="D15" s="47"/>
      <c r="E15" s="216"/>
      <c r="F15" s="216"/>
      <c r="G15" s="218"/>
      <c r="H15" s="218"/>
      <c r="I15" s="218" t="s">
        <v>31</v>
      </c>
      <c r="J15" s="219"/>
    </row>
    <row r="16" spans="1:15" ht="23.25" customHeight="1" x14ac:dyDescent="0.2">
      <c r="A16" s="126" t="s">
        <v>26</v>
      </c>
      <c r="B16" s="31" t="s">
        <v>26</v>
      </c>
      <c r="C16" s="55"/>
      <c r="D16" s="56"/>
      <c r="E16" s="207"/>
      <c r="F16" s="208"/>
      <c r="G16" s="207"/>
      <c r="H16" s="208"/>
      <c r="I16" s="207">
        <f>SUMIF(F53:F99,A16,I53:I99)+SUMIF(F53:F99,"PSU",I53:I99)</f>
        <v>0</v>
      </c>
      <c r="J16" s="209"/>
    </row>
    <row r="17" spans="1:10" ht="23.25" customHeight="1" x14ac:dyDescent="0.2">
      <c r="A17" s="126" t="s">
        <v>27</v>
      </c>
      <c r="B17" s="31" t="s">
        <v>27</v>
      </c>
      <c r="C17" s="55"/>
      <c r="D17" s="56"/>
      <c r="E17" s="207"/>
      <c r="F17" s="208"/>
      <c r="G17" s="207"/>
      <c r="H17" s="208"/>
      <c r="I17" s="207">
        <f>SUMIF(F53:F99,A17,I53:I99)</f>
        <v>0</v>
      </c>
      <c r="J17" s="209"/>
    </row>
    <row r="18" spans="1:10" ht="23.25" customHeight="1" x14ac:dyDescent="0.2">
      <c r="A18" s="126" t="s">
        <v>28</v>
      </c>
      <c r="B18" s="31" t="s">
        <v>28</v>
      </c>
      <c r="C18" s="55"/>
      <c r="D18" s="56"/>
      <c r="E18" s="207"/>
      <c r="F18" s="208"/>
      <c r="G18" s="207"/>
      <c r="H18" s="208"/>
      <c r="I18" s="207">
        <f>SUMIF(F53:F99,A18,I53:I99)</f>
        <v>0</v>
      </c>
      <c r="J18" s="209"/>
    </row>
    <row r="19" spans="1:10" ht="23.25" customHeight="1" x14ac:dyDescent="0.2">
      <c r="A19" s="126" t="s">
        <v>138</v>
      </c>
      <c r="B19" s="31" t="s">
        <v>29</v>
      </c>
      <c r="C19" s="55"/>
      <c r="D19" s="56"/>
      <c r="E19" s="207"/>
      <c r="F19" s="208"/>
      <c r="G19" s="207"/>
      <c r="H19" s="208"/>
      <c r="I19" s="207">
        <f>SUMIF(F53:F99,A19,I53:I99)</f>
        <v>0</v>
      </c>
      <c r="J19" s="209"/>
    </row>
    <row r="20" spans="1:10" ht="23.25" customHeight="1" x14ac:dyDescent="0.2">
      <c r="A20" s="126" t="s">
        <v>139</v>
      </c>
      <c r="B20" s="31" t="s">
        <v>30</v>
      </c>
      <c r="C20" s="55"/>
      <c r="D20" s="56"/>
      <c r="E20" s="207"/>
      <c r="F20" s="208"/>
      <c r="G20" s="207"/>
      <c r="H20" s="208"/>
      <c r="I20" s="207">
        <f>SUMIF(F53:F99,A20,I53:I99)</f>
        <v>0</v>
      </c>
      <c r="J20" s="209"/>
    </row>
    <row r="21" spans="1:10" ht="23.25" customHeight="1" x14ac:dyDescent="0.2">
      <c r="A21" s="2"/>
      <c r="B21" s="41" t="s">
        <v>31</v>
      </c>
      <c r="C21" s="57"/>
      <c r="D21" s="58"/>
      <c r="E21" s="220"/>
      <c r="F21" s="221"/>
      <c r="G21" s="220"/>
      <c r="H21" s="221"/>
      <c r="I21" s="220">
        <f>SUM(I16:J20)</f>
        <v>0</v>
      </c>
      <c r="J21" s="238"/>
    </row>
    <row r="22" spans="1:10" ht="33" customHeight="1" x14ac:dyDescent="0.2">
      <c r="A22" s="2"/>
      <c r="B22" s="35" t="s">
        <v>35</v>
      </c>
      <c r="C22" s="55"/>
      <c r="D22" s="56"/>
      <c r="E22" s="59"/>
      <c r="F22" s="32"/>
      <c r="G22" s="26"/>
      <c r="H22" s="26"/>
      <c r="I22" s="26"/>
      <c r="J22" s="33"/>
    </row>
    <row r="23" spans="1:10" ht="23.25" customHeight="1" x14ac:dyDescent="0.2">
      <c r="A23" s="2">
        <f>ZakladDPHSni*SazbaDPH1/100</f>
        <v>0</v>
      </c>
      <c r="B23" s="31" t="s">
        <v>13</v>
      </c>
      <c r="C23" s="55"/>
      <c r="D23" s="56"/>
      <c r="E23" s="60">
        <v>15</v>
      </c>
      <c r="F23" s="32" t="s">
        <v>0</v>
      </c>
      <c r="G23" s="236">
        <f>ZakladDPHSniVypocet</f>
        <v>0</v>
      </c>
      <c r="H23" s="237"/>
      <c r="I23" s="237"/>
      <c r="J23" s="33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1" t="s">
        <v>14</v>
      </c>
      <c r="C24" s="55"/>
      <c r="D24" s="56"/>
      <c r="E24" s="60">
        <f>SazbaDPH1</f>
        <v>15</v>
      </c>
      <c r="F24" s="32" t="s">
        <v>0</v>
      </c>
      <c r="G24" s="234">
        <f>A23</f>
        <v>0</v>
      </c>
      <c r="H24" s="235"/>
      <c r="I24" s="235"/>
      <c r="J24" s="33" t="str">
        <f t="shared" si="0"/>
        <v>CZK</v>
      </c>
    </row>
    <row r="25" spans="1:10" ht="23.25" customHeight="1" x14ac:dyDescent="0.2">
      <c r="A25" s="2">
        <f>ZakladDPHZakl*SazbaDPH2/100</f>
        <v>0</v>
      </c>
      <c r="B25" s="31" t="s">
        <v>15</v>
      </c>
      <c r="C25" s="55"/>
      <c r="D25" s="56"/>
      <c r="E25" s="60">
        <v>21</v>
      </c>
      <c r="F25" s="32" t="s">
        <v>0</v>
      </c>
      <c r="G25" s="236">
        <f>ZakladDPHZaklVypocet</f>
        <v>0</v>
      </c>
      <c r="H25" s="237"/>
      <c r="I25" s="237"/>
      <c r="J25" s="33" t="str">
        <f t="shared" si="0"/>
        <v>CZK</v>
      </c>
    </row>
    <row r="26" spans="1:10" ht="23.25" customHeight="1" x14ac:dyDescent="0.2">
      <c r="A26" s="2">
        <f>(A25-INT(A25))*100</f>
        <v>0</v>
      </c>
      <c r="B26" s="25" t="s">
        <v>16</v>
      </c>
      <c r="C26" s="61"/>
      <c r="D26" s="47"/>
      <c r="E26" s="62">
        <f>SazbaDPH2</f>
        <v>21</v>
      </c>
      <c r="F26" s="23" t="s">
        <v>0</v>
      </c>
      <c r="G26" s="204">
        <f>A25</f>
        <v>0</v>
      </c>
      <c r="H26" s="205"/>
      <c r="I26" s="205"/>
      <c r="J26" s="30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24" t="s">
        <v>5</v>
      </c>
      <c r="C27" s="63"/>
      <c r="D27" s="64"/>
      <c r="E27" s="63"/>
      <c r="F27" s="13"/>
      <c r="G27" s="206">
        <f>CenaCelkem-(ZakladDPHSni+DPHSni+ZakladDPHZakl+DPHZakl)</f>
        <v>0</v>
      </c>
      <c r="H27" s="206"/>
      <c r="I27" s="206"/>
      <c r="J27" s="34" t="str">
        <f t="shared" si="0"/>
        <v>CZK</v>
      </c>
    </row>
    <row r="28" spans="1:10" ht="27.75" hidden="1" customHeight="1" thickBot="1" x14ac:dyDescent="0.25">
      <c r="A28" s="2"/>
      <c r="B28" s="100" t="s">
        <v>25</v>
      </c>
      <c r="C28" s="101"/>
      <c r="D28" s="101"/>
      <c r="E28" s="102"/>
      <c r="F28" s="103"/>
      <c r="G28" s="240">
        <f>ZakladDPHSniVypocet+ZakladDPHZaklVypocet</f>
        <v>0</v>
      </c>
      <c r="H28" s="240"/>
      <c r="I28" s="240"/>
      <c r="J28" s="104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0" t="s">
        <v>37</v>
      </c>
      <c r="C29" s="105"/>
      <c r="D29" s="105"/>
      <c r="E29" s="105"/>
      <c r="F29" s="106"/>
      <c r="G29" s="239">
        <f>A27</f>
        <v>0</v>
      </c>
      <c r="H29" s="239"/>
      <c r="I29" s="239"/>
      <c r="J29" s="107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182"/>
      <c r="C31" s="181"/>
      <c r="D31" s="181"/>
      <c r="E31" s="181"/>
      <c r="F31" s="183"/>
      <c r="G31" s="183"/>
      <c r="H31" s="183"/>
      <c r="I31" s="183"/>
      <c r="J31" s="184"/>
    </row>
    <row r="32" spans="1:10" ht="18.75" customHeight="1" x14ac:dyDescent="0.2">
      <c r="A32" s="2"/>
      <c r="B32" s="185"/>
      <c r="C32" s="186" t="s">
        <v>12</v>
      </c>
      <c r="D32" s="187"/>
      <c r="E32" s="187"/>
      <c r="F32" s="188" t="s">
        <v>11</v>
      </c>
      <c r="G32" s="189"/>
      <c r="H32" s="190"/>
      <c r="I32" s="189"/>
      <c r="J32" s="184"/>
    </row>
    <row r="33" spans="1:10" ht="47.25" customHeight="1" x14ac:dyDescent="0.2">
      <c r="A33" s="2"/>
      <c r="B33" s="182"/>
      <c r="C33" s="181"/>
      <c r="D33" s="181"/>
      <c r="E33" s="181"/>
      <c r="F33" s="183"/>
      <c r="G33" s="183"/>
      <c r="H33" s="183"/>
      <c r="I33" s="183"/>
      <c r="J33" s="184"/>
    </row>
    <row r="34" spans="1:10" s="17" customFormat="1" ht="18.75" customHeight="1" x14ac:dyDescent="0.2">
      <c r="A34" s="16"/>
      <c r="B34" s="191"/>
      <c r="C34" s="192"/>
      <c r="D34" s="241"/>
      <c r="E34" s="242"/>
      <c r="F34" s="193"/>
      <c r="G34" s="243"/>
      <c r="H34" s="244"/>
      <c r="I34" s="244"/>
      <c r="J34" s="194"/>
    </row>
    <row r="35" spans="1:10" ht="12.75" customHeight="1" x14ac:dyDescent="0.2">
      <c r="A35" s="2"/>
      <c r="B35" s="182"/>
      <c r="C35" s="181"/>
      <c r="D35" s="233" t="s">
        <v>2</v>
      </c>
      <c r="E35" s="233"/>
      <c r="F35" s="183"/>
      <c r="G35" s="183"/>
      <c r="H35" s="195" t="s">
        <v>3</v>
      </c>
      <c r="I35" s="183"/>
      <c r="J35" s="184"/>
    </row>
    <row r="36" spans="1:10" ht="13.5" customHeight="1" thickBot="1" x14ac:dyDescent="0.25">
      <c r="A36" s="11"/>
      <c r="B36" s="196"/>
      <c r="C36" s="197"/>
      <c r="D36" s="197"/>
      <c r="E36" s="197"/>
      <c r="F36" s="198"/>
      <c r="G36" s="198"/>
      <c r="H36" s="198"/>
      <c r="I36" s="198"/>
      <c r="J36" s="199"/>
    </row>
    <row r="37" spans="1:10" ht="27" customHeight="1" x14ac:dyDescent="0.2">
      <c r="B37" s="77" t="s">
        <v>17</v>
      </c>
      <c r="C37" s="78"/>
      <c r="D37" s="78"/>
      <c r="E37" s="78"/>
      <c r="F37" s="79"/>
      <c r="G37" s="79"/>
      <c r="H37" s="79"/>
      <c r="I37" s="79"/>
      <c r="J37" s="80"/>
    </row>
    <row r="38" spans="1:10" ht="25.5" customHeight="1" x14ac:dyDescent="0.2">
      <c r="A38" s="76" t="s">
        <v>39</v>
      </c>
      <c r="B38" s="81" t="s">
        <v>18</v>
      </c>
      <c r="C38" s="82" t="s">
        <v>6</v>
      </c>
      <c r="D38" s="82"/>
      <c r="E38" s="82"/>
      <c r="F38" s="83" t="str">
        <f>B23</f>
        <v>Základ pro sníženou DPH</v>
      </c>
      <c r="G38" s="83" t="str">
        <f>B25</f>
        <v>Základ pro základní DPH</v>
      </c>
      <c r="H38" s="84" t="s">
        <v>19</v>
      </c>
      <c r="I38" s="84" t="s">
        <v>1</v>
      </c>
      <c r="J38" s="85" t="s">
        <v>0</v>
      </c>
    </row>
    <row r="39" spans="1:10" ht="25.5" hidden="1" customHeight="1" x14ac:dyDescent="0.2">
      <c r="A39" s="76">
        <v>1</v>
      </c>
      <c r="B39" s="86" t="s">
        <v>45</v>
      </c>
      <c r="C39" s="245"/>
      <c r="D39" s="245"/>
      <c r="E39" s="245"/>
      <c r="F39" s="87">
        <f>'01 1 Pol'!AE173+'01 2 Pol'!AE52+'01 3 Pol'!AE20+'01 4 Pol'!AE94+'01 5 Pol'!AE47</f>
        <v>0</v>
      </c>
      <c r="G39" s="88">
        <f>'01 1 Pol'!AF173+'01 2 Pol'!AF52+'01 3 Pol'!AF20+'01 4 Pol'!AF94+'01 5 Pol'!AF47</f>
        <v>0</v>
      </c>
      <c r="H39" s="89">
        <f t="shared" ref="H39:H45" si="1">(F39*SazbaDPH1/100)+(G39*SazbaDPH2/100)</f>
        <v>0</v>
      </c>
      <c r="I39" s="89">
        <f t="shared" ref="I39:I45" si="2">F39+G39+H39</f>
        <v>0</v>
      </c>
      <c r="J39" s="90" t="str">
        <f t="shared" ref="J39:J45" si="3">IF(CenaCelkemVypocet=0,"",I39/CenaCelkemVypocet*100)</f>
        <v/>
      </c>
    </row>
    <row r="40" spans="1:10" ht="25.5" customHeight="1" x14ac:dyDescent="0.2">
      <c r="A40" s="76">
        <v>2</v>
      </c>
      <c r="B40" s="91" t="s">
        <v>46</v>
      </c>
      <c r="C40" s="246" t="s">
        <v>47</v>
      </c>
      <c r="D40" s="246"/>
      <c r="E40" s="246"/>
      <c r="F40" s="92">
        <f>'01 1 Pol'!AE173+'01 2 Pol'!AE52+'01 3 Pol'!AE20+'01 4 Pol'!AE94+'01 5 Pol'!AE47</f>
        <v>0</v>
      </c>
      <c r="G40" s="93">
        <f>'01 1 Pol'!AF173+'01 2 Pol'!AF52+'01 3 Pol'!AF20+'01 4 Pol'!AF94+'01 5 Pol'!AF47</f>
        <v>0</v>
      </c>
      <c r="H40" s="93">
        <f t="shared" si="1"/>
        <v>0</v>
      </c>
      <c r="I40" s="93">
        <f t="shared" si="2"/>
        <v>0</v>
      </c>
      <c r="J40" s="94" t="str">
        <f t="shared" si="3"/>
        <v/>
      </c>
    </row>
    <row r="41" spans="1:10" ht="25.5" customHeight="1" x14ac:dyDescent="0.2">
      <c r="A41" s="76">
        <v>3</v>
      </c>
      <c r="B41" s="95" t="s">
        <v>48</v>
      </c>
      <c r="C41" s="245" t="s">
        <v>49</v>
      </c>
      <c r="D41" s="245"/>
      <c r="E41" s="245"/>
      <c r="F41" s="96">
        <f>'01 1 Pol'!AE173</f>
        <v>0</v>
      </c>
      <c r="G41" s="89">
        <f>'01 1 Pol'!AF173</f>
        <v>0</v>
      </c>
      <c r="H41" s="89">
        <f t="shared" si="1"/>
        <v>0</v>
      </c>
      <c r="I41" s="89">
        <f t="shared" si="2"/>
        <v>0</v>
      </c>
      <c r="J41" s="90" t="str">
        <f t="shared" si="3"/>
        <v/>
      </c>
    </row>
    <row r="42" spans="1:10" ht="25.5" customHeight="1" x14ac:dyDescent="0.2">
      <c r="A42" s="76">
        <v>3</v>
      </c>
      <c r="B42" s="95" t="s">
        <v>50</v>
      </c>
      <c r="C42" s="245" t="s">
        <v>51</v>
      </c>
      <c r="D42" s="245"/>
      <c r="E42" s="245"/>
      <c r="F42" s="96">
        <f>'01 2 Pol'!AE52</f>
        <v>0</v>
      </c>
      <c r="G42" s="89">
        <f>'01 2 Pol'!AF52</f>
        <v>0</v>
      </c>
      <c r="H42" s="89">
        <f t="shared" si="1"/>
        <v>0</v>
      </c>
      <c r="I42" s="89">
        <f t="shared" si="2"/>
        <v>0</v>
      </c>
      <c r="J42" s="90" t="str">
        <f t="shared" si="3"/>
        <v/>
      </c>
    </row>
    <row r="43" spans="1:10" ht="25.5" customHeight="1" x14ac:dyDescent="0.2">
      <c r="A43" s="76">
        <v>3</v>
      </c>
      <c r="B43" s="95" t="s">
        <v>52</v>
      </c>
      <c r="C43" s="245" t="s">
        <v>53</v>
      </c>
      <c r="D43" s="245"/>
      <c r="E43" s="245"/>
      <c r="F43" s="96">
        <f>'01 3 Pol'!AE20</f>
        <v>0</v>
      </c>
      <c r="G43" s="89">
        <f>'01 3 Pol'!AF20</f>
        <v>0</v>
      </c>
      <c r="H43" s="89">
        <f t="shared" si="1"/>
        <v>0</v>
      </c>
      <c r="I43" s="89">
        <f t="shared" si="2"/>
        <v>0</v>
      </c>
      <c r="J43" s="90" t="str">
        <f t="shared" si="3"/>
        <v/>
      </c>
    </row>
    <row r="44" spans="1:10" ht="25.5" customHeight="1" x14ac:dyDescent="0.2">
      <c r="A44" s="76">
        <v>3</v>
      </c>
      <c r="B44" s="95" t="s">
        <v>54</v>
      </c>
      <c r="C44" s="245" t="s">
        <v>55</v>
      </c>
      <c r="D44" s="245"/>
      <c r="E44" s="245"/>
      <c r="F44" s="96">
        <f>'01 4 Pol'!AE94</f>
        <v>0</v>
      </c>
      <c r="G44" s="89">
        <f>'01 4 Pol'!AF94</f>
        <v>0</v>
      </c>
      <c r="H44" s="89">
        <f t="shared" si="1"/>
        <v>0</v>
      </c>
      <c r="I44" s="89">
        <f t="shared" si="2"/>
        <v>0</v>
      </c>
      <c r="J44" s="90" t="str">
        <f t="shared" si="3"/>
        <v/>
      </c>
    </row>
    <row r="45" spans="1:10" ht="25.5" customHeight="1" x14ac:dyDescent="0.2">
      <c r="A45" s="76">
        <v>3</v>
      </c>
      <c r="B45" s="95" t="s">
        <v>56</v>
      </c>
      <c r="C45" s="245" t="s">
        <v>57</v>
      </c>
      <c r="D45" s="245"/>
      <c r="E45" s="245"/>
      <c r="F45" s="96">
        <f>'01 5 Pol'!AE47</f>
        <v>0</v>
      </c>
      <c r="G45" s="89">
        <f>'01 5 Pol'!AF47</f>
        <v>0</v>
      </c>
      <c r="H45" s="89">
        <f t="shared" si="1"/>
        <v>0</v>
      </c>
      <c r="I45" s="89">
        <f t="shared" si="2"/>
        <v>0</v>
      </c>
      <c r="J45" s="90" t="str">
        <f t="shared" si="3"/>
        <v/>
      </c>
    </row>
    <row r="46" spans="1:10" ht="25.5" customHeight="1" x14ac:dyDescent="0.2">
      <c r="A46" s="76"/>
      <c r="B46" s="247" t="s">
        <v>58</v>
      </c>
      <c r="C46" s="248"/>
      <c r="D46" s="248"/>
      <c r="E46" s="249"/>
      <c r="F46" s="97">
        <f>SUMIF(A39:A45,"=1",F39:F45)</f>
        <v>0</v>
      </c>
      <c r="G46" s="98">
        <f>SUMIF(A39:A45,"=1",G39:G45)</f>
        <v>0</v>
      </c>
      <c r="H46" s="98">
        <f>SUMIF(A39:A45,"=1",H39:H45)</f>
        <v>0</v>
      </c>
      <c r="I46" s="98">
        <f>SUMIF(A39:A45,"=1",I39:I45)</f>
        <v>0</v>
      </c>
      <c r="J46" s="99">
        <f>SUMIF(A39:A45,"=1",J39:J45)</f>
        <v>0</v>
      </c>
    </row>
    <row r="50" spans="1:10" ht="15.75" x14ac:dyDescent="0.25">
      <c r="B50" s="108" t="s">
        <v>60</v>
      </c>
    </row>
    <row r="52" spans="1:10" ht="25.5" customHeight="1" x14ac:dyDescent="0.2">
      <c r="A52" s="110"/>
      <c r="B52" s="113" t="s">
        <v>18</v>
      </c>
      <c r="C52" s="113" t="s">
        <v>6</v>
      </c>
      <c r="D52" s="114"/>
      <c r="E52" s="114"/>
      <c r="F52" s="115" t="s">
        <v>61</v>
      </c>
      <c r="G52" s="115"/>
      <c r="H52" s="115"/>
      <c r="I52" s="115" t="s">
        <v>31</v>
      </c>
      <c r="J52" s="115" t="s">
        <v>0</v>
      </c>
    </row>
    <row r="53" spans="1:10" ht="36.75" customHeight="1" x14ac:dyDescent="0.2">
      <c r="A53" s="111"/>
      <c r="B53" s="116" t="s">
        <v>48</v>
      </c>
      <c r="C53" s="250" t="s">
        <v>62</v>
      </c>
      <c r="D53" s="251"/>
      <c r="E53" s="251"/>
      <c r="F53" s="122" t="s">
        <v>26</v>
      </c>
      <c r="G53" s="123"/>
      <c r="H53" s="123"/>
      <c r="I53" s="123">
        <f>'01 4 Pol'!G8</f>
        <v>0</v>
      </c>
      <c r="J53" s="120" t="str">
        <f>IF(I100=0,"",I53/I100*100)</f>
        <v/>
      </c>
    </row>
    <row r="54" spans="1:10" ht="36.75" customHeight="1" x14ac:dyDescent="0.2">
      <c r="A54" s="111"/>
      <c r="B54" s="116" t="s">
        <v>48</v>
      </c>
      <c r="C54" s="250" t="s">
        <v>63</v>
      </c>
      <c r="D54" s="251"/>
      <c r="E54" s="251"/>
      <c r="F54" s="122" t="s">
        <v>26</v>
      </c>
      <c r="G54" s="123"/>
      <c r="H54" s="123"/>
      <c r="I54" s="123">
        <f>'01 5 Pol'!G8</f>
        <v>0</v>
      </c>
      <c r="J54" s="120" t="str">
        <f>IF(I100=0,"",I54/I100*100)</f>
        <v/>
      </c>
    </row>
    <row r="55" spans="1:10" ht="36.75" customHeight="1" x14ac:dyDescent="0.2">
      <c r="A55" s="111"/>
      <c r="B55" s="116" t="s">
        <v>64</v>
      </c>
      <c r="C55" s="250" t="s">
        <v>65</v>
      </c>
      <c r="D55" s="251"/>
      <c r="E55" s="251"/>
      <c r="F55" s="122" t="s">
        <v>26</v>
      </c>
      <c r="G55" s="123"/>
      <c r="H55" s="123"/>
      <c r="I55" s="123">
        <f>'01 5 Pol'!G27</f>
        <v>0</v>
      </c>
      <c r="J55" s="120" t="str">
        <f>IF(I100=0,"",I55/I100*100)</f>
        <v/>
      </c>
    </row>
    <row r="56" spans="1:10" ht="36.75" customHeight="1" x14ac:dyDescent="0.2">
      <c r="A56" s="111"/>
      <c r="B56" s="116" t="s">
        <v>66</v>
      </c>
      <c r="C56" s="250" t="s">
        <v>67</v>
      </c>
      <c r="D56" s="251"/>
      <c r="E56" s="251"/>
      <c r="F56" s="122" t="s">
        <v>26</v>
      </c>
      <c r="G56" s="123"/>
      <c r="H56" s="123"/>
      <c r="I56" s="123">
        <f>'01 5 Pol'!G29</f>
        <v>0</v>
      </c>
      <c r="J56" s="120" t="str">
        <f>IF(I100=0,"",I56/I100*100)</f>
        <v/>
      </c>
    </row>
    <row r="57" spans="1:10" ht="36.75" customHeight="1" x14ac:dyDescent="0.2">
      <c r="A57" s="111"/>
      <c r="B57" s="116" t="s">
        <v>68</v>
      </c>
      <c r="C57" s="250" t="s">
        <v>69</v>
      </c>
      <c r="D57" s="251"/>
      <c r="E57" s="251"/>
      <c r="F57" s="122" t="s">
        <v>26</v>
      </c>
      <c r="G57" s="123"/>
      <c r="H57" s="123"/>
      <c r="I57" s="123">
        <f>'01 5 Pol'!G32</f>
        <v>0</v>
      </c>
      <c r="J57" s="120" t="str">
        <f>IF(I100=0,"",I57/I100*100)</f>
        <v/>
      </c>
    </row>
    <row r="58" spans="1:10" ht="36.75" customHeight="1" x14ac:dyDescent="0.2">
      <c r="A58" s="111"/>
      <c r="B58" s="116" t="s">
        <v>70</v>
      </c>
      <c r="C58" s="250" t="s">
        <v>71</v>
      </c>
      <c r="D58" s="251"/>
      <c r="E58" s="251"/>
      <c r="F58" s="122" t="s">
        <v>26</v>
      </c>
      <c r="G58" s="123"/>
      <c r="H58" s="123"/>
      <c r="I58" s="123">
        <f>'01 5 Pol'!G34</f>
        <v>0</v>
      </c>
      <c r="J58" s="120" t="str">
        <f>IF(I100=0,"",I58/I100*100)</f>
        <v/>
      </c>
    </row>
    <row r="59" spans="1:10" ht="36.75" customHeight="1" x14ac:dyDescent="0.2">
      <c r="A59" s="111"/>
      <c r="B59" s="116" t="s">
        <v>50</v>
      </c>
      <c r="C59" s="250" t="s">
        <v>72</v>
      </c>
      <c r="D59" s="251"/>
      <c r="E59" s="251"/>
      <c r="F59" s="122" t="s">
        <v>26</v>
      </c>
      <c r="G59" s="123"/>
      <c r="H59" s="123"/>
      <c r="I59" s="123">
        <f>'01 5 Pol'!G10</f>
        <v>0</v>
      </c>
      <c r="J59" s="120" t="str">
        <f>IF(I100=0,"",I59/I100*100)</f>
        <v/>
      </c>
    </row>
    <row r="60" spans="1:10" ht="36.75" customHeight="1" x14ac:dyDescent="0.2">
      <c r="A60" s="111"/>
      <c r="B60" s="116" t="s">
        <v>50</v>
      </c>
      <c r="C60" s="250" t="s">
        <v>73</v>
      </c>
      <c r="D60" s="251"/>
      <c r="E60" s="251"/>
      <c r="F60" s="122" t="s">
        <v>26</v>
      </c>
      <c r="G60" s="123"/>
      <c r="H60" s="123"/>
      <c r="I60" s="123">
        <f>'01 4 Pol'!G19</f>
        <v>0</v>
      </c>
      <c r="J60" s="120" t="str">
        <f>IF(I100=0,"",I60/I100*100)</f>
        <v/>
      </c>
    </row>
    <row r="61" spans="1:10" ht="36.75" customHeight="1" x14ac:dyDescent="0.2">
      <c r="A61" s="111"/>
      <c r="B61" s="116" t="s">
        <v>52</v>
      </c>
      <c r="C61" s="250" t="s">
        <v>74</v>
      </c>
      <c r="D61" s="251"/>
      <c r="E61" s="251"/>
      <c r="F61" s="122" t="s">
        <v>26</v>
      </c>
      <c r="G61" s="123"/>
      <c r="H61" s="123"/>
      <c r="I61" s="123">
        <f>'01 5 Pol'!G12</f>
        <v>0</v>
      </c>
      <c r="J61" s="120" t="str">
        <f>IF(I100=0,"",I61/I100*100)</f>
        <v/>
      </c>
    </row>
    <row r="62" spans="1:10" ht="36.75" customHeight="1" x14ac:dyDescent="0.2">
      <c r="A62" s="111"/>
      <c r="B62" s="116" t="s">
        <v>52</v>
      </c>
      <c r="C62" s="250" t="s">
        <v>75</v>
      </c>
      <c r="D62" s="251"/>
      <c r="E62" s="251"/>
      <c r="F62" s="122" t="s">
        <v>26</v>
      </c>
      <c r="G62" s="123"/>
      <c r="H62" s="123"/>
      <c r="I62" s="123">
        <f>'01 1 Pol'!G8</f>
        <v>0</v>
      </c>
      <c r="J62" s="120" t="str">
        <f>IF(I100=0,"",I62/I100*100)</f>
        <v/>
      </c>
    </row>
    <row r="63" spans="1:10" ht="36.75" customHeight="1" x14ac:dyDescent="0.2">
      <c r="A63" s="111"/>
      <c r="B63" s="116" t="s">
        <v>52</v>
      </c>
      <c r="C63" s="250" t="s">
        <v>76</v>
      </c>
      <c r="D63" s="251"/>
      <c r="E63" s="251"/>
      <c r="F63" s="122" t="s">
        <v>26</v>
      </c>
      <c r="G63" s="123"/>
      <c r="H63" s="123"/>
      <c r="I63" s="123">
        <f>'01 4 Pol'!G38</f>
        <v>0</v>
      </c>
      <c r="J63" s="120" t="str">
        <f>IF(I100=0,"",I63/I100*100)</f>
        <v/>
      </c>
    </row>
    <row r="64" spans="1:10" ht="36.75" customHeight="1" x14ac:dyDescent="0.2">
      <c r="A64" s="111"/>
      <c r="B64" s="116" t="s">
        <v>54</v>
      </c>
      <c r="C64" s="250" t="s">
        <v>77</v>
      </c>
      <c r="D64" s="251"/>
      <c r="E64" s="251"/>
      <c r="F64" s="122" t="s">
        <v>26</v>
      </c>
      <c r="G64" s="123"/>
      <c r="H64" s="123"/>
      <c r="I64" s="123">
        <f>'01 5 Pol'!G14</f>
        <v>0</v>
      </c>
      <c r="J64" s="120" t="str">
        <f>IF(I100=0,"",I64/I100*100)</f>
        <v/>
      </c>
    </row>
    <row r="65" spans="1:10" ht="36.75" customHeight="1" x14ac:dyDescent="0.2">
      <c r="A65" s="111"/>
      <c r="B65" s="116" t="s">
        <v>54</v>
      </c>
      <c r="C65" s="250" t="s">
        <v>78</v>
      </c>
      <c r="D65" s="251"/>
      <c r="E65" s="251"/>
      <c r="F65" s="122" t="s">
        <v>26</v>
      </c>
      <c r="G65" s="123"/>
      <c r="H65" s="123"/>
      <c r="I65" s="123">
        <f>'01 4 Pol'!G44</f>
        <v>0</v>
      </c>
      <c r="J65" s="120" t="str">
        <f>IF(I100=0,"",I65/I100*100)</f>
        <v/>
      </c>
    </row>
    <row r="66" spans="1:10" ht="36.75" customHeight="1" x14ac:dyDescent="0.2">
      <c r="A66" s="111"/>
      <c r="B66" s="116" t="s">
        <v>56</v>
      </c>
      <c r="C66" s="250" t="s">
        <v>79</v>
      </c>
      <c r="D66" s="251"/>
      <c r="E66" s="251"/>
      <c r="F66" s="122" t="s">
        <v>26</v>
      </c>
      <c r="G66" s="123"/>
      <c r="H66" s="123"/>
      <c r="I66" s="123">
        <f>'01 5 Pol'!G16</f>
        <v>0</v>
      </c>
      <c r="J66" s="120" t="str">
        <f>IF(I100=0,"",I66/I100*100)</f>
        <v/>
      </c>
    </row>
    <row r="67" spans="1:10" ht="36.75" customHeight="1" x14ac:dyDescent="0.2">
      <c r="A67" s="111"/>
      <c r="B67" s="116" t="s">
        <v>56</v>
      </c>
      <c r="C67" s="250" t="s">
        <v>80</v>
      </c>
      <c r="D67" s="251"/>
      <c r="E67" s="251"/>
      <c r="F67" s="122" t="s">
        <v>26</v>
      </c>
      <c r="G67" s="123"/>
      <c r="H67" s="123"/>
      <c r="I67" s="123">
        <f>'01 4 Pol'!G47</f>
        <v>0</v>
      </c>
      <c r="J67" s="120" t="str">
        <f>IF(I100=0,"",I67/I100*100)</f>
        <v/>
      </c>
    </row>
    <row r="68" spans="1:10" ht="36.75" customHeight="1" x14ac:dyDescent="0.2">
      <c r="A68" s="111"/>
      <c r="B68" s="116" t="s">
        <v>81</v>
      </c>
      <c r="C68" s="250" t="s">
        <v>82</v>
      </c>
      <c r="D68" s="251"/>
      <c r="E68" s="251"/>
      <c r="F68" s="122" t="s">
        <v>26</v>
      </c>
      <c r="G68" s="123"/>
      <c r="H68" s="123"/>
      <c r="I68" s="123">
        <f>'01 4 Pol'!G52</f>
        <v>0</v>
      </c>
      <c r="J68" s="120" t="str">
        <f>IF(I100=0,"",I68/I100*100)</f>
        <v/>
      </c>
    </row>
    <row r="69" spans="1:10" ht="36.75" customHeight="1" x14ac:dyDescent="0.2">
      <c r="A69" s="111"/>
      <c r="B69" s="116" t="s">
        <v>81</v>
      </c>
      <c r="C69" s="250" t="s">
        <v>83</v>
      </c>
      <c r="D69" s="251"/>
      <c r="E69" s="251"/>
      <c r="F69" s="122" t="s">
        <v>26</v>
      </c>
      <c r="G69" s="123"/>
      <c r="H69" s="123"/>
      <c r="I69" s="123">
        <f>'01 5 Pol'!G18</f>
        <v>0</v>
      </c>
      <c r="J69" s="120" t="str">
        <f>IF(I100=0,"",I69/I100*100)</f>
        <v/>
      </c>
    </row>
    <row r="70" spans="1:10" ht="36.75" customHeight="1" x14ac:dyDescent="0.2">
      <c r="A70" s="111"/>
      <c r="B70" s="116" t="s">
        <v>84</v>
      </c>
      <c r="C70" s="250" t="s">
        <v>85</v>
      </c>
      <c r="D70" s="251"/>
      <c r="E70" s="251"/>
      <c r="F70" s="122" t="s">
        <v>26</v>
      </c>
      <c r="G70" s="123"/>
      <c r="H70" s="123"/>
      <c r="I70" s="123">
        <f>'01 1 Pol'!G12</f>
        <v>0</v>
      </c>
      <c r="J70" s="120" t="str">
        <f>IF(I100=0,"",I70/I100*100)</f>
        <v/>
      </c>
    </row>
    <row r="71" spans="1:10" ht="36.75" customHeight="1" x14ac:dyDescent="0.2">
      <c r="A71" s="111"/>
      <c r="B71" s="116" t="s">
        <v>86</v>
      </c>
      <c r="C71" s="250" t="s">
        <v>87</v>
      </c>
      <c r="D71" s="251"/>
      <c r="E71" s="251"/>
      <c r="F71" s="122" t="s">
        <v>26</v>
      </c>
      <c r="G71" s="123"/>
      <c r="H71" s="123"/>
      <c r="I71" s="123">
        <f>'01 1 Pol'!G27</f>
        <v>0</v>
      </c>
      <c r="J71" s="120" t="str">
        <f>IF(I100=0,"",I71/I100*100)</f>
        <v/>
      </c>
    </row>
    <row r="72" spans="1:10" ht="36.75" customHeight="1" x14ac:dyDescent="0.2">
      <c r="A72" s="111"/>
      <c r="B72" s="116" t="s">
        <v>88</v>
      </c>
      <c r="C72" s="250" t="s">
        <v>89</v>
      </c>
      <c r="D72" s="251"/>
      <c r="E72" s="251"/>
      <c r="F72" s="122" t="s">
        <v>26</v>
      </c>
      <c r="G72" s="123"/>
      <c r="H72" s="123"/>
      <c r="I72" s="123">
        <f>'01 1 Pol'!G42</f>
        <v>0</v>
      </c>
      <c r="J72" s="120" t="str">
        <f>IF(I100=0,"",I72/I100*100)</f>
        <v/>
      </c>
    </row>
    <row r="73" spans="1:10" ht="36.75" customHeight="1" x14ac:dyDescent="0.2">
      <c r="A73" s="111"/>
      <c r="B73" s="116" t="s">
        <v>90</v>
      </c>
      <c r="C73" s="250" t="s">
        <v>91</v>
      </c>
      <c r="D73" s="251"/>
      <c r="E73" s="251"/>
      <c r="F73" s="122" t="s">
        <v>26</v>
      </c>
      <c r="G73" s="123"/>
      <c r="H73" s="123"/>
      <c r="I73" s="123">
        <f>'01 5 Pol'!G20</f>
        <v>0</v>
      </c>
      <c r="J73" s="120" t="str">
        <f>IF(I100=0,"",I73/I100*100)</f>
        <v/>
      </c>
    </row>
    <row r="74" spans="1:10" ht="36.75" customHeight="1" x14ac:dyDescent="0.2">
      <c r="A74" s="111"/>
      <c r="B74" s="116" t="s">
        <v>92</v>
      </c>
      <c r="C74" s="250" t="s">
        <v>93</v>
      </c>
      <c r="D74" s="251"/>
      <c r="E74" s="251"/>
      <c r="F74" s="122" t="s">
        <v>26</v>
      </c>
      <c r="G74" s="123"/>
      <c r="H74" s="123"/>
      <c r="I74" s="123">
        <f>'01 4 Pol'!G76</f>
        <v>0</v>
      </c>
      <c r="J74" s="120" t="str">
        <f>IF(I100=0,"",I74/I100*100)</f>
        <v/>
      </c>
    </row>
    <row r="75" spans="1:10" ht="36.75" customHeight="1" x14ac:dyDescent="0.2">
      <c r="A75" s="111"/>
      <c r="B75" s="116" t="s">
        <v>92</v>
      </c>
      <c r="C75" s="250" t="s">
        <v>94</v>
      </c>
      <c r="D75" s="251"/>
      <c r="E75" s="251"/>
      <c r="F75" s="122" t="s">
        <v>26</v>
      </c>
      <c r="G75" s="123"/>
      <c r="H75" s="123"/>
      <c r="I75" s="123">
        <f>'01 5 Pol'!G22</f>
        <v>0</v>
      </c>
      <c r="J75" s="120" t="str">
        <f>IF(I100=0,"",I75/I100*100)</f>
        <v/>
      </c>
    </row>
    <row r="76" spans="1:10" ht="36.75" customHeight="1" x14ac:dyDescent="0.2">
      <c r="A76" s="111"/>
      <c r="B76" s="116" t="s">
        <v>95</v>
      </c>
      <c r="C76" s="250" t="s">
        <v>96</v>
      </c>
      <c r="D76" s="251"/>
      <c r="E76" s="251"/>
      <c r="F76" s="122" t="s">
        <v>26</v>
      </c>
      <c r="G76" s="123"/>
      <c r="H76" s="123"/>
      <c r="I76" s="123">
        <f>'01 4 Pol'!G80</f>
        <v>0</v>
      </c>
      <c r="J76" s="120" t="str">
        <f>IF(I100=0,"",I76/I100*100)</f>
        <v/>
      </c>
    </row>
    <row r="77" spans="1:10" ht="36.75" customHeight="1" x14ac:dyDescent="0.2">
      <c r="A77" s="111"/>
      <c r="B77" s="116" t="s">
        <v>95</v>
      </c>
      <c r="C77" s="250" t="s">
        <v>97</v>
      </c>
      <c r="D77" s="251"/>
      <c r="E77" s="251"/>
      <c r="F77" s="122" t="s">
        <v>26</v>
      </c>
      <c r="G77" s="123"/>
      <c r="H77" s="123"/>
      <c r="I77" s="123">
        <f>'01 5 Pol'!G24</f>
        <v>0</v>
      </c>
      <c r="J77" s="120" t="str">
        <f>IF(I100=0,"",I77/I100*100)</f>
        <v/>
      </c>
    </row>
    <row r="78" spans="1:10" ht="36.75" customHeight="1" x14ac:dyDescent="0.2">
      <c r="A78" s="111"/>
      <c r="B78" s="116" t="s">
        <v>98</v>
      </c>
      <c r="C78" s="250" t="s">
        <v>99</v>
      </c>
      <c r="D78" s="251"/>
      <c r="E78" s="251"/>
      <c r="F78" s="122" t="s">
        <v>26</v>
      </c>
      <c r="G78" s="123"/>
      <c r="H78" s="123"/>
      <c r="I78" s="123">
        <f>'01 1 Pol'!G45</f>
        <v>0</v>
      </c>
      <c r="J78" s="120" t="str">
        <f>IF(I100=0,"",I78/I100*100)</f>
        <v/>
      </c>
    </row>
    <row r="79" spans="1:10" ht="36.75" customHeight="1" x14ac:dyDescent="0.2">
      <c r="A79" s="111"/>
      <c r="B79" s="116" t="s">
        <v>100</v>
      </c>
      <c r="C79" s="250" t="s">
        <v>101</v>
      </c>
      <c r="D79" s="251"/>
      <c r="E79" s="251"/>
      <c r="F79" s="122" t="s">
        <v>26</v>
      </c>
      <c r="G79" s="123"/>
      <c r="H79" s="123"/>
      <c r="I79" s="123">
        <f>'01 1 Pol'!G47</f>
        <v>0</v>
      </c>
      <c r="J79" s="120" t="str">
        <f>IF(I100=0,"",I79/I100*100)</f>
        <v/>
      </c>
    </row>
    <row r="80" spans="1:10" ht="36.75" customHeight="1" x14ac:dyDescent="0.2">
      <c r="A80" s="111"/>
      <c r="B80" s="116" t="s">
        <v>102</v>
      </c>
      <c r="C80" s="250" t="s">
        <v>103</v>
      </c>
      <c r="D80" s="251"/>
      <c r="E80" s="251"/>
      <c r="F80" s="122" t="s">
        <v>26</v>
      </c>
      <c r="G80" s="123"/>
      <c r="H80" s="123"/>
      <c r="I80" s="123">
        <f>'01 1 Pol'!G50</f>
        <v>0</v>
      </c>
      <c r="J80" s="120" t="str">
        <f>IF(I100=0,"",I80/I100*100)</f>
        <v/>
      </c>
    </row>
    <row r="81" spans="1:10" ht="36.75" customHeight="1" x14ac:dyDescent="0.2">
      <c r="A81" s="111"/>
      <c r="B81" s="116" t="s">
        <v>104</v>
      </c>
      <c r="C81" s="250" t="s">
        <v>105</v>
      </c>
      <c r="D81" s="251"/>
      <c r="E81" s="251"/>
      <c r="F81" s="122" t="s">
        <v>26</v>
      </c>
      <c r="G81" s="123"/>
      <c r="H81" s="123"/>
      <c r="I81" s="123">
        <f>'01 1 Pol'!G65</f>
        <v>0</v>
      </c>
      <c r="J81" s="120" t="str">
        <f>IF(I100=0,"",I81/I100*100)</f>
        <v/>
      </c>
    </row>
    <row r="82" spans="1:10" ht="36.75" customHeight="1" x14ac:dyDescent="0.2">
      <c r="A82" s="111"/>
      <c r="B82" s="116" t="s">
        <v>106</v>
      </c>
      <c r="C82" s="250" t="s">
        <v>107</v>
      </c>
      <c r="D82" s="251"/>
      <c r="E82" s="251"/>
      <c r="F82" s="122" t="s">
        <v>26</v>
      </c>
      <c r="G82" s="123"/>
      <c r="H82" s="123"/>
      <c r="I82" s="123">
        <f>'01 5 Pol'!G36</f>
        <v>0</v>
      </c>
      <c r="J82" s="120" t="str">
        <f>IF(I100=0,"",I82/I100*100)</f>
        <v/>
      </c>
    </row>
    <row r="83" spans="1:10" ht="36.75" customHeight="1" x14ac:dyDescent="0.2">
      <c r="A83" s="111"/>
      <c r="B83" s="116" t="s">
        <v>90</v>
      </c>
      <c r="C83" s="250" t="s">
        <v>108</v>
      </c>
      <c r="D83" s="251"/>
      <c r="E83" s="251"/>
      <c r="F83" s="122" t="s">
        <v>27</v>
      </c>
      <c r="G83" s="123"/>
      <c r="H83" s="123"/>
      <c r="I83" s="123">
        <f>'01 4 Pol'!G71</f>
        <v>0</v>
      </c>
      <c r="J83" s="120" t="str">
        <f>IF(I100=0,"",I83/I100*100)</f>
        <v/>
      </c>
    </row>
    <row r="84" spans="1:10" ht="36.75" customHeight="1" x14ac:dyDescent="0.2">
      <c r="A84" s="111"/>
      <c r="B84" s="116" t="s">
        <v>109</v>
      </c>
      <c r="C84" s="250" t="s">
        <v>110</v>
      </c>
      <c r="D84" s="251"/>
      <c r="E84" s="251"/>
      <c r="F84" s="122" t="s">
        <v>27</v>
      </c>
      <c r="G84" s="123"/>
      <c r="H84" s="123"/>
      <c r="I84" s="123">
        <f>'01 1 Pol'!G67</f>
        <v>0</v>
      </c>
      <c r="J84" s="120" t="str">
        <f>IF(I100=0,"",I84/I100*100)</f>
        <v/>
      </c>
    </row>
    <row r="85" spans="1:10" ht="36.75" customHeight="1" x14ac:dyDescent="0.2">
      <c r="A85" s="111"/>
      <c r="B85" s="116" t="s">
        <v>111</v>
      </c>
      <c r="C85" s="250" t="s">
        <v>112</v>
      </c>
      <c r="D85" s="251"/>
      <c r="E85" s="251"/>
      <c r="F85" s="122" t="s">
        <v>27</v>
      </c>
      <c r="G85" s="123"/>
      <c r="H85" s="123"/>
      <c r="I85" s="123">
        <f>'01 1 Pol'!G83</f>
        <v>0</v>
      </c>
      <c r="J85" s="120" t="str">
        <f>IF(I100=0,"",I85/I100*100)</f>
        <v/>
      </c>
    </row>
    <row r="86" spans="1:10" ht="36.75" customHeight="1" x14ac:dyDescent="0.2">
      <c r="A86" s="111"/>
      <c r="B86" s="116" t="s">
        <v>113</v>
      </c>
      <c r="C86" s="250" t="s">
        <v>114</v>
      </c>
      <c r="D86" s="251"/>
      <c r="E86" s="251"/>
      <c r="F86" s="122" t="s">
        <v>27</v>
      </c>
      <c r="G86" s="123"/>
      <c r="H86" s="123"/>
      <c r="I86" s="123">
        <f>'01 2 Pol'!G8</f>
        <v>0</v>
      </c>
      <c r="J86" s="120" t="str">
        <f>IF(I100=0,"",I86/I100*100)</f>
        <v/>
      </c>
    </row>
    <row r="87" spans="1:10" ht="36.75" customHeight="1" x14ac:dyDescent="0.2">
      <c r="A87" s="111"/>
      <c r="B87" s="116" t="s">
        <v>115</v>
      </c>
      <c r="C87" s="250" t="s">
        <v>116</v>
      </c>
      <c r="D87" s="251"/>
      <c r="E87" s="251"/>
      <c r="F87" s="122" t="s">
        <v>27</v>
      </c>
      <c r="G87" s="123"/>
      <c r="H87" s="123"/>
      <c r="I87" s="123">
        <f>'01 2 Pol'!G19</f>
        <v>0</v>
      </c>
      <c r="J87" s="120" t="str">
        <f>IF(I100=0,"",I87/I100*100)</f>
        <v/>
      </c>
    </row>
    <row r="88" spans="1:10" ht="36.75" customHeight="1" x14ac:dyDescent="0.2">
      <c r="A88" s="111"/>
      <c r="B88" s="116" t="s">
        <v>117</v>
      </c>
      <c r="C88" s="250" t="s">
        <v>118</v>
      </c>
      <c r="D88" s="251"/>
      <c r="E88" s="251"/>
      <c r="F88" s="122" t="s">
        <v>27</v>
      </c>
      <c r="G88" s="123"/>
      <c r="H88" s="123"/>
      <c r="I88" s="123">
        <f>'01 2 Pol'!G32</f>
        <v>0</v>
      </c>
      <c r="J88" s="120" t="str">
        <f>IF(I100=0,"",I88/I100*100)</f>
        <v/>
      </c>
    </row>
    <row r="89" spans="1:10" ht="36.75" customHeight="1" x14ac:dyDescent="0.2">
      <c r="A89" s="111"/>
      <c r="B89" s="116" t="s">
        <v>119</v>
      </c>
      <c r="C89" s="250" t="s">
        <v>120</v>
      </c>
      <c r="D89" s="251"/>
      <c r="E89" s="251"/>
      <c r="F89" s="122" t="s">
        <v>27</v>
      </c>
      <c r="G89" s="123"/>
      <c r="H89" s="123"/>
      <c r="I89" s="123">
        <f>'01 3 Pol'!G8</f>
        <v>0</v>
      </c>
      <c r="J89" s="120" t="str">
        <f>IF(I100=0,"",I89/I100*100)</f>
        <v/>
      </c>
    </row>
    <row r="90" spans="1:10" ht="36.75" customHeight="1" x14ac:dyDescent="0.2">
      <c r="A90" s="111"/>
      <c r="B90" s="116" t="s">
        <v>121</v>
      </c>
      <c r="C90" s="250" t="s">
        <v>122</v>
      </c>
      <c r="D90" s="251"/>
      <c r="E90" s="251"/>
      <c r="F90" s="122" t="s">
        <v>27</v>
      </c>
      <c r="G90" s="123"/>
      <c r="H90" s="123"/>
      <c r="I90" s="123">
        <f>'01 3 Pol'!G11</f>
        <v>0</v>
      </c>
      <c r="J90" s="120" t="str">
        <f>IF(I100=0,"",I90/I100*100)</f>
        <v/>
      </c>
    </row>
    <row r="91" spans="1:10" ht="36.75" customHeight="1" x14ac:dyDescent="0.2">
      <c r="A91" s="111"/>
      <c r="B91" s="116" t="s">
        <v>123</v>
      </c>
      <c r="C91" s="250" t="s">
        <v>124</v>
      </c>
      <c r="D91" s="251"/>
      <c r="E91" s="251"/>
      <c r="F91" s="122" t="s">
        <v>27</v>
      </c>
      <c r="G91" s="123"/>
      <c r="H91" s="123"/>
      <c r="I91" s="123">
        <f>'01 3 Pol'!G14</f>
        <v>0</v>
      </c>
      <c r="J91" s="120" t="str">
        <f>IF(I100=0,"",I91/I100*100)</f>
        <v/>
      </c>
    </row>
    <row r="92" spans="1:10" ht="36.75" customHeight="1" x14ac:dyDescent="0.2">
      <c r="A92" s="111"/>
      <c r="B92" s="116" t="s">
        <v>125</v>
      </c>
      <c r="C92" s="250" t="s">
        <v>126</v>
      </c>
      <c r="D92" s="251"/>
      <c r="E92" s="251"/>
      <c r="F92" s="122" t="s">
        <v>27</v>
      </c>
      <c r="G92" s="123"/>
      <c r="H92" s="123"/>
      <c r="I92" s="123">
        <f>'01 1 Pol'!G90</f>
        <v>0</v>
      </c>
      <c r="J92" s="120" t="str">
        <f>IF(I100=0,"",I92/I100*100)</f>
        <v/>
      </c>
    </row>
    <row r="93" spans="1:10" ht="36.75" customHeight="1" x14ac:dyDescent="0.2">
      <c r="A93" s="111"/>
      <c r="B93" s="116" t="s">
        <v>127</v>
      </c>
      <c r="C93" s="250" t="s">
        <v>128</v>
      </c>
      <c r="D93" s="251"/>
      <c r="E93" s="251"/>
      <c r="F93" s="122" t="s">
        <v>27</v>
      </c>
      <c r="G93" s="123"/>
      <c r="H93" s="123"/>
      <c r="I93" s="123">
        <f>'01 1 Pol'!G107</f>
        <v>0</v>
      </c>
      <c r="J93" s="120" t="str">
        <f>IF(I100=0,"",I93/I100*100)</f>
        <v/>
      </c>
    </row>
    <row r="94" spans="1:10" ht="36.75" customHeight="1" x14ac:dyDescent="0.2">
      <c r="A94" s="111"/>
      <c r="B94" s="116" t="s">
        <v>129</v>
      </c>
      <c r="C94" s="250" t="s">
        <v>130</v>
      </c>
      <c r="D94" s="251"/>
      <c r="E94" s="251"/>
      <c r="F94" s="122" t="s">
        <v>27</v>
      </c>
      <c r="G94" s="123"/>
      <c r="H94" s="123"/>
      <c r="I94" s="123">
        <f>'01 1 Pol'!G125</f>
        <v>0</v>
      </c>
      <c r="J94" s="120" t="str">
        <f>IF(I100=0,"",I94/I100*100)</f>
        <v/>
      </c>
    </row>
    <row r="95" spans="1:10" ht="36.75" customHeight="1" x14ac:dyDescent="0.2">
      <c r="A95" s="111"/>
      <c r="B95" s="116" t="s">
        <v>131</v>
      </c>
      <c r="C95" s="250" t="s">
        <v>132</v>
      </c>
      <c r="D95" s="251"/>
      <c r="E95" s="251"/>
      <c r="F95" s="122" t="s">
        <v>27</v>
      </c>
      <c r="G95" s="123"/>
      <c r="H95" s="123"/>
      <c r="I95" s="123">
        <f>'01 1 Pol'!G147</f>
        <v>0</v>
      </c>
      <c r="J95" s="120" t="str">
        <f>IF(I100=0,"",I95/I100*100)</f>
        <v/>
      </c>
    </row>
    <row r="96" spans="1:10" ht="36.75" customHeight="1" x14ac:dyDescent="0.2">
      <c r="A96" s="111"/>
      <c r="B96" s="116" t="s">
        <v>133</v>
      </c>
      <c r="C96" s="250" t="s">
        <v>134</v>
      </c>
      <c r="D96" s="251"/>
      <c r="E96" s="251"/>
      <c r="F96" s="122" t="s">
        <v>27</v>
      </c>
      <c r="G96" s="123"/>
      <c r="H96" s="123"/>
      <c r="I96" s="123">
        <f>'01 1 Pol'!G155</f>
        <v>0</v>
      </c>
      <c r="J96" s="120" t="str">
        <f>IF(I100=0,"",I96/I100*100)</f>
        <v/>
      </c>
    </row>
    <row r="97" spans="1:10" ht="36.75" customHeight="1" x14ac:dyDescent="0.2">
      <c r="A97" s="111"/>
      <c r="B97" s="116" t="s">
        <v>135</v>
      </c>
      <c r="C97" s="250" t="s">
        <v>136</v>
      </c>
      <c r="D97" s="251"/>
      <c r="E97" s="251"/>
      <c r="F97" s="122" t="s">
        <v>137</v>
      </c>
      <c r="G97" s="123"/>
      <c r="H97" s="123"/>
      <c r="I97" s="123">
        <f>'01 1 Pol'!G160</f>
        <v>0</v>
      </c>
      <c r="J97" s="120" t="str">
        <f>IF(I100=0,"",I97/I100*100)</f>
        <v/>
      </c>
    </row>
    <row r="98" spans="1:10" ht="36.75" customHeight="1" x14ac:dyDescent="0.2">
      <c r="A98" s="111"/>
      <c r="B98" s="116" t="s">
        <v>138</v>
      </c>
      <c r="C98" s="250" t="s">
        <v>29</v>
      </c>
      <c r="D98" s="251"/>
      <c r="E98" s="251"/>
      <c r="F98" s="122" t="s">
        <v>138</v>
      </c>
      <c r="G98" s="123"/>
      <c r="H98" s="123"/>
      <c r="I98" s="123">
        <f>'01 1 Pol'!G170+'01 2 Pol'!G48+'01 5 Pol'!G41</f>
        <v>0</v>
      </c>
      <c r="J98" s="120" t="str">
        <f>IF(I100=0,"",I98/I100*100)</f>
        <v/>
      </c>
    </row>
    <row r="99" spans="1:10" ht="36.75" customHeight="1" x14ac:dyDescent="0.2">
      <c r="A99" s="111"/>
      <c r="B99" s="116" t="s">
        <v>139</v>
      </c>
      <c r="C99" s="250" t="s">
        <v>30</v>
      </c>
      <c r="D99" s="251"/>
      <c r="E99" s="251"/>
      <c r="F99" s="122" t="s">
        <v>139</v>
      </c>
      <c r="G99" s="123"/>
      <c r="H99" s="123"/>
      <c r="I99" s="123">
        <f>'01 2 Pol'!G44+'01 4 Pol'!G88</f>
        <v>0</v>
      </c>
      <c r="J99" s="120" t="str">
        <f>IF(I100=0,"",I99/I100*100)</f>
        <v/>
      </c>
    </row>
    <row r="100" spans="1:10" ht="25.5" customHeight="1" x14ac:dyDescent="0.2">
      <c r="A100" s="112"/>
      <c r="B100" s="117" t="s">
        <v>1</v>
      </c>
      <c r="C100" s="118"/>
      <c r="D100" s="119"/>
      <c r="E100" s="119"/>
      <c r="F100" s="124"/>
      <c r="G100" s="125"/>
      <c r="H100" s="125"/>
      <c r="I100" s="125">
        <f>SUM(I53:I99)</f>
        <v>0</v>
      </c>
      <c r="J100" s="121">
        <f>SUM(J53:J99)</f>
        <v>0</v>
      </c>
    </row>
    <row r="101" spans="1:10" x14ac:dyDescent="0.2">
      <c r="F101" s="74"/>
      <c r="G101" s="74"/>
      <c r="H101" s="74"/>
      <c r="I101" s="74"/>
      <c r="J101" s="75"/>
    </row>
    <row r="102" spans="1:10" x14ac:dyDescent="0.2">
      <c r="F102" s="74"/>
      <c r="G102" s="74"/>
      <c r="H102" s="74"/>
      <c r="I102" s="74"/>
      <c r="J102" s="75"/>
    </row>
    <row r="103" spans="1:10" x14ac:dyDescent="0.2">
      <c r="F103" s="74"/>
      <c r="G103" s="74"/>
      <c r="H103" s="74"/>
      <c r="I103" s="74"/>
      <c r="J103" s="75"/>
    </row>
  </sheetData>
  <sheetProtection algorithmName="SHA-512" hashValue="nudjAdJsp6w5iuE4sXKYwzmy4U/FPFlRtLsg5Qr/xQRRMd5FtEUnut27EiJKJg6c3WUTBA1VVpBJ2rmuzf7YFw==" saltValue="v6k7h9M0eWtWWBqOse/BG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6"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2" t="s">
        <v>7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43" t="s">
        <v>8</v>
      </c>
      <c r="B2" s="42"/>
      <c r="C2" s="254"/>
      <c r="D2" s="254"/>
      <c r="E2" s="254"/>
      <c r="F2" s="254"/>
      <c r="G2" s="255"/>
    </row>
    <row r="3" spans="1:7" ht="24.95" customHeight="1" x14ac:dyDescent="0.2">
      <c r="A3" s="43" t="s">
        <v>9</v>
      </c>
      <c r="B3" s="42"/>
      <c r="C3" s="254"/>
      <c r="D3" s="254"/>
      <c r="E3" s="254"/>
      <c r="F3" s="254"/>
      <c r="G3" s="255"/>
    </row>
    <row r="4" spans="1:7" ht="24.95" customHeight="1" x14ac:dyDescent="0.2">
      <c r="A4" s="43" t="s">
        <v>10</v>
      </c>
      <c r="B4" s="42"/>
      <c r="C4" s="254"/>
      <c r="D4" s="254"/>
      <c r="E4" s="254"/>
      <c r="F4" s="254"/>
      <c r="G4" s="25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E9" sqref="E9"/>
    </sheetView>
  </sheetViews>
  <sheetFormatPr defaultRowHeight="12.75" outlineLevelRow="1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8" t="s">
        <v>7</v>
      </c>
      <c r="B1" s="268"/>
      <c r="C1" s="268"/>
      <c r="D1" s="268"/>
      <c r="E1" s="268"/>
      <c r="F1" s="268"/>
      <c r="G1" s="268"/>
      <c r="AG1" t="s">
        <v>140</v>
      </c>
    </row>
    <row r="2" spans="1:60" ht="24.95" customHeight="1" x14ac:dyDescent="0.2">
      <c r="A2" s="127" t="s">
        <v>8</v>
      </c>
      <c r="B2" s="42" t="s">
        <v>43</v>
      </c>
      <c r="C2" s="269" t="s">
        <v>44</v>
      </c>
      <c r="D2" s="270"/>
      <c r="E2" s="270"/>
      <c r="F2" s="270"/>
      <c r="G2" s="271"/>
      <c r="AG2" t="s">
        <v>141</v>
      </c>
    </row>
    <row r="3" spans="1:60" ht="24.95" customHeight="1" x14ac:dyDescent="0.2">
      <c r="A3" s="127" t="s">
        <v>9</v>
      </c>
      <c r="B3" s="42" t="s">
        <v>46</v>
      </c>
      <c r="C3" s="269" t="s">
        <v>47</v>
      </c>
      <c r="D3" s="270"/>
      <c r="E3" s="270"/>
      <c r="F3" s="270"/>
      <c r="G3" s="271"/>
      <c r="AC3" s="109" t="s">
        <v>141</v>
      </c>
      <c r="AG3" t="s">
        <v>142</v>
      </c>
    </row>
    <row r="4" spans="1:60" ht="24.95" customHeight="1" x14ac:dyDescent="0.2">
      <c r="A4" s="128" t="s">
        <v>10</v>
      </c>
      <c r="B4" s="129" t="s">
        <v>48</v>
      </c>
      <c r="C4" s="272" t="s">
        <v>49</v>
      </c>
      <c r="D4" s="273"/>
      <c r="E4" s="273"/>
      <c r="F4" s="273"/>
      <c r="G4" s="274"/>
      <c r="AG4" t="s">
        <v>143</v>
      </c>
    </row>
    <row r="5" spans="1:60" x14ac:dyDescent="0.2">
      <c r="D5" s="10"/>
    </row>
    <row r="6" spans="1:60" ht="38.25" x14ac:dyDescent="0.2">
      <c r="A6" s="131" t="s">
        <v>144</v>
      </c>
      <c r="B6" s="133" t="s">
        <v>145</v>
      </c>
      <c r="C6" s="133" t="s">
        <v>146</v>
      </c>
      <c r="D6" s="132" t="s">
        <v>147</v>
      </c>
      <c r="E6" s="131" t="s">
        <v>148</v>
      </c>
      <c r="F6" s="130" t="s">
        <v>149</v>
      </c>
      <c r="G6" s="131" t="s">
        <v>31</v>
      </c>
      <c r="H6" s="134" t="s">
        <v>32</v>
      </c>
      <c r="I6" s="134" t="s">
        <v>150</v>
      </c>
      <c r="J6" s="134" t="s">
        <v>33</v>
      </c>
      <c r="K6" s="134" t="s">
        <v>151</v>
      </c>
      <c r="L6" s="134" t="s">
        <v>152</v>
      </c>
      <c r="M6" s="134" t="s">
        <v>153</v>
      </c>
      <c r="N6" s="134" t="s">
        <v>154</v>
      </c>
      <c r="O6" s="134" t="s">
        <v>155</v>
      </c>
      <c r="P6" s="134" t="s">
        <v>156</v>
      </c>
      <c r="Q6" s="134" t="s">
        <v>157</v>
      </c>
      <c r="R6" s="134" t="s">
        <v>158</v>
      </c>
      <c r="S6" s="134" t="s">
        <v>159</v>
      </c>
      <c r="T6" s="134" t="s">
        <v>160</v>
      </c>
      <c r="U6" s="134" t="s">
        <v>161</v>
      </c>
      <c r="V6" s="134" t="s">
        <v>162</v>
      </c>
      <c r="W6" s="134" t="s">
        <v>163</v>
      </c>
      <c r="X6" s="134" t="s">
        <v>164</v>
      </c>
    </row>
    <row r="7" spans="1:60" hidden="1" x14ac:dyDescent="0.2">
      <c r="A7" s="3"/>
      <c r="B7" s="4"/>
      <c r="C7" s="4"/>
      <c r="D7" s="6"/>
      <c r="E7" s="136"/>
      <c r="F7" s="137"/>
      <c r="G7" s="137"/>
      <c r="H7" s="137"/>
      <c r="I7" s="137"/>
      <c r="J7" s="137"/>
      <c r="K7" s="137"/>
      <c r="L7" s="137"/>
      <c r="M7" s="137"/>
      <c r="N7" s="136"/>
      <c r="O7" s="136"/>
      <c r="P7" s="136"/>
      <c r="Q7" s="136"/>
      <c r="R7" s="137"/>
      <c r="S7" s="137"/>
      <c r="T7" s="137"/>
      <c r="U7" s="137"/>
      <c r="V7" s="137"/>
      <c r="W7" s="137"/>
      <c r="X7" s="137"/>
    </row>
    <row r="8" spans="1:60" x14ac:dyDescent="0.2">
      <c r="A8" s="153" t="s">
        <v>165</v>
      </c>
      <c r="B8" s="154" t="s">
        <v>52</v>
      </c>
      <c r="C8" s="172" t="s">
        <v>75</v>
      </c>
      <c r="D8" s="155"/>
      <c r="E8" s="156"/>
      <c r="F8" s="157"/>
      <c r="G8" s="158">
        <f>SUMIF(AG9:AG11,"&lt;&gt;NOR",G9:G11)</f>
        <v>0</v>
      </c>
      <c r="H8" s="152"/>
      <c r="I8" s="152">
        <f>SUM(I9:I11)</f>
        <v>0</v>
      </c>
      <c r="J8" s="152"/>
      <c r="K8" s="152">
        <f>SUM(K9:K11)</f>
        <v>0</v>
      </c>
      <c r="L8" s="152"/>
      <c r="M8" s="152">
        <f>SUM(M9:M11)</f>
        <v>0</v>
      </c>
      <c r="N8" s="151"/>
      <c r="O8" s="151">
        <f>SUM(O9:O11)</f>
        <v>5.0999999999999996</v>
      </c>
      <c r="P8" s="151"/>
      <c r="Q8" s="151">
        <f>SUM(Q9:Q11)</f>
        <v>0</v>
      </c>
      <c r="R8" s="152"/>
      <c r="S8" s="152"/>
      <c r="T8" s="152"/>
      <c r="U8" s="152"/>
      <c r="V8" s="152">
        <f>SUM(V9:V11)</f>
        <v>28.24</v>
      </c>
      <c r="W8" s="152"/>
      <c r="X8" s="152"/>
      <c r="AG8" t="s">
        <v>166</v>
      </c>
    </row>
    <row r="9" spans="1:60" outlineLevel="1" x14ac:dyDescent="0.2">
      <c r="A9" s="160">
        <v>1</v>
      </c>
      <c r="B9" s="161" t="s">
        <v>167</v>
      </c>
      <c r="C9" s="173" t="s">
        <v>168</v>
      </c>
      <c r="D9" s="162" t="s">
        <v>169</v>
      </c>
      <c r="E9" s="163">
        <v>41.9</v>
      </c>
      <c r="F9" s="164"/>
      <c r="G9" s="165">
        <f>ROUND(E9*F9,2)</f>
        <v>0</v>
      </c>
      <c r="H9" s="146"/>
      <c r="I9" s="145">
        <f>ROUND(E9*H9,2)</f>
        <v>0</v>
      </c>
      <c r="J9" s="146"/>
      <c r="K9" s="145">
        <f>ROUND(E9*J9,2)</f>
        <v>0</v>
      </c>
      <c r="L9" s="145">
        <v>21</v>
      </c>
      <c r="M9" s="145">
        <f>G9*(1+L9/100)</f>
        <v>0</v>
      </c>
      <c r="N9" s="144">
        <v>0.12182999999999999</v>
      </c>
      <c r="O9" s="144">
        <f>ROUND(E9*N9,2)</f>
        <v>5.0999999999999996</v>
      </c>
      <c r="P9" s="144">
        <v>0</v>
      </c>
      <c r="Q9" s="144">
        <f>ROUND(E9*P9,2)</f>
        <v>0</v>
      </c>
      <c r="R9" s="145"/>
      <c r="S9" s="145" t="s">
        <v>170</v>
      </c>
      <c r="T9" s="145" t="s">
        <v>170</v>
      </c>
      <c r="U9" s="145">
        <v>0.67400000000000004</v>
      </c>
      <c r="V9" s="145">
        <f>ROUND(E9*U9,2)</f>
        <v>28.24</v>
      </c>
      <c r="W9" s="145"/>
      <c r="X9" s="145" t="s">
        <v>171</v>
      </c>
      <c r="Y9" s="135"/>
      <c r="Z9" s="135"/>
      <c r="AA9" s="135"/>
      <c r="AB9" s="135"/>
      <c r="AC9" s="135"/>
      <c r="AD9" s="135"/>
      <c r="AE9" s="135"/>
      <c r="AF9" s="135"/>
      <c r="AG9" s="135" t="s">
        <v>172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 x14ac:dyDescent="0.2">
      <c r="A10" s="142"/>
      <c r="B10" s="143"/>
      <c r="C10" s="174" t="s">
        <v>173</v>
      </c>
      <c r="D10" s="147"/>
      <c r="E10" s="148">
        <v>26</v>
      </c>
      <c r="F10" s="145"/>
      <c r="G10" s="145"/>
      <c r="H10" s="145"/>
      <c r="I10" s="145"/>
      <c r="J10" s="145"/>
      <c r="K10" s="145"/>
      <c r="L10" s="145"/>
      <c r="M10" s="145"/>
      <c r="N10" s="144"/>
      <c r="O10" s="144"/>
      <c r="P10" s="144"/>
      <c r="Q10" s="144"/>
      <c r="R10" s="145"/>
      <c r="S10" s="145"/>
      <c r="T10" s="145"/>
      <c r="U10" s="145"/>
      <c r="V10" s="145"/>
      <c r="W10" s="145"/>
      <c r="X10" s="145"/>
      <c r="Y10" s="135"/>
      <c r="Z10" s="135"/>
      <c r="AA10" s="135"/>
      <c r="AB10" s="135"/>
      <c r="AC10" s="135"/>
      <c r="AD10" s="135"/>
      <c r="AE10" s="135"/>
      <c r="AF10" s="135"/>
      <c r="AG10" s="135" t="s">
        <v>174</v>
      </c>
      <c r="AH10" s="135">
        <v>0</v>
      </c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1" x14ac:dyDescent="0.2">
      <c r="A11" s="142"/>
      <c r="B11" s="143"/>
      <c r="C11" s="174" t="s">
        <v>175</v>
      </c>
      <c r="D11" s="147"/>
      <c r="E11" s="148">
        <v>15.9</v>
      </c>
      <c r="F11" s="145"/>
      <c r="G11" s="145"/>
      <c r="H11" s="145"/>
      <c r="I11" s="145"/>
      <c r="J11" s="145"/>
      <c r="K11" s="145"/>
      <c r="L11" s="145"/>
      <c r="M11" s="145"/>
      <c r="N11" s="144"/>
      <c r="O11" s="144"/>
      <c r="P11" s="144"/>
      <c r="Q11" s="144"/>
      <c r="R11" s="145"/>
      <c r="S11" s="145"/>
      <c r="T11" s="145"/>
      <c r="U11" s="145"/>
      <c r="V11" s="145"/>
      <c r="W11" s="145"/>
      <c r="X11" s="145"/>
      <c r="Y11" s="135"/>
      <c r="Z11" s="135"/>
      <c r="AA11" s="135"/>
      <c r="AB11" s="135"/>
      <c r="AC11" s="135"/>
      <c r="AD11" s="135"/>
      <c r="AE11" s="135"/>
      <c r="AF11" s="135"/>
      <c r="AG11" s="135" t="s">
        <v>174</v>
      </c>
      <c r="AH11" s="135">
        <v>0</v>
      </c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x14ac:dyDescent="0.2">
      <c r="A12" s="153" t="s">
        <v>165</v>
      </c>
      <c r="B12" s="154" t="s">
        <v>84</v>
      </c>
      <c r="C12" s="172" t="s">
        <v>85</v>
      </c>
      <c r="D12" s="155"/>
      <c r="E12" s="156"/>
      <c r="F12" s="157"/>
      <c r="G12" s="158">
        <f>SUMIF(AG13:AG26,"&lt;&gt;NOR",G13:G26)</f>
        <v>0</v>
      </c>
      <c r="H12" s="152"/>
      <c r="I12" s="152">
        <f>SUM(I13:I26)</f>
        <v>0</v>
      </c>
      <c r="J12" s="152"/>
      <c r="K12" s="152">
        <f>SUM(K13:K26)</f>
        <v>0</v>
      </c>
      <c r="L12" s="152"/>
      <c r="M12" s="152">
        <f>SUM(M13:M26)</f>
        <v>0</v>
      </c>
      <c r="N12" s="151"/>
      <c r="O12" s="151">
        <f>SUM(O13:O26)</f>
        <v>2.8400000000000003</v>
      </c>
      <c r="P12" s="151"/>
      <c r="Q12" s="151">
        <f>SUM(Q13:Q26)</f>
        <v>0</v>
      </c>
      <c r="R12" s="152"/>
      <c r="S12" s="152"/>
      <c r="T12" s="152"/>
      <c r="U12" s="152"/>
      <c r="V12" s="152">
        <f>SUM(V13:V26)</f>
        <v>104.6</v>
      </c>
      <c r="W12" s="152"/>
      <c r="X12" s="152"/>
      <c r="AG12" t="s">
        <v>166</v>
      </c>
    </row>
    <row r="13" spans="1:60" ht="22.5" outlineLevel="1" x14ac:dyDescent="0.2">
      <c r="A13" s="160">
        <v>2</v>
      </c>
      <c r="B13" s="161" t="s">
        <v>176</v>
      </c>
      <c r="C13" s="173" t="s">
        <v>177</v>
      </c>
      <c r="D13" s="162" t="s">
        <v>169</v>
      </c>
      <c r="E13" s="163">
        <v>45.74</v>
      </c>
      <c r="F13" s="164"/>
      <c r="G13" s="165">
        <f>ROUND(E13*F13,2)</f>
        <v>0</v>
      </c>
      <c r="H13" s="146"/>
      <c r="I13" s="145">
        <f>ROUND(E13*H13,2)</f>
        <v>0</v>
      </c>
      <c r="J13" s="146"/>
      <c r="K13" s="145">
        <f>ROUND(E13*J13,2)</f>
        <v>0</v>
      </c>
      <c r="L13" s="145">
        <v>21</v>
      </c>
      <c r="M13" s="145">
        <f>G13*(1+L13/100)</f>
        <v>0</v>
      </c>
      <c r="N13" s="144">
        <v>3.6700000000000001E-3</v>
      </c>
      <c r="O13" s="144">
        <f>ROUND(E13*N13,2)</f>
        <v>0.17</v>
      </c>
      <c r="P13" s="144">
        <v>0</v>
      </c>
      <c r="Q13" s="144">
        <f>ROUND(E13*P13,2)</f>
        <v>0</v>
      </c>
      <c r="R13" s="145"/>
      <c r="S13" s="145" t="s">
        <v>170</v>
      </c>
      <c r="T13" s="145" t="s">
        <v>170</v>
      </c>
      <c r="U13" s="145">
        <v>0.36199999999999999</v>
      </c>
      <c r="V13" s="145">
        <f>ROUND(E13*U13,2)</f>
        <v>16.559999999999999</v>
      </c>
      <c r="W13" s="145"/>
      <c r="X13" s="145" t="s">
        <v>171</v>
      </c>
      <c r="Y13" s="135"/>
      <c r="Z13" s="135"/>
      <c r="AA13" s="135"/>
      <c r="AB13" s="135"/>
      <c r="AC13" s="135"/>
      <c r="AD13" s="135"/>
      <c r="AE13" s="135"/>
      <c r="AF13" s="135"/>
      <c r="AG13" s="135" t="s">
        <v>172</v>
      </c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">
      <c r="A14" s="142"/>
      <c r="B14" s="143"/>
      <c r="C14" s="174" t="s">
        <v>178</v>
      </c>
      <c r="D14" s="147"/>
      <c r="E14" s="148">
        <v>28.14</v>
      </c>
      <c r="F14" s="145"/>
      <c r="G14" s="145"/>
      <c r="H14" s="145"/>
      <c r="I14" s="145"/>
      <c r="J14" s="145"/>
      <c r="K14" s="145"/>
      <c r="L14" s="145"/>
      <c r="M14" s="145"/>
      <c r="N14" s="144"/>
      <c r="O14" s="144"/>
      <c r="P14" s="144"/>
      <c r="Q14" s="144"/>
      <c r="R14" s="145"/>
      <c r="S14" s="145"/>
      <c r="T14" s="145"/>
      <c r="U14" s="145"/>
      <c r="V14" s="145"/>
      <c r="W14" s="145"/>
      <c r="X14" s="145"/>
      <c r="Y14" s="135"/>
      <c r="Z14" s="135"/>
      <c r="AA14" s="135"/>
      <c r="AB14" s="135"/>
      <c r="AC14" s="135"/>
      <c r="AD14" s="135"/>
      <c r="AE14" s="135"/>
      <c r="AF14" s="135"/>
      <c r="AG14" s="135" t="s">
        <v>174</v>
      </c>
      <c r="AH14" s="135">
        <v>0</v>
      </c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 x14ac:dyDescent="0.2">
      <c r="A15" s="142"/>
      <c r="B15" s="143"/>
      <c r="C15" s="174" t="s">
        <v>179</v>
      </c>
      <c r="D15" s="147"/>
      <c r="E15" s="148">
        <v>17.600000000000001</v>
      </c>
      <c r="F15" s="145"/>
      <c r="G15" s="145"/>
      <c r="H15" s="145"/>
      <c r="I15" s="145"/>
      <c r="J15" s="145"/>
      <c r="K15" s="145"/>
      <c r="L15" s="145"/>
      <c r="M15" s="145"/>
      <c r="N15" s="144"/>
      <c r="O15" s="144"/>
      <c r="P15" s="144"/>
      <c r="Q15" s="144"/>
      <c r="R15" s="145"/>
      <c r="S15" s="145"/>
      <c r="T15" s="145"/>
      <c r="U15" s="145"/>
      <c r="V15" s="145"/>
      <c r="W15" s="145"/>
      <c r="X15" s="145"/>
      <c r="Y15" s="135"/>
      <c r="Z15" s="135"/>
      <c r="AA15" s="135"/>
      <c r="AB15" s="135"/>
      <c r="AC15" s="135"/>
      <c r="AD15" s="135"/>
      <c r="AE15" s="135"/>
      <c r="AF15" s="135"/>
      <c r="AG15" s="135" t="s">
        <v>174</v>
      </c>
      <c r="AH15" s="135">
        <v>0</v>
      </c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ht="14.25" customHeight="1" outlineLevel="1" x14ac:dyDescent="0.2">
      <c r="A16" s="160">
        <v>3</v>
      </c>
      <c r="B16" s="161" t="s">
        <v>180</v>
      </c>
      <c r="C16" s="173" t="s">
        <v>181</v>
      </c>
      <c r="D16" s="162" t="s">
        <v>169</v>
      </c>
      <c r="E16" s="163">
        <v>125.05</v>
      </c>
      <c r="F16" s="164"/>
      <c r="G16" s="165">
        <f>ROUND(E16*F16,2)</f>
        <v>0</v>
      </c>
      <c r="H16" s="146"/>
      <c r="I16" s="145">
        <f>ROUND(E16*H16,2)</f>
        <v>0</v>
      </c>
      <c r="J16" s="146"/>
      <c r="K16" s="145">
        <f>ROUND(E16*J16,2)</f>
        <v>0</v>
      </c>
      <c r="L16" s="145">
        <v>21</v>
      </c>
      <c r="M16" s="145">
        <f>G16*(1+L16/100)</f>
        <v>0</v>
      </c>
      <c r="N16" s="144">
        <v>6.0899999999999999E-3</v>
      </c>
      <c r="O16" s="144">
        <f>ROUND(E16*N16,2)</f>
        <v>0.76</v>
      </c>
      <c r="P16" s="144">
        <v>0</v>
      </c>
      <c r="Q16" s="144">
        <f>ROUND(E16*P16,2)</f>
        <v>0</v>
      </c>
      <c r="R16" s="145"/>
      <c r="S16" s="145" t="s">
        <v>170</v>
      </c>
      <c r="T16" s="145" t="s">
        <v>170</v>
      </c>
      <c r="U16" s="145">
        <v>0.19273999999999999</v>
      </c>
      <c r="V16" s="145">
        <f>ROUND(E16*U16,2)</f>
        <v>24.1</v>
      </c>
      <c r="W16" s="145"/>
      <c r="X16" s="145" t="s">
        <v>171</v>
      </c>
      <c r="Y16" s="135"/>
      <c r="Z16" s="135"/>
      <c r="AA16" s="135"/>
      <c r="AB16" s="135"/>
      <c r="AC16" s="135"/>
      <c r="AD16" s="135"/>
      <c r="AE16" s="135"/>
      <c r="AF16" s="135"/>
      <c r="AG16" s="135" t="s">
        <v>172</v>
      </c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1" x14ac:dyDescent="0.2">
      <c r="A17" s="142"/>
      <c r="B17" s="143"/>
      <c r="C17" s="174" t="s">
        <v>182</v>
      </c>
      <c r="D17" s="147"/>
      <c r="E17" s="148">
        <v>125.05</v>
      </c>
      <c r="F17" s="145"/>
      <c r="G17" s="145"/>
      <c r="H17" s="145"/>
      <c r="I17" s="145"/>
      <c r="J17" s="145"/>
      <c r="K17" s="145"/>
      <c r="L17" s="145"/>
      <c r="M17" s="145"/>
      <c r="N17" s="144"/>
      <c r="O17" s="144"/>
      <c r="P17" s="144"/>
      <c r="Q17" s="144"/>
      <c r="R17" s="145"/>
      <c r="S17" s="145"/>
      <c r="T17" s="145"/>
      <c r="U17" s="145"/>
      <c r="V17" s="145"/>
      <c r="W17" s="145"/>
      <c r="X17" s="145"/>
      <c r="Y17" s="135"/>
      <c r="Z17" s="135"/>
      <c r="AA17" s="135"/>
      <c r="AB17" s="135"/>
      <c r="AC17" s="135"/>
      <c r="AD17" s="135"/>
      <c r="AE17" s="135"/>
      <c r="AF17" s="135"/>
      <c r="AG17" s="135" t="s">
        <v>174</v>
      </c>
      <c r="AH17" s="135">
        <v>0</v>
      </c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1" x14ac:dyDescent="0.2">
      <c r="A18" s="160">
        <v>4</v>
      </c>
      <c r="B18" s="161" t="s">
        <v>183</v>
      </c>
      <c r="C18" s="173" t="s">
        <v>184</v>
      </c>
      <c r="D18" s="162" t="s">
        <v>169</v>
      </c>
      <c r="E18" s="163">
        <v>273.27499999999998</v>
      </c>
      <c r="F18" s="164"/>
      <c r="G18" s="165">
        <f>ROUND(E18*F18,2)</f>
        <v>0</v>
      </c>
      <c r="H18" s="146"/>
      <c r="I18" s="145">
        <f>ROUND(E18*H18,2)</f>
        <v>0</v>
      </c>
      <c r="J18" s="146"/>
      <c r="K18" s="145">
        <f>ROUND(E18*J18,2)</f>
        <v>0</v>
      </c>
      <c r="L18" s="145">
        <v>21</v>
      </c>
      <c r="M18" s="145">
        <f>G18*(1+L18/100)</f>
        <v>0</v>
      </c>
      <c r="N18" s="144">
        <v>5.4299999999999999E-3</v>
      </c>
      <c r="O18" s="144">
        <f>ROUND(E18*N18,2)</f>
        <v>1.48</v>
      </c>
      <c r="P18" s="144">
        <v>0</v>
      </c>
      <c r="Q18" s="144">
        <f>ROUND(E18*P18,2)</f>
        <v>0</v>
      </c>
      <c r="R18" s="145"/>
      <c r="S18" s="145" t="s">
        <v>170</v>
      </c>
      <c r="T18" s="145" t="s">
        <v>170</v>
      </c>
      <c r="U18" s="145">
        <v>0.16941999999999999</v>
      </c>
      <c r="V18" s="145">
        <f>ROUND(E18*U18,2)</f>
        <v>46.3</v>
      </c>
      <c r="W18" s="145"/>
      <c r="X18" s="145" t="s">
        <v>171</v>
      </c>
      <c r="Y18" s="135"/>
      <c r="Z18" s="135"/>
      <c r="AA18" s="135"/>
      <c r="AB18" s="135"/>
      <c r="AC18" s="135"/>
      <c r="AD18" s="135"/>
      <c r="AE18" s="135"/>
      <c r="AF18" s="135"/>
      <c r="AG18" s="135" t="s">
        <v>172</v>
      </c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1" x14ac:dyDescent="0.2">
      <c r="A19" s="142"/>
      <c r="B19" s="143"/>
      <c r="C19" s="174" t="s">
        <v>185</v>
      </c>
      <c r="D19" s="147"/>
      <c r="E19" s="148">
        <v>259.87</v>
      </c>
      <c r="F19" s="145"/>
      <c r="G19" s="145"/>
      <c r="H19" s="145"/>
      <c r="I19" s="145"/>
      <c r="J19" s="145"/>
      <c r="K19" s="145"/>
      <c r="L19" s="145"/>
      <c r="M19" s="145"/>
      <c r="N19" s="144"/>
      <c r="O19" s="144"/>
      <c r="P19" s="144"/>
      <c r="Q19" s="144"/>
      <c r="R19" s="145"/>
      <c r="S19" s="145"/>
      <c r="T19" s="145"/>
      <c r="U19" s="145"/>
      <c r="V19" s="145"/>
      <c r="W19" s="145"/>
      <c r="X19" s="145"/>
      <c r="Y19" s="135"/>
      <c r="Z19" s="135"/>
      <c r="AA19" s="135"/>
      <c r="AB19" s="135"/>
      <c r="AC19" s="135"/>
      <c r="AD19" s="135"/>
      <c r="AE19" s="135"/>
      <c r="AF19" s="135"/>
      <c r="AG19" s="135" t="s">
        <v>174</v>
      </c>
      <c r="AH19" s="135">
        <v>0</v>
      </c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 x14ac:dyDescent="0.2">
      <c r="A20" s="142"/>
      <c r="B20" s="143"/>
      <c r="C20" s="174" t="s">
        <v>186</v>
      </c>
      <c r="D20" s="147"/>
      <c r="E20" s="148">
        <v>-36.64</v>
      </c>
      <c r="F20" s="145"/>
      <c r="G20" s="145"/>
      <c r="H20" s="145"/>
      <c r="I20" s="145"/>
      <c r="J20" s="145"/>
      <c r="K20" s="145"/>
      <c r="L20" s="145"/>
      <c r="M20" s="145"/>
      <c r="N20" s="144"/>
      <c r="O20" s="144"/>
      <c r="P20" s="144"/>
      <c r="Q20" s="144"/>
      <c r="R20" s="145"/>
      <c r="S20" s="145"/>
      <c r="T20" s="145"/>
      <c r="U20" s="145"/>
      <c r="V20" s="145"/>
      <c r="W20" s="145"/>
      <c r="X20" s="145"/>
      <c r="Y20" s="135"/>
      <c r="Z20" s="135"/>
      <c r="AA20" s="135"/>
      <c r="AB20" s="135"/>
      <c r="AC20" s="135"/>
      <c r="AD20" s="135"/>
      <c r="AE20" s="135"/>
      <c r="AF20" s="135"/>
      <c r="AG20" s="135" t="s">
        <v>174</v>
      </c>
      <c r="AH20" s="135">
        <v>0</v>
      </c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">
      <c r="A21" s="142"/>
      <c r="B21" s="143"/>
      <c r="C21" s="174" t="s">
        <v>187</v>
      </c>
      <c r="D21" s="147"/>
      <c r="E21" s="148">
        <v>52.924999999999997</v>
      </c>
      <c r="F21" s="145"/>
      <c r="G21" s="145"/>
      <c r="H21" s="145"/>
      <c r="I21" s="145"/>
      <c r="J21" s="145"/>
      <c r="K21" s="145"/>
      <c r="L21" s="145"/>
      <c r="M21" s="145"/>
      <c r="N21" s="144"/>
      <c r="O21" s="144"/>
      <c r="P21" s="144"/>
      <c r="Q21" s="144"/>
      <c r="R21" s="145"/>
      <c r="S21" s="145"/>
      <c r="T21" s="145"/>
      <c r="U21" s="145"/>
      <c r="V21" s="145"/>
      <c r="W21" s="145"/>
      <c r="X21" s="145"/>
      <c r="Y21" s="135"/>
      <c r="Z21" s="135"/>
      <c r="AA21" s="135"/>
      <c r="AB21" s="135"/>
      <c r="AC21" s="135"/>
      <c r="AD21" s="135"/>
      <c r="AE21" s="135"/>
      <c r="AF21" s="135"/>
      <c r="AG21" s="135" t="s">
        <v>174</v>
      </c>
      <c r="AH21" s="135">
        <v>0</v>
      </c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outlineLevel="1" x14ac:dyDescent="0.2">
      <c r="A22" s="142"/>
      <c r="B22" s="143"/>
      <c r="C22" s="174" t="s">
        <v>188</v>
      </c>
      <c r="D22" s="147"/>
      <c r="E22" s="148">
        <v>-2.88</v>
      </c>
      <c r="F22" s="145"/>
      <c r="G22" s="145"/>
      <c r="H22" s="145"/>
      <c r="I22" s="145"/>
      <c r="J22" s="145"/>
      <c r="K22" s="145"/>
      <c r="L22" s="145"/>
      <c r="M22" s="145"/>
      <c r="N22" s="144"/>
      <c r="O22" s="144"/>
      <c r="P22" s="144"/>
      <c r="Q22" s="144"/>
      <c r="R22" s="145"/>
      <c r="S22" s="145"/>
      <c r="T22" s="145"/>
      <c r="U22" s="145"/>
      <c r="V22" s="145"/>
      <c r="W22" s="145"/>
      <c r="X22" s="145"/>
      <c r="Y22" s="135"/>
      <c r="Z22" s="135"/>
      <c r="AA22" s="135"/>
      <c r="AB22" s="135"/>
      <c r="AC22" s="135"/>
      <c r="AD22" s="135"/>
      <c r="AE22" s="135"/>
      <c r="AF22" s="135"/>
      <c r="AG22" s="135" t="s">
        <v>174</v>
      </c>
      <c r="AH22" s="135">
        <v>0</v>
      </c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ht="22.5" outlineLevel="1" x14ac:dyDescent="0.2">
      <c r="A23" s="160">
        <v>5</v>
      </c>
      <c r="B23" s="161" t="s">
        <v>189</v>
      </c>
      <c r="C23" s="173" t="s">
        <v>190</v>
      </c>
      <c r="D23" s="162" t="s">
        <v>191</v>
      </c>
      <c r="E23" s="163">
        <v>4</v>
      </c>
      <c r="F23" s="164"/>
      <c r="G23" s="165">
        <f>ROUND(E23*F23,2)</f>
        <v>0</v>
      </c>
      <c r="H23" s="146"/>
      <c r="I23" s="145">
        <f>ROUND(E23*H23,2)</f>
        <v>0</v>
      </c>
      <c r="J23" s="146"/>
      <c r="K23" s="145">
        <f>ROUND(E23*J23,2)</f>
        <v>0</v>
      </c>
      <c r="L23" s="145">
        <v>21</v>
      </c>
      <c r="M23" s="145">
        <f>G23*(1+L23/100)</f>
        <v>0</v>
      </c>
      <c r="N23" s="144">
        <v>3.5619999999999999E-2</v>
      </c>
      <c r="O23" s="144">
        <f>ROUND(E23*N23,2)</f>
        <v>0.14000000000000001</v>
      </c>
      <c r="P23" s="144">
        <v>0</v>
      </c>
      <c r="Q23" s="144">
        <f>ROUND(E23*P23,2)</f>
        <v>0</v>
      </c>
      <c r="R23" s="145"/>
      <c r="S23" s="145" t="s">
        <v>170</v>
      </c>
      <c r="T23" s="145" t="s">
        <v>170</v>
      </c>
      <c r="U23" s="145">
        <v>0.88292999999999999</v>
      </c>
      <c r="V23" s="145">
        <f>ROUND(E23*U23,2)</f>
        <v>3.53</v>
      </c>
      <c r="W23" s="145"/>
      <c r="X23" s="145" t="s">
        <v>171</v>
      </c>
      <c r="Y23" s="135"/>
      <c r="Z23" s="135"/>
      <c r="AA23" s="135"/>
      <c r="AB23" s="135"/>
      <c r="AC23" s="135"/>
      <c r="AD23" s="135"/>
      <c r="AE23" s="135"/>
      <c r="AF23" s="135"/>
      <c r="AG23" s="135" t="s">
        <v>172</v>
      </c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1" x14ac:dyDescent="0.2">
      <c r="A24" s="142"/>
      <c r="B24" s="143"/>
      <c r="C24" s="174" t="s">
        <v>192</v>
      </c>
      <c r="D24" s="147"/>
      <c r="E24" s="148">
        <v>4</v>
      </c>
      <c r="F24" s="145"/>
      <c r="G24" s="145"/>
      <c r="H24" s="145"/>
      <c r="I24" s="145"/>
      <c r="J24" s="145"/>
      <c r="K24" s="145"/>
      <c r="L24" s="145"/>
      <c r="M24" s="145"/>
      <c r="N24" s="144"/>
      <c r="O24" s="144"/>
      <c r="P24" s="144"/>
      <c r="Q24" s="144"/>
      <c r="R24" s="145"/>
      <c r="S24" s="145"/>
      <c r="T24" s="145"/>
      <c r="U24" s="145"/>
      <c r="V24" s="145"/>
      <c r="W24" s="145"/>
      <c r="X24" s="145"/>
      <c r="Y24" s="135"/>
      <c r="Z24" s="135"/>
      <c r="AA24" s="135"/>
      <c r="AB24" s="135"/>
      <c r="AC24" s="135"/>
      <c r="AD24" s="135"/>
      <c r="AE24" s="135"/>
      <c r="AF24" s="135"/>
      <c r="AG24" s="135" t="s">
        <v>174</v>
      </c>
      <c r="AH24" s="135">
        <v>0</v>
      </c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outlineLevel="1" x14ac:dyDescent="0.2">
      <c r="A25" s="160">
        <v>6</v>
      </c>
      <c r="B25" s="161" t="s">
        <v>193</v>
      </c>
      <c r="C25" s="173" t="s">
        <v>194</v>
      </c>
      <c r="D25" s="162" t="s">
        <v>195</v>
      </c>
      <c r="E25" s="163">
        <v>77.599999999999994</v>
      </c>
      <c r="F25" s="164"/>
      <c r="G25" s="165">
        <f>ROUND(E25*F25,2)</f>
        <v>0</v>
      </c>
      <c r="H25" s="146"/>
      <c r="I25" s="145">
        <f>ROUND(E25*H25,2)</f>
        <v>0</v>
      </c>
      <c r="J25" s="146"/>
      <c r="K25" s="145">
        <f>ROUND(E25*J25,2)</f>
        <v>0</v>
      </c>
      <c r="L25" s="145">
        <v>21</v>
      </c>
      <c r="M25" s="145">
        <f>G25*(1+L25/100)</f>
        <v>0</v>
      </c>
      <c r="N25" s="144">
        <v>3.7100000000000002E-3</v>
      </c>
      <c r="O25" s="144">
        <f>ROUND(E25*N25,2)</f>
        <v>0.28999999999999998</v>
      </c>
      <c r="P25" s="144">
        <v>0</v>
      </c>
      <c r="Q25" s="144">
        <f>ROUND(E25*P25,2)</f>
        <v>0</v>
      </c>
      <c r="R25" s="145"/>
      <c r="S25" s="145" t="s">
        <v>170</v>
      </c>
      <c r="T25" s="145" t="s">
        <v>170</v>
      </c>
      <c r="U25" s="145">
        <v>0.18179999999999999</v>
      </c>
      <c r="V25" s="145">
        <f>ROUND(E25*U25,2)</f>
        <v>14.11</v>
      </c>
      <c r="W25" s="145"/>
      <c r="X25" s="145" t="s">
        <v>171</v>
      </c>
      <c r="Y25" s="135"/>
      <c r="Z25" s="135"/>
      <c r="AA25" s="135"/>
      <c r="AB25" s="135"/>
      <c r="AC25" s="135"/>
      <c r="AD25" s="135"/>
      <c r="AE25" s="135"/>
      <c r="AF25" s="135"/>
      <c r="AG25" s="135" t="s">
        <v>172</v>
      </c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outlineLevel="1" x14ac:dyDescent="0.2">
      <c r="A26" s="142"/>
      <c r="B26" s="143"/>
      <c r="C26" s="174" t="s">
        <v>196</v>
      </c>
      <c r="D26" s="147"/>
      <c r="E26" s="148">
        <v>77.599999999999994</v>
      </c>
      <c r="F26" s="145"/>
      <c r="G26" s="145"/>
      <c r="H26" s="145"/>
      <c r="I26" s="145"/>
      <c r="J26" s="145"/>
      <c r="K26" s="145"/>
      <c r="L26" s="145"/>
      <c r="M26" s="145"/>
      <c r="N26" s="144"/>
      <c r="O26" s="144"/>
      <c r="P26" s="144"/>
      <c r="Q26" s="144"/>
      <c r="R26" s="145"/>
      <c r="S26" s="145"/>
      <c r="T26" s="145"/>
      <c r="U26" s="145"/>
      <c r="V26" s="145"/>
      <c r="W26" s="145"/>
      <c r="X26" s="145"/>
      <c r="Y26" s="135"/>
      <c r="Z26" s="135"/>
      <c r="AA26" s="135"/>
      <c r="AB26" s="135"/>
      <c r="AC26" s="135"/>
      <c r="AD26" s="135"/>
      <c r="AE26" s="135"/>
      <c r="AF26" s="135"/>
      <c r="AG26" s="135" t="s">
        <v>174</v>
      </c>
      <c r="AH26" s="135">
        <v>0</v>
      </c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x14ac:dyDescent="0.2">
      <c r="A27" s="153" t="s">
        <v>165</v>
      </c>
      <c r="B27" s="154" t="s">
        <v>86</v>
      </c>
      <c r="C27" s="172" t="s">
        <v>87</v>
      </c>
      <c r="D27" s="155"/>
      <c r="E27" s="156"/>
      <c r="F27" s="157"/>
      <c r="G27" s="158">
        <f>SUMIF(AG28:AG41,"&lt;&gt;NOR",G28:G41)</f>
        <v>0</v>
      </c>
      <c r="H27" s="152"/>
      <c r="I27" s="152">
        <f>SUM(I28:I41)</f>
        <v>0</v>
      </c>
      <c r="J27" s="152"/>
      <c r="K27" s="152">
        <f>SUM(K28:K41)</f>
        <v>0</v>
      </c>
      <c r="L27" s="152"/>
      <c r="M27" s="152">
        <f>SUM(M28:M41)</f>
        <v>0</v>
      </c>
      <c r="N27" s="151"/>
      <c r="O27" s="151">
        <f>SUM(O28:O41)</f>
        <v>21.65</v>
      </c>
      <c r="P27" s="151"/>
      <c r="Q27" s="151">
        <f>SUM(Q28:Q41)</f>
        <v>0</v>
      </c>
      <c r="R27" s="152"/>
      <c r="S27" s="152"/>
      <c r="T27" s="152"/>
      <c r="U27" s="152"/>
      <c r="V27" s="152">
        <f>SUM(V28:V41)</f>
        <v>64.850000000000009</v>
      </c>
      <c r="W27" s="152"/>
      <c r="X27" s="152"/>
      <c r="AG27" t="s">
        <v>166</v>
      </c>
    </row>
    <row r="28" spans="1:60" outlineLevel="1" x14ac:dyDescent="0.2">
      <c r="A28" s="160">
        <v>7</v>
      </c>
      <c r="B28" s="161" t="s">
        <v>197</v>
      </c>
      <c r="C28" s="173" t="s">
        <v>198</v>
      </c>
      <c r="D28" s="162" t="s">
        <v>169</v>
      </c>
      <c r="E28" s="163">
        <v>47.32</v>
      </c>
      <c r="F28" s="164"/>
      <c r="G28" s="165">
        <f>ROUND(E28*F28,2)</f>
        <v>0</v>
      </c>
      <c r="H28" s="146"/>
      <c r="I28" s="145">
        <f>ROUND(E28*H28,2)</f>
        <v>0</v>
      </c>
      <c r="J28" s="146"/>
      <c r="K28" s="145">
        <f>ROUND(E28*J28,2)</f>
        <v>0</v>
      </c>
      <c r="L28" s="145">
        <v>21</v>
      </c>
      <c r="M28" s="145">
        <f>G28*(1+L28/100)</f>
        <v>0</v>
      </c>
      <c r="N28" s="144">
        <v>7.4260000000000007E-2</v>
      </c>
      <c r="O28" s="144">
        <f>ROUND(E28*N28,2)</f>
        <v>3.51</v>
      </c>
      <c r="P28" s="144">
        <v>0</v>
      </c>
      <c r="Q28" s="144">
        <f>ROUND(E28*P28,2)</f>
        <v>0</v>
      </c>
      <c r="R28" s="145"/>
      <c r="S28" s="145" t="s">
        <v>170</v>
      </c>
      <c r="T28" s="145" t="s">
        <v>170</v>
      </c>
      <c r="U28" s="145">
        <v>0.27100000000000002</v>
      </c>
      <c r="V28" s="145">
        <f>ROUND(E28*U28,2)</f>
        <v>12.82</v>
      </c>
      <c r="W28" s="145"/>
      <c r="X28" s="145" t="s">
        <v>171</v>
      </c>
      <c r="Y28" s="135"/>
      <c r="Z28" s="135"/>
      <c r="AA28" s="135"/>
      <c r="AB28" s="135"/>
      <c r="AC28" s="135"/>
      <c r="AD28" s="135"/>
      <c r="AE28" s="135"/>
      <c r="AF28" s="135"/>
      <c r="AG28" s="135" t="s">
        <v>172</v>
      </c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outlineLevel="1" x14ac:dyDescent="0.2">
      <c r="A29" s="142"/>
      <c r="B29" s="143"/>
      <c r="C29" s="174" t="s">
        <v>199</v>
      </c>
      <c r="D29" s="147"/>
      <c r="E29" s="148">
        <v>47.32</v>
      </c>
      <c r="F29" s="145"/>
      <c r="G29" s="145"/>
      <c r="H29" s="145"/>
      <c r="I29" s="145"/>
      <c r="J29" s="145"/>
      <c r="K29" s="145"/>
      <c r="L29" s="145"/>
      <c r="M29" s="145"/>
      <c r="N29" s="144"/>
      <c r="O29" s="144"/>
      <c r="P29" s="144"/>
      <c r="Q29" s="144"/>
      <c r="R29" s="145"/>
      <c r="S29" s="145"/>
      <c r="T29" s="145"/>
      <c r="U29" s="145"/>
      <c r="V29" s="145"/>
      <c r="W29" s="145"/>
      <c r="X29" s="145"/>
      <c r="Y29" s="135"/>
      <c r="Z29" s="135"/>
      <c r="AA29" s="135"/>
      <c r="AB29" s="135"/>
      <c r="AC29" s="135"/>
      <c r="AD29" s="135"/>
      <c r="AE29" s="135"/>
      <c r="AF29" s="135"/>
      <c r="AG29" s="135" t="s">
        <v>174</v>
      </c>
      <c r="AH29" s="135">
        <v>0</v>
      </c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outlineLevel="1" x14ac:dyDescent="0.2">
      <c r="A30" s="160">
        <v>8</v>
      </c>
      <c r="B30" s="161" t="s">
        <v>200</v>
      </c>
      <c r="C30" s="173" t="s">
        <v>201</v>
      </c>
      <c r="D30" s="162" t="s">
        <v>202</v>
      </c>
      <c r="E30" s="163">
        <v>3.8864999999999998</v>
      </c>
      <c r="F30" s="164"/>
      <c r="G30" s="165">
        <f>ROUND(E30*F30,2)</f>
        <v>0</v>
      </c>
      <c r="H30" s="146"/>
      <c r="I30" s="145">
        <f>ROUND(E30*H30,2)</f>
        <v>0</v>
      </c>
      <c r="J30" s="146"/>
      <c r="K30" s="145">
        <f>ROUND(E30*J30,2)</f>
        <v>0</v>
      </c>
      <c r="L30" s="145">
        <v>21</v>
      </c>
      <c r="M30" s="145">
        <f>G30*(1+L30/100)</f>
        <v>0</v>
      </c>
      <c r="N30" s="144">
        <v>2.5249999999999999</v>
      </c>
      <c r="O30" s="144">
        <f>ROUND(E30*N30,2)</f>
        <v>9.81</v>
      </c>
      <c r="P30" s="144">
        <v>0</v>
      </c>
      <c r="Q30" s="144">
        <f>ROUND(E30*P30,2)</f>
        <v>0</v>
      </c>
      <c r="R30" s="145"/>
      <c r="S30" s="145" t="s">
        <v>170</v>
      </c>
      <c r="T30" s="145" t="s">
        <v>170</v>
      </c>
      <c r="U30" s="145">
        <v>3.2130000000000001</v>
      </c>
      <c r="V30" s="145">
        <f>ROUND(E30*U30,2)</f>
        <v>12.49</v>
      </c>
      <c r="W30" s="145"/>
      <c r="X30" s="145" t="s">
        <v>171</v>
      </c>
      <c r="Y30" s="135"/>
      <c r="Z30" s="135"/>
      <c r="AA30" s="135"/>
      <c r="AB30" s="135"/>
      <c r="AC30" s="135"/>
      <c r="AD30" s="135"/>
      <c r="AE30" s="135"/>
      <c r="AF30" s="135"/>
      <c r="AG30" s="135" t="s">
        <v>172</v>
      </c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outlineLevel="1" x14ac:dyDescent="0.2">
      <c r="A31" s="142"/>
      <c r="B31" s="143"/>
      <c r="C31" s="174" t="s">
        <v>203</v>
      </c>
      <c r="D31" s="147"/>
      <c r="E31" s="148">
        <v>3.8864999999999998</v>
      </c>
      <c r="F31" s="145"/>
      <c r="G31" s="145"/>
      <c r="H31" s="145"/>
      <c r="I31" s="145"/>
      <c r="J31" s="145"/>
      <c r="K31" s="145"/>
      <c r="L31" s="145"/>
      <c r="M31" s="145"/>
      <c r="N31" s="144"/>
      <c r="O31" s="144"/>
      <c r="P31" s="144"/>
      <c r="Q31" s="144"/>
      <c r="R31" s="145"/>
      <c r="S31" s="145"/>
      <c r="T31" s="145"/>
      <c r="U31" s="145"/>
      <c r="V31" s="145"/>
      <c r="W31" s="145"/>
      <c r="X31" s="145"/>
      <c r="Y31" s="135"/>
      <c r="Z31" s="135"/>
      <c r="AA31" s="135"/>
      <c r="AB31" s="135"/>
      <c r="AC31" s="135"/>
      <c r="AD31" s="135"/>
      <c r="AE31" s="135"/>
      <c r="AF31" s="135"/>
      <c r="AG31" s="135" t="s">
        <v>174</v>
      </c>
      <c r="AH31" s="135">
        <v>0</v>
      </c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outlineLevel="1" x14ac:dyDescent="0.2">
      <c r="A32" s="160">
        <v>9</v>
      </c>
      <c r="B32" s="161" t="s">
        <v>204</v>
      </c>
      <c r="C32" s="173" t="s">
        <v>205</v>
      </c>
      <c r="D32" s="162" t="s">
        <v>202</v>
      </c>
      <c r="E32" s="163">
        <v>2.9575</v>
      </c>
      <c r="F32" s="164"/>
      <c r="G32" s="165">
        <f>ROUND(E32*F32,2)</f>
        <v>0</v>
      </c>
      <c r="H32" s="146"/>
      <c r="I32" s="145">
        <f>ROUND(E32*H32,2)</f>
        <v>0</v>
      </c>
      <c r="J32" s="146"/>
      <c r="K32" s="145">
        <f>ROUND(E32*J32,2)</f>
        <v>0</v>
      </c>
      <c r="L32" s="145">
        <v>21</v>
      </c>
      <c r="M32" s="145">
        <f>G32*(1+L32/100)</f>
        <v>0</v>
      </c>
      <c r="N32" s="144">
        <v>2.5249999999999999</v>
      </c>
      <c r="O32" s="144">
        <f>ROUND(E32*N32,2)</f>
        <v>7.47</v>
      </c>
      <c r="P32" s="144">
        <v>0</v>
      </c>
      <c r="Q32" s="144">
        <f>ROUND(E32*P32,2)</f>
        <v>0</v>
      </c>
      <c r="R32" s="145"/>
      <c r="S32" s="145" t="s">
        <v>170</v>
      </c>
      <c r="T32" s="145" t="s">
        <v>170</v>
      </c>
      <c r="U32" s="145">
        <v>2.58</v>
      </c>
      <c r="V32" s="145">
        <f>ROUND(E32*U32,2)</f>
        <v>7.63</v>
      </c>
      <c r="W32" s="145"/>
      <c r="X32" s="145" t="s">
        <v>171</v>
      </c>
      <c r="Y32" s="135"/>
      <c r="Z32" s="135"/>
      <c r="AA32" s="135"/>
      <c r="AB32" s="135"/>
      <c r="AC32" s="135"/>
      <c r="AD32" s="135"/>
      <c r="AE32" s="135"/>
      <c r="AF32" s="135"/>
      <c r="AG32" s="135" t="s">
        <v>172</v>
      </c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1" x14ac:dyDescent="0.2">
      <c r="A33" s="142"/>
      <c r="B33" s="143"/>
      <c r="C33" s="174" t="s">
        <v>206</v>
      </c>
      <c r="D33" s="147"/>
      <c r="E33" s="148">
        <v>2.9575</v>
      </c>
      <c r="F33" s="145"/>
      <c r="G33" s="145"/>
      <c r="H33" s="145"/>
      <c r="I33" s="145"/>
      <c r="J33" s="145"/>
      <c r="K33" s="145"/>
      <c r="L33" s="145"/>
      <c r="M33" s="145"/>
      <c r="N33" s="144"/>
      <c r="O33" s="144"/>
      <c r="P33" s="144"/>
      <c r="Q33" s="144"/>
      <c r="R33" s="145"/>
      <c r="S33" s="145"/>
      <c r="T33" s="145"/>
      <c r="U33" s="145"/>
      <c r="V33" s="145"/>
      <c r="W33" s="145"/>
      <c r="X33" s="145"/>
      <c r="Y33" s="135"/>
      <c r="Z33" s="135"/>
      <c r="AA33" s="135"/>
      <c r="AB33" s="135"/>
      <c r="AC33" s="135"/>
      <c r="AD33" s="135"/>
      <c r="AE33" s="135"/>
      <c r="AF33" s="135"/>
      <c r="AG33" s="135" t="s">
        <v>174</v>
      </c>
      <c r="AH33" s="135">
        <v>0</v>
      </c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outlineLevel="1" x14ac:dyDescent="0.2">
      <c r="A34" s="166">
        <v>10</v>
      </c>
      <c r="B34" s="167" t="s">
        <v>207</v>
      </c>
      <c r="C34" s="175" t="s">
        <v>208</v>
      </c>
      <c r="D34" s="168" t="s">
        <v>202</v>
      </c>
      <c r="E34" s="169">
        <v>3.8864999999999998</v>
      </c>
      <c r="F34" s="170"/>
      <c r="G34" s="171">
        <f t="shared" ref="G34:G39" si="0">ROUND(E34*F34,2)</f>
        <v>0</v>
      </c>
      <c r="H34" s="146"/>
      <c r="I34" s="145">
        <f t="shared" ref="I34:I39" si="1">ROUND(E34*H34,2)</f>
        <v>0</v>
      </c>
      <c r="J34" s="146"/>
      <c r="K34" s="145">
        <f t="shared" ref="K34:K39" si="2">ROUND(E34*J34,2)</f>
        <v>0</v>
      </c>
      <c r="L34" s="145">
        <v>21</v>
      </c>
      <c r="M34" s="145">
        <f t="shared" ref="M34:M39" si="3">G34*(1+L34/100)</f>
        <v>0</v>
      </c>
      <c r="N34" s="144">
        <v>0</v>
      </c>
      <c r="O34" s="144">
        <f t="shared" ref="O34:O39" si="4">ROUND(E34*N34,2)</f>
        <v>0</v>
      </c>
      <c r="P34" s="144">
        <v>0</v>
      </c>
      <c r="Q34" s="144">
        <f t="shared" ref="Q34:Q39" si="5">ROUND(E34*P34,2)</f>
        <v>0</v>
      </c>
      <c r="R34" s="145"/>
      <c r="S34" s="145" t="s">
        <v>170</v>
      </c>
      <c r="T34" s="145" t="s">
        <v>170</v>
      </c>
      <c r="U34" s="145">
        <v>0.82</v>
      </c>
      <c r="V34" s="145">
        <f t="shared" ref="V34:V39" si="6">ROUND(E34*U34,2)</f>
        <v>3.19</v>
      </c>
      <c r="W34" s="145"/>
      <c r="X34" s="145" t="s">
        <v>171</v>
      </c>
      <c r="Y34" s="135"/>
      <c r="Z34" s="135"/>
      <c r="AA34" s="135"/>
      <c r="AB34" s="135"/>
      <c r="AC34" s="135"/>
      <c r="AD34" s="135"/>
      <c r="AE34" s="135"/>
      <c r="AF34" s="135"/>
      <c r="AG34" s="135" t="s">
        <v>172</v>
      </c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outlineLevel="1" x14ac:dyDescent="0.2">
      <c r="A35" s="166">
        <v>11</v>
      </c>
      <c r="B35" s="167" t="s">
        <v>209</v>
      </c>
      <c r="C35" s="175" t="s">
        <v>210</v>
      </c>
      <c r="D35" s="168" t="s">
        <v>202</v>
      </c>
      <c r="E35" s="169">
        <v>2.9575</v>
      </c>
      <c r="F35" s="170"/>
      <c r="G35" s="171">
        <f t="shared" si="0"/>
        <v>0</v>
      </c>
      <c r="H35" s="146"/>
      <c r="I35" s="145">
        <f t="shared" si="1"/>
        <v>0</v>
      </c>
      <c r="J35" s="146"/>
      <c r="K35" s="145">
        <f t="shared" si="2"/>
        <v>0</v>
      </c>
      <c r="L35" s="145">
        <v>21</v>
      </c>
      <c r="M35" s="145">
        <f t="shared" si="3"/>
        <v>0</v>
      </c>
      <c r="N35" s="144">
        <v>0</v>
      </c>
      <c r="O35" s="144">
        <f t="shared" si="4"/>
        <v>0</v>
      </c>
      <c r="P35" s="144">
        <v>0</v>
      </c>
      <c r="Q35" s="144">
        <f t="shared" si="5"/>
        <v>0</v>
      </c>
      <c r="R35" s="145"/>
      <c r="S35" s="145" t="s">
        <v>170</v>
      </c>
      <c r="T35" s="145" t="s">
        <v>170</v>
      </c>
      <c r="U35" s="145">
        <v>0.41</v>
      </c>
      <c r="V35" s="145">
        <f t="shared" si="6"/>
        <v>1.21</v>
      </c>
      <c r="W35" s="145"/>
      <c r="X35" s="145" t="s">
        <v>171</v>
      </c>
      <c r="Y35" s="135"/>
      <c r="Z35" s="135"/>
      <c r="AA35" s="135"/>
      <c r="AB35" s="135"/>
      <c r="AC35" s="135"/>
      <c r="AD35" s="135"/>
      <c r="AE35" s="135"/>
      <c r="AF35" s="135"/>
      <c r="AG35" s="135" t="s">
        <v>172</v>
      </c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1" x14ac:dyDescent="0.2">
      <c r="A36" s="166">
        <v>12</v>
      </c>
      <c r="B36" s="167" t="s">
        <v>211</v>
      </c>
      <c r="C36" s="175" t="s">
        <v>212</v>
      </c>
      <c r="D36" s="168" t="s">
        <v>202</v>
      </c>
      <c r="E36" s="169">
        <v>3.8864999999999998</v>
      </c>
      <c r="F36" s="170"/>
      <c r="G36" s="171">
        <f t="shared" si="0"/>
        <v>0</v>
      </c>
      <c r="H36" s="146"/>
      <c r="I36" s="145">
        <f t="shared" si="1"/>
        <v>0</v>
      </c>
      <c r="J36" s="146"/>
      <c r="K36" s="145">
        <f t="shared" si="2"/>
        <v>0</v>
      </c>
      <c r="L36" s="145">
        <v>21</v>
      </c>
      <c r="M36" s="145">
        <f t="shared" si="3"/>
        <v>0</v>
      </c>
      <c r="N36" s="144">
        <v>0</v>
      </c>
      <c r="O36" s="144">
        <f t="shared" si="4"/>
        <v>0</v>
      </c>
      <c r="P36" s="144">
        <v>0</v>
      </c>
      <c r="Q36" s="144">
        <f t="shared" si="5"/>
        <v>0</v>
      </c>
      <c r="R36" s="145"/>
      <c r="S36" s="145" t="s">
        <v>170</v>
      </c>
      <c r="T36" s="145" t="s">
        <v>170</v>
      </c>
      <c r="U36" s="145">
        <v>2.7</v>
      </c>
      <c r="V36" s="145">
        <f t="shared" si="6"/>
        <v>10.49</v>
      </c>
      <c r="W36" s="145"/>
      <c r="X36" s="145" t="s">
        <v>171</v>
      </c>
      <c r="Y36" s="135"/>
      <c r="Z36" s="135"/>
      <c r="AA36" s="135"/>
      <c r="AB36" s="135"/>
      <c r="AC36" s="135"/>
      <c r="AD36" s="135"/>
      <c r="AE36" s="135"/>
      <c r="AF36" s="135"/>
      <c r="AG36" s="135" t="s">
        <v>172</v>
      </c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outlineLevel="1" x14ac:dyDescent="0.2">
      <c r="A37" s="166">
        <v>13</v>
      </c>
      <c r="B37" s="167" t="s">
        <v>213</v>
      </c>
      <c r="C37" s="175" t="s">
        <v>214</v>
      </c>
      <c r="D37" s="168" t="s">
        <v>202</v>
      </c>
      <c r="E37" s="169">
        <v>2.9575</v>
      </c>
      <c r="F37" s="170"/>
      <c r="G37" s="171">
        <f t="shared" si="0"/>
        <v>0</v>
      </c>
      <c r="H37" s="146"/>
      <c r="I37" s="145">
        <f t="shared" si="1"/>
        <v>0</v>
      </c>
      <c r="J37" s="146"/>
      <c r="K37" s="145">
        <f t="shared" si="2"/>
        <v>0</v>
      </c>
      <c r="L37" s="145">
        <v>21</v>
      </c>
      <c r="M37" s="145">
        <f t="shared" si="3"/>
        <v>0</v>
      </c>
      <c r="N37" s="144">
        <v>0</v>
      </c>
      <c r="O37" s="144">
        <f t="shared" si="4"/>
        <v>0</v>
      </c>
      <c r="P37" s="144">
        <v>0</v>
      </c>
      <c r="Q37" s="144">
        <f t="shared" si="5"/>
        <v>0</v>
      </c>
      <c r="R37" s="145"/>
      <c r="S37" s="145" t="s">
        <v>170</v>
      </c>
      <c r="T37" s="145" t="s">
        <v>170</v>
      </c>
      <c r="U37" s="145">
        <v>1.35</v>
      </c>
      <c r="V37" s="145">
        <f t="shared" si="6"/>
        <v>3.99</v>
      </c>
      <c r="W37" s="145"/>
      <c r="X37" s="145" t="s">
        <v>171</v>
      </c>
      <c r="Y37" s="135"/>
      <c r="Z37" s="135"/>
      <c r="AA37" s="135"/>
      <c r="AB37" s="135"/>
      <c r="AC37" s="135"/>
      <c r="AD37" s="135"/>
      <c r="AE37" s="135"/>
      <c r="AF37" s="135"/>
      <c r="AG37" s="135" t="s">
        <v>172</v>
      </c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outlineLevel="1" x14ac:dyDescent="0.2">
      <c r="A38" s="166">
        <v>14</v>
      </c>
      <c r="B38" s="167" t="s">
        <v>215</v>
      </c>
      <c r="C38" s="175" t="s">
        <v>216</v>
      </c>
      <c r="D38" s="168" t="s">
        <v>202</v>
      </c>
      <c r="E38" s="169">
        <v>2.9575</v>
      </c>
      <c r="F38" s="170"/>
      <c r="G38" s="171">
        <f t="shared" si="0"/>
        <v>0</v>
      </c>
      <c r="H38" s="146"/>
      <c r="I38" s="145">
        <f t="shared" si="1"/>
        <v>0</v>
      </c>
      <c r="J38" s="146"/>
      <c r="K38" s="145">
        <f t="shared" si="2"/>
        <v>0</v>
      </c>
      <c r="L38" s="145">
        <v>21</v>
      </c>
      <c r="M38" s="145">
        <f t="shared" si="3"/>
        <v>0</v>
      </c>
      <c r="N38" s="144">
        <v>0</v>
      </c>
      <c r="O38" s="144">
        <f t="shared" si="4"/>
        <v>0</v>
      </c>
      <c r="P38" s="144">
        <v>0</v>
      </c>
      <c r="Q38" s="144">
        <f t="shared" si="5"/>
        <v>0</v>
      </c>
      <c r="R38" s="145"/>
      <c r="S38" s="145" t="s">
        <v>170</v>
      </c>
      <c r="T38" s="145" t="s">
        <v>170</v>
      </c>
      <c r="U38" s="145">
        <v>0.23300000000000001</v>
      </c>
      <c r="V38" s="145">
        <f t="shared" si="6"/>
        <v>0.69</v>
      </c>
      <c r="W38" s="145"/>
      <c r="X38" s="145" t="s">
        <v>171</v>
      </c>
      <c r="Y38" s="135"/>
      <c r="Z38" s="135"/>
      <c r="AA38" s="135"/>
      <c r="AB38" s="135"/>
      <c r="AC38" s="135"/>
      <c r="AD38" s="135"/>
      <c r="AE38" s="135"/>
      <c r="AF38" s="135"/>
      <c r="AG38" s="135" t="s">
        <v>172</v>
      </c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ht="22.5" outlineLevel="1" x14ac:dyDescent="0.2">
      <c r="A39" s="160">
        <v>15</v>
      </c>
      <c r="B39" s="161" t="s">
        <v>217</v>
      </c>
      <c r="C39" s="173" t="s">
        <v>218</v>
      </c>
      <c r="D39" s="162" t="s">
        <v>219</v>
      </c>
      <c r="E39" s="163">
        <v>0.81032000000000004</v>
      </c>
      <c r="F39" s="164"/>
      <c r="G39" s="165">
        <f t="shared" si="0"/>
        <v>0</v>
      </c>
      <c r="H39" s="146"/>
      <c r="I39" s="145">
        <f t="shared" si="1"/>
        <v>0</v>
      </c>
      <c r="J39" s="146"/>
      <c r="K39" s="145">
        <f t="shared" si="2"/>
        <v>0</v>
      </c>
      <c r="L39" s="145">
        <v>21</v>
      </c>
      <c r="M39" s="145">
        <f t="shared" si="3"/>
        <v>0</v>
      </c>
      <c r="N39" s="144">
        <v>1.0662499999999999</v>
      </c>
      <c r="O39" s="144">
        <f t="shared" si="4"/>
        <v>0.86</v>
      </c>
      <c r="P39" s="144">
        <v>0</v>
      </c>
      <c r="Q39" s="144">
        <f t="shared" si="5"/>
        <v>0</v>
      </c>
      <c r="R39" s="145"/>
      <c r="S39" s="145" t="s">
        <v>170</v>
      </c>
      <c r="T39" s="145" t="s">
        <v>170</v>
      </c>
      <c r="U39" s="145">
        <v>15.231</v>
      </c>
      <c r="V39" s="145">
        <f t="shared" si="6"/>
        <v>12.34</v>
      </c>
      <c r="W39" s="145"/>
      <c r="X39" s="145" t="s">
        <v>171</v>
      </c>
      <c r="Y39" s="135"/>
      <c r="Z39" s="135"/>
      <c r="AA39" s="135"/>
      <c r="AB39" s="135"/>
      <c r="AC39" s="135"/>
      <c r="AD39" s="135"/>
      <c r="AE39" s="135"/>
      <c r="AF39" s="135"/>
      <c r="AG39" s="135" t="s">
        <v>172</v>
      </c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1" x14ac:dyDescent="0.2">
      <c r="A40" s="142"/>
      <c r="B40" s="143"/>
      <c r="C40" s="174" t="s">
        <v>220</v>
      </c>
      <c r="D40" s="147"/>
      <c r="E40" s="148">
        <v>0.67527000000000004</v>
      </c>
      <c r="F40" s="145"/>
      <c r="G40" s="145"/>
      <c r="H40" s="145"/>
      <c r="I40" s="145"/>
      <c r="J40" s="145"/>
      <c r="K40" s="145"/>
      <c r="L40" s="145"/>
      <c r="M40" s="145"/>
      <c r="N40" s="144"/>
      <c r="O40" s="144"/>
      <c r="P40" s="144"/>
      <c r="Q40" s="144"/>
      <c r="R40" s="145"/>
      <c r="S40" s="145"/>
      <c r="T40" s="145"/>
      <c r="U40" s="145"/>
      <c r="V40" s="145"/>
      <c r="W40" s="145"/>
      <c r="X40" s="145"/>
      <c r="Y40" s="135"/>
      <c r="Z40" s="135"/>
      <c r="AA40" s="135"/>
      <c r="AB40" s="135"/>
      <c r="AC40" s="135"/>
      <c r="AD40" s="135"/>
      <c r="AE40" s="135"/>
      <c r="AF40" s="135"/>
      <c r="AG40" s="135" t="s">
        <v>174</v>
      </c>
      <c r="AH40" s="135">
        <v>0</v>
      </c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outlineLevel="1" x14ac:dyDescent="0.2">
      <c r="A41" s="142"/>
      <c r="B41" s="143"/>
      <c r="C41" s="176" t="s">
        <v>221</v>
      </c>
      <c r="D41" s="149"/>
      <c r="E41" s="150">
        <v>0.13505</v>
      </c>
      <c r="F41" s="145"/>
      <c r="G41" s="145"/>
      <c r="H41" s="145"/>
      <c r="I41" s="145"/>
      <c r="J41" s="145"/>
      <c r="K41" s="145"/>
      <c r="L41" s="145"/>
      <c r="M41" s="145"/>
      <c r="N41" s="144"/>
      <c r="O41" s="144"/>
      <c r="P41" s="144"/>
      <c r="Q41" s="144"/>
      <c r="R41" s="145"/>
      <c r="S41" s="145"/>
      <c r="T41" s="145"/>
      <c r="U41" s="145"/>
      <c r="V41" s="145"/>
      <c r="W41" s="145"/>
      <c r="X41" s="145"/>
      <c r="Y41" s="135"/>
      <c r="Z41" s="135"/>
      <c r="AA41" s="135"/>
      <c r="AB41" s="135"/>
      <c r="AC41" s="135"/>
      <c r="AD41" s="135"/>
      <c r="AE41" s="135"/>
      <c r="AF41" s="135"/>
      <c r="AG41" s="135" t="s">
        <v>174</v>
      </c>
      <c r="AH41" s="135">
        <v>4</v>
      </c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x14ac:dyDescent="0.2">
      <c r="A42" s="153" t="s">
        <v>165</v>
      </c>
      <c r="B42" s="154" t="s">
        <v>88</v>
      </c>
      <c r="C42" s="172" t="s">
        <v>89</v>
      </c>
      <c r="D42" s="155"/>
      <c r="E42" s="156"/>
      <c r="F42" s="157"/>
      <c r="G42" s="158">
        <f>SUMIF(AG43:AG44,"&lt;&gt;NOR",G43:G44)</f>
        <v>0</v>
      </c>
      <c r="H42" s="152"/>
      <c r="I42" s="152">
        <f>SUM(I43:I44)</f>
        <v>0</v>
      </c>
      <c r="J42" s="152"/>
      <c r="K42" s="152">
        <f>SUM(K43:K44)</f>
        <v>0</v>
      </c>
      <c r="L42" s="152"/>
      <c r="M42" s="152">
        <f>SUM(M43:M44)</f>
        <v>0</v>
      </c>
      <c r="N42" s="151"/>
      <c r="O42" s="151">
        <f>SUM(O43:O44)</f>
        <v>0.52</v>
      </c>
      <c r="P42" s="151"/>
      <c r="Q42" s="151">
        <f>SUM(Q43:Q44)</f>
        <v>0</v>
      </c>
      <c r="R42" s="152"/>
      <c r="S42" s="152"/>
      <c r="T42" s="152"/>
      <c r="U42" s="152"/>
      <c r="V42" s="152">
        <f>SUM(V43:V44)</f>
        <v>16.78</v>
      </c>
      <c r="W42" s="152"/>
      <c r="X42" s="152"/>
      <c r="AG42" t="s">
        <v>166</v>
      </c>
    </row>
    <row r="43" spans="1:60" ht="22.5" outlineLevel="1" x14ac:dyDescent="0.2">
      <c r="A43" s="166">
        <v>16</v>
      </c>
      <c r="B43" s="167" t="s">
        <v>222</v>
      </c>
      <c r="C43" s="175" t="s">
        <v>223</v>
      </c>
      <c r="D43" s="168" t="s">
        <v>191</v>
      </c>
      <c r="E43" s="169">
        <v>4</v>
      </c>
      <c r="F43" s="170"/>
      <c r="G43" s="171">
        <f>ROUND(E43*F43,2)</f>
        <v>0</v>
      </c>
      <c r="H43" s="146"/>
      <c r="I43" s="145">
        <f>ROUND(E43*H43,2)</f>
        <v>0</v>
      </c>
      <c r="J43" s="146"/>
      <c r="K43" s="145">
        <f>ROUND(E43*J43,2)</f>
        <v>0</v>
      </c>
      <c r="L43" s="145">
        <v>21</v>
      </c>
      <c r="M43" s="145">
        <f>G43*(1+L43/100)</f>
        <v>0</v>
      </c>
      <c r="N43" s="144">
        <v>6.4710000000000004E-2</v>
      </c>
      <c r="O43" s="144">
        <f>ROUND(E43*N43,2)</f>
        <v>0.26</v>
      </c>
      <c r="P43" s="144">
        <v>0</v>
      </c>
      <c r="Q43" s="144">
        <f>ROUND(E43*P43,2)</f>
        <v>0</v>
      </c>
      <c r="R43" s="145"/>
      <c r="S43" s="145" t="s">
        <v>170</v>
      </c>
      <c r="T43" s="145" t="s">
        <v>170</v>
      </c>
      <c r="U43" s="145">
        <v>2.097</v>
      </c>
      <c r="V43" s="145">
        <f>ROUND(E43*U43,2)</f>
        <v>8.39</v>
      </c>
      <c r="W43" s="145"/>
      <c r="X43" s="145" t="s">
        <v>171</v>
      </c>
      <c r="Y43" s="135"/>
      <c r="Z43" s="135"/>
      <c r="AA43" s="135"/>
      <c r="AB43" s="135"/>
      <c r="AC43" s="135"/>
      <c r="AD43" s="135"/>
      <c r="AE43" s="135"/>
      <c r="AF43" s="135"/>
      <c r="AG43" s="135" t="s">
        <v>172</v>
      </c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ht="22.5" outlineLevel="1" x14ac:dyDescent="0.2">
      <c r="A44" s="166">
        <v>17</v>
      </c>
      <c r="B44" s="167" t="s">
        <v>222</v>
      </c>
      <c r="C44" s="175" t="s">
        <v>224</v>
      </c>
      <c r="D44" s="168" t="s">
        <v>191</v>
      </c>
      <c r="E44" s="169">
        <v>4</v>
      </c>
      <c r="F44" s="170"/>
      <c r="G44" s="171">
        <f>ROUND(E44*F44,2)</f>
        <v>0</v>
      </c>
      <c r="H44" s="146"/>
      <c r="I44" s="145">
        <f>ROUND(E44*H44,2)</f>
        <v>0</v>
      </c>
      <c r="J44" s="146"/>
      <c r="K44" s="145">
        <f>ROUND(E44*J44,2)</f>
        <v>0</v>
      </c>
      <c r="L44" s="145">
        <v>21</v>
      </c>
      <c r="M44" s="145">
        <f>G44*(1+L44/100)</f>
        <v>0</v>
      </c>
      <c r="N44" s="144">
        <v>6.4909999999999995E-2</v>
      </c>
      <c r="O44" s="144">
        <f>ROUND(E44*N44,2)</f>
        <v>0.26</v>
      </c>
      <c r="P44" s="144">
        <v>0</v>
      </c>
      <c r="Q44" s="144">
        <f>ROUND(E44*P44,2)</f>
        <v>0</v>
      </c>
      <c r="R44" s="145"/>
      <c r="S44" s="145" t="s">
        <v>170</v>
      </c>
      <c r="T44" s="145" t="s">
        <v>170</v>
      </c>
      <c r="U44" s="145">
        <v>2.097</v>
      </c>
      <c r="V44" s="145">
        <f>ROUND(E44*U44,2)</f>
        <v>8.39</v>
      </c>
      <c r="W44" s="145"/>
      <c r="X44" s="145" t="s">
        <v>171</v>
      </c>
      <c r="Y44" s="135"/>
      <c r="Z44" s="135"/>
      <c r="AA44" s="135"/>
      <c r="AB44" s="135"/>
      <c r="AC44" s="135"/>
      <c r="AD44" s="135"/>
      <c r="AE44" s="135"/>
      <c r="AF44" s="135"/>
      <c r="AG44" s="135" t="s">
        <v>172</v>
      </c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x14ac:dyDescent="0.2">
      <c r="A45" s="153" t="s">
        <v>165</v>
      </c>
      <c r="B45" s="154" t="s">
        <v>98</v>
      </c>
      <c r="C45" s="172" t="s">
        <v>99</v>
      </c>
      <c r="D45" s="155"/>
      <c r="E45" s="156"/>
      <c r="F45" s="157"/>
      <c r="G45" s="158">
        <f>SUMIF(AG46:AG46,"&lt;&gt;NOR",G46:G46)</f>
        <v>0</v>
      </c>
      <c r="H45" s="152"/>
      <c r="I45" s="152">
        <f>SUM(I46:I46)</f>
        <v>0</v>
      </c>
      <c r="J45" s="152"/>
      <c r="K45" s="152">
        <f>SUM(K46:K46)</f>
        <v>0</v>
      </c>
      <c r="L45" s="152"/>
      <c r="M45" s="152">
        <f>SUM(M46:M46)</f>
        <v>0</v>
      </c>
      <c r="N45" s="151"/>
      <c r="O45" s="151">
        <f>SUM(O46:O46)</f>
        <v>0.2</v>
      </c>
      <c r="P45" s="151"/>
      <c r="Q45" s="151">
        <f>SUM(Q46:Q46)</f>
        <v>0</v>
      </c>
      <c r="R45" s="152"/>
      <c r="S45" s="152"/>
      <c r="T45" s="152"/>
      <c r="U45" s="152"/>
      <c r="V45" s="152">
        <f>SUM(V46:V46)</f>
        <v>26.75</v>
      </c>
      <c r="W45" s="152"/>
      <c r="X45" s="152"/>
      <c r="AG45" t="s">
        <v>166</v>
      </c>
    </row>
    <row r="46" spans="1:60" outlineLevel="1" x14ac:dyDescent="0.2">
      <c r="A46" s="166">
        <v>18</v>
      </c>
      <c r="B46" s="167" t="s">
        <v>225</v>
      </c>
      <c r="C46" s="175" t="s">
        <v>226</v>
      </c>
      <c r="D46" s="168" t="s">
        <v>169</v>
      </c>
      <c r="E46" s="169">
        <v>125</v>
      </c>
      <c r="F46" s="170"/>
      <c r="G46" s="171">
        <f>ROUND(E46*F46,2)</f>
        <v>0</v>
      </c>
      <c r="H46" s="146"/>
      <c r="I46" s="145">
        <f>ROUND(E46*H46,2)</f>
        <v>0</v>
      </c>
      <c r="J46" s="146"/>
      <c r="K46" s="145">
        <f>ROUND(E46*J46,2)</f>
        <v>0</v>
      </c>
      <c r="L46" s="145">
        <v>21</v>
      </c>
      <c r="M46" s="145">
        <f>G46*(1+L46/100)</f>
        <v>0</v>
      </c>
      <c r="N46" s="144">
        <v>1.58E-3</v>
      </c>
      <c r="O46" s="144">
        <f>ROUND(E46*N46,2)</f>
        <v>0.2</v>
      </c>
      <c r="P46" s="144">
        <v>0</v>
      </c>
      <c r="Q46" s="144">
        <f>ROUND(E46*P46,2)</f>
        <v>0</v>
      </c>
      <c r="R46" s="145"/>
      <c r="S46" s="145" t="s">
        <v>170</v>
      </c>
      <c r="T46" s="145" t="s">
        <v>170</v>
      </c>
      <c r="U46" s="145">
        <v>0.214</v>
      </c>
      <c r="V46" s="145">
        <f>ROUND(E46*U46,2)</f>
        <v>26.75</v>
      </c>
      <c r="W46" s="145"/>
      <c r="X46" s="145" t="s">
        <v>171</v>
      </c>
      <c r="Y46" s="135"/>
      <c r="Z46" s="135"/>
      <c r="AA46" s="135"/>
      <c r="AB46" s="135"/>
      <c r="AC46" s="135"/>
      <c r="AD46" s="135"/>
      <c r="AE46" s="135"/>
      <c r="AF46" s="135"/>
      <c r="AG46" s="135" t="s">
        <v>172</v>
      </c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ht="25.5" x14ac:dyDescent="0.2">
      <c r="A47" s="153" t="s">
        <v>165</v>
      </c>
      <c r="B47" s="154" t="s">
        <v>100</v>
      </c>
      <c r="C47" s="172" t="s">
        <v>101</v>
      </c>
      <c r="D47" s="155"/>
      <c r="E47" s="156"/>
      <c r="F47" s="157"/>
      <c r="G47" s="158">
        <f>SUMIF(AG48:AG49,"&lt;&gt;NOR",G48:G49)</f>
        <v>0</v>
      </c>
      <c r="H47" s="152"/>
      <c r="I47" s="152">
        <f>SUM(I48:I49)</f>
        <v>0</v>
      </c>
      <c r="J47" s="152"/>
      <c r="K47" s="152">
        <f>SUM(K48:K49)</f>
        <v>0</v>
      </c>
      <c r="L47" s="152"/>
      <c r="M47" s="152">
        <f>SUM(M48:M49)</f>
        <v>0</v>
      </c>
      <c r="N47" s="151"/>
      <c r="O47" s="151">
        <f>SUM(O48:O49)</f>
        <v>0.1</v>
      </c>
      <c r="P47" s="151"/>
      <c r="Q47" s="151">
        <f>SUM(Q48:Q49)</f>
        <v>0</v>
      </c>
      <c r="R47" s="152"/>
      <c r="S47" s="152"/>
      <c r="T47" s="152"/>
      <c r="U47" s="152"/>
      <c r="V47" s="152">
        <f>SUM(V48:V49)</f>
        <v>2.72</v>
      </c>
      <c r="W47" s="152"/>
      <c r="X47" s="152"/>
      <c r="AG47" t="s">
        <v>166</v>
      </c>
    </row>
    <row r="48" spans="1:60" outlineLevel="1" x14ac:dyDescent="0.2">
      <c r="A48" s="166">
        <v>19</v>
      </c>
      <c r="B48" s="167" t="s">
        <v>227</v>
      </c>
      <c r="C48" s="175" t="s">
        <v>228</v>
      </c>
      <c r="D48" s="168" t="s">
        <v>191</v>
      </c>
      <c r="E48" s="169">
        <v>4</v>
      </c>
      <c r="F48" s="170"/>
      <c r="G48" s="171">
        <f>ROUND(E48*F48,2)</f>
        <v>0</v>
      </c>
      <c r="H48" s="146"/>
      <c r="I48" s="145">
        <f>ROUND(E48*H48,2)</f>
        <v>0</v>
      </c>
      <c r="J48" s="146"/>
      <c r="K48" s="145">
        <f>ROUND(E48*J48,2)</f>
        <v>0</v>
      </c>
      <c r="L48" s="145">
        <v>21</v>
      </c>
      <c r="M48" s="145">
        <f>G48*(1+L48/100)</f>
        <v>0</v>
      </c>
      <c r="N48" s="144">
        <v>4.6800000000000001E-3</v>
      </c>
      <c r="O48" s="144">
        <f>ROUND(E48*N48,2)</f>
        <v>0.02</v>
      </c>
      <c r="P48" s="144">
        <v>0</v>
      </c>
      <c r="Q48" s="144">
        <f>ROUND(E48*P48,2)</f>
        <v>0</v>
      </c>
      <c r="R48" s="145"/>
      <c r="S48" s="145" t="s">
        <v>170</v>
      </c>
      <c r="T48" s="145" t="s">
        <v>170</v>
      </c>
      <c r="U48" s="145">
        <v>0.68</v>
      </c>
      <c r="V48" s="145">
        <f>ROUND(E48*U48,2)</f>
        <v>2.72</v>
      </c>
      <c r="W48" s="145"/>
      <c r="X48" s="145" t="s">
        <v>171</v>
      </c>
      <c r="Y48" s="135"/>
      <c r="Z48" s="135"/>
      <c r="AA48" s="135"/>
      <c r="AB48" s="135"/>
      <c r="AC48" s="135"/>
      <c r="AD48" s="135"/>
      <c r="AE48" s="135"/>
      <c r="AF48" s="135"/>
      <c r="AG48" s="135" t="s">
        <v>172</v>
      </c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ht="22.5" outlineLevel="1" x14ac:dyDescent="0.2">
      <c r="A49" s="166">
        <v>20</v>
      </c>
      <c r="B49" s="167" t="s">
        <v>229</v>
      </c>
      <c r="C49" s="175" t="s">
        <v>230</v>
      </c>
      <c r="D49" s="168" t="s">
        <v>191</v>
      </c>
      <c r="E49" s="169">
        <v>4</v>
      </c>
      <c r="F49" s="170"/>
      <c r="G49" s="171">
        <f>ROUND(E49*F49,2)</f>
        <v>0</v>
      </c>
      <c r="H49" s="146"/>
      <c r="I49" s="145">
        <f>ROUND(E49*H49,2)</f>
        <v>0</v>
      </c>
      <c r="J49" s="146"/>
      <c r="K49" s="145">
        <f>ROUND(E49*J49,2)</f>
        <v>0</v>
      </c>
      <c r="L49" s="145">
        <v>21</v>
      </c>
      <c r="M49" s="145">
        <f>G49*(1+L49/100)</f>
        <v>0</v>
      </c>
      <c r="N49" s="144">
        <v>0.02</v>
      </c>
      <c r="O49" s="144">
        <f>ROUND(E49*N49,2)</f>
        <v>0.08</v>
      </c>
      <c r="P49" s="144">
        <v>0</v>
      </c>
      <c r="Q49" s="144">
        <f>ROUND(E49*P49,2)</f>
        <v>0</v>
      </c>
      <c r="R49" s="145" t="s">
        <v>231</v>
      </c>
      <c r="S49" s="145" t="s">
        <v>170</v>
      </c>
      <c r="T49" s="145" t="s">
        <v>170</v>
      </c>
      <c r="U49" s="145">
        <v>0</v>
      </c>
      <c r="V49" s="145">
        <f>ROUND(E49*U49,2)</f>
        <v>0</v>
      </c>
      <c r="W49" s="145"/>
      <c r="X49" s="145" t="s">
        <v>232</v>
      </c>
      <c r="Y49" s="135"/>
      <c r="Z49" s="135"/>
      <c r="AA49" s="135"/>
      <c r="AB49" s="135"/>
      <c r="AC49" s="135"/>
      <c r="AD49" s="135"/>
      <c r="AE49" s="135"/>
      <c r="AF49" s="135"/>
      <c r="AG49" s="135" t="s">
        <v>233</v>
      </c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x14ac:dyDescent="0.2">
      <c r="A50" s="153" t="s">
        <v>165</v>
      </c>
      <c r="B50" s="154" t="s">
        <v>102</v>
      </c>
      <c r="C50" s="172" t="s">
        <v>103</v>
      </c>
      <c r="D50" s="155"/>
      <c r="E50" s="156"/>
      <c r="F50" s="157"/>
      <c r="G50" s="158">
        <f>SUMIF(AG51:AG64,"&lt;&gt;NOR",G51:G64)</f>
        <v>0</v>
      </c>
      <c r="H50" s="152"/>
      <c r="I50" s="152">
        <f>SUM(I51:I64)</f>
        <v>0</v>
      </c>
      <c r="J50" s="152"/>
      <c r="K50" s="152">
        <f>SUM(K51:K64)</f>
        <v>0</v>
      </c>
      <c r="L50" s="152"/>
      <c r="M50" s="152">
        <f>SUM(M51:M64)</f>
        <v>0</v>
      </c>
      <c r="N50" s="151"/>
      <c r="O50" s="151">
        <f>SUM(O51:O64)</f>
        <v>0.02</v>
      </c>
      <c r="P50" s="151"/>
      <c r="Q50" s="151">
        <f>SUM(Q51:Q64)</f>
        <v>25.55</v>
      </c>
      <c r="R50" s="152"/>
      <c r="S50" s="152"/>
      <c r="T50" s="152"/>
      <c r="U50" s="152"/>
      <c r="V50" s="152">
        <f>SUM(V51:V64)</f>
        <v>164.67999999999998</v>
      </c>
      <c r="W50" s="152"/>
      <c r="X50" s="152"/>
      <c r="AG50" t="s">
        <v>166</v>
      </c>
    </row>
    <row r="51" spans="1:60" outlineLevel="1" x14ac:dyDescent="0.2">
      <c r="A51" s="166">
        <v>21</v>
      </c>
      <c r="B51" s="167" t="s">
        <v>234</v>
      </c>
      <c r="C51" s="175" t="s">
        <v>235</v>
      </c>
      <c r="D51" s="168" t="s">
        <v>191</v>
      </c>
      <c r="E51" s="169">
        <v>8</v>
      </c>
      <c r="F51" s="170"/>
      <c r="G51" s="171">
        <f>ROUND(E51*F51,2)</f>
        <v>0</v>
      </c>
      <c r="H51" s="146"/>
      <c r="I51" s="145">
        <f>ROUND(E51*H51,2)</f>
        <v>0</v>
      </c>
      <c r="J51" s="146"/>
      <c r="K51" s="145">
        <f>ROUND(E51*J51,2)</f>
        <v>0</v>
      </c>
      <c r="L51" s="145">
        <v>21</v>
      </c>
      <c r="M51" s="145">
        <f>G51*(1+L51/100)</f>
        <v>0</v>
      </c>
      <c r="N51" s="144">
        <v>0</v>
      </c>
      <c r="O51" s="144">
        <f>ROUND(E51*N51,2)</f>
        <v>0</v>
      </c>
      <c r="P51" s="144">
        <v>0</v>
      </c>
      <c r="Q51" s="144">
        <f>ROUND(E51*P51,2)</f>
        <v>0</v>
      </c>
      <c r="R51" s="145"/>
      <c r="S51" s="145" t="s">
        <v>170</v>
      </c>
      <c r="T51" s="145" t="s">
        <v>170</v>
      </c>
      <c r="U51" s="145">
        <v>0.05</v>
      </c>
      <c r="V51" s="145">
        <f>ROUND(E51*U51,2)</f>
        <v>0.4</v>
      </c>
      <c r="W51" s="145"/>
      <c r="X51" s="145" t="s">
        <v>171</v>
      </c>
      <c r="Y51" s="135"/>
      <c r="Z51" s="135"/>
      <c r="AA51" s="135"/>
      <c r="AB51" s="135"/>
      <c r="AC51" s="135"/>
      <c r="AD51" s="135"/>
      <c r="AE51" s="135"/>
      <c r="AF51" s="135"/>
      <c r="AG51" s="135" t="s">
        <v>172</v>
      </c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outlineLevel="1" x14ac:dyDescent="0.2">
      <c r="A52" s="160">
        <v>22</v>
      </c>
      <c r="B52" s="161" t="s">
        <v>236</v>
      </c>
      <c r="C52" s="173" t="s">
        <v>237</v>
      </c>
      <c r="D52" s="162" t="s">
        <v>169</v>
      </c>
      <c r="E52" s="163">
        <v>13.6</v>
      </c>
      <c r="F52" s="164"/>
      <c r="G52" s="165">
        <f>ROUND(E52*F52,2)</f>
        <v>0</v>
      </c>
      <c r="H52" s="146"/>
      <c r="I52" s="145">
        <f>ROUND(E52*H52,2)</f>
        <v>0</v>
      </c>
      <c r="J52" s="146"/>
      <c r="K52" s="145">
        <f>ROUND(E52*J52,2)</f>
        <v>0</v>
      </c>
      <c r="L52" s="145">
        <v>21</v>
      </c>
      <c r="M52" s="145">
        <f>G52*(1+L52/100)</f>
        <v>0</v>
      </c>
      <c r="N52" s="144">
        <v>1.17E-3</v>
      </c>
      <c r="O52" s="144">
        <f>ROUND(E52*N52,2)</f>
        <v>0.02</v>
      </c>
      <c r="P52" s="144">
        <v>7.6E-3</v>
      </c>
      <c r="Q52" s="144">
        <f>ROUND(E52*P52,2)</f>
        <v>0.1</v>
      </c>
      <c r="R52" s="145"/>
      <c r="S52" s="145" t="s">
        <v>170</v>
      </c>
      <c r="T52" s="145" t="s">
        <v>170</v>
      </c>
      <c r="U52" s="145">
        <v>0.93899999999999995</v>
      </c>
      <c r="V52" s="145">
        <f>ROUND(E52*U52,2)</f>
        <v>12.77</v>
      </c>
      <c r="W52" s="145"/>
      <c r="X52" s="145" t="s">
        <v>171</v>
      </c>
      <c r="Y52" s="135"/>
      <c r="Z52" s="135"/>
      <c r="AA52" s="135"/>
      <c r="AB52" s="135"/>
      <c r="AC52" s="135"/>
      <c r="AD52" s="135"/>
      <c r="AE52" s="135"/>
      <c r="AF52" s="135"/>
      <c r="AG52" s="135" t="s">
        <v>172</v>
      </c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outlineLevel="1" x14ac:dyDescent="0.2">
      <c r="A53" s="142"/>
      <c r="B53" s="143"/>
      <c r="C53" s="174" t="s">
        <v>238</v>
      </c>
      <c r="D53" s="147"/>
      <c r="E53" s="148">
        <v>13.6</v>
      </c>
      <c r="F53" s="145"/>
      <c r="G53" s="145"/>
      <c r="H53" s="145"/>
      <c r="I53" s="145"/>
      <c r="J53" s="145"/>
      <c r="K53" s="145"/>
      <c r="L53" s="145"/>
      <c r="M53" s="145"/>
      <c r="N53" s="144"/>
      <c r="O53" s="144"/>
      <c r="P53" s="144"/>
      <c r="Q53" s="144"/>
      <c r="R53" s="145"/>
      <c r="S53" s="145"/>
      <c r="T53" s="145"/>
      <c r="U53" s="145"/>
      <c r="V53" s="145"/>
      <c r="W53" s="145"/>
      <c r="X53" s="145"/>
      <c r="Y53" s="135"/>
      <c r="Z53" s="135"/>
      <c r="AA53" s="135"/>
      <c r="AB53" s="135"/>
      <c r="AC53" s="135"/>
      <c r="AD53" s="135"/>
      <c r="AE53" s="135"/>
      <c r="AF53" s="135"/>
      <c r="AG53" s="135" t="s">
        <v>174</v>
      </c>
      <c r="AH53" s="135">
        <v>0</v>
      </c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outlineLevel="1" x14ac:dyDescent="0.2">
      <c r="A54" s="160">
        <v>23</v>
      </c>
      <c r="B54" s="161" t="s">
        <v>239</v>
      </c>
      <c r="C54" s="173" t="s">
        <v>240</v>
      </c>
      <c r="D54" s="162" t="s">
        <v>169</v>
      </c>
      <c r="E54" s="163">
        <v>58.64</v>
      </c>
      <c r="F54" s="164"/>
      <c r="G54" s="165">
        <f>ROUND(E54*F54,2)</f>
        <v>0</v>
      </c>
      <c r="H54" s="146"/>
      <c r="I54" s="145">
        <f>ROUND(E54*H54,2)</f>
        <v>0</v>
      </c>
      <c r="J54" s="146"/>
      <c r="K54" s="145">
        <f>ROUND(E54*J54,2)</f>
        <v>0</v>
      </c>
      <c r="L54" s="145">
        <v>21</v>
      </c>
      <c r="M54" s="145">
        <f>G54*(1+L54/100)</f>
        <v>0</v>
      </c>
      <c r="N54" s="144">
        <v>0</v>
      </c>
      <c r="O54" s="144">
        <f>ROUND(E54*N54,2)</f>
        <v>0</v>
      </c>
      <c r="P54" s="144">
        <v>6.8000000000000005E-2</v>
      </c>
      <c r="Q54" s="144">
        <f>ROUND(E54*P54,2)</f>
        <v>3.99</v>
      </c>
      <c r="R54" s="145"/>
      <c r="S54" s="145" t="s">
        <v>170</v>
      </c>
      <c r="T54" s="145" t="s">
        <v>170</v>
      </c>
      <c r="U54" s="145">
        <v>0.3</v>
      </c>
      <c r="V54" s="145">
        <f>ROUND(E54*U54,2)</f>
        <v>17.59</v>
      </c>
      <c r="W54" s="145"/>
      <c r="X54" s="145" t="s">
        <v>171</v>
      </c>
      <c r="Y54" s="135"/>
      <c r="Z54" s="135"/>
      <c r="AA54" s="135"/>
      <c r="AB54" s="135"/>
      <c r="AC54" s="135"/>
      <c r="AD54" s="135"/>
      <c r="AE54" s="135"/>
      <c r="AF54" s="135"/>
      <c r="AG54" s="135" t="s">
        <v>172</v>
      </c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1" x14ac:dyDescent="0.2">
      <c r="A55" s="142"/>
      <c r="B55" s="143"/>
      <c r="C55" s="174" t="s">
        <v>241</v>
      </c>
      <c r="D55" s="147"/>
      <c r="E55" s="148">
        <v>41.84</v>
      </c>
      <c r="F55" s="145"/>
      <c r="G55" s="145"/>
      <c r="H55" s="145"/>
      <c r="I55" s="145"/>
      <c r="J55" s="145"/>
      <c r="K55" s="145"/>
      <c r="L55" s="145"/>
      <c r="M55" s="145"/>
      <c r="N55" s="144"/>
      <c r="O55" s="144"/>
      <c r="P55" s="144"/>
      <c r="Q55" s="144"/>
      <c r="R55" s="145"/>
      <c r="S55" s="145"/>
      <c r="T55" s="145"/>
      <c r="U55" s="145"/>
      <c r="V55" s="145"/>
      <c r="W55" s="145"/>
      <c r="X55" s="145"/>
      <c r="Y55" s="135"/>
      <c r="Z55" s="135"/>
      <c r="AA55" s="135"/>
      <c r="AB55" s="135"/>
      <c r="AC55" s="135"/>
      <c r="AD55" s="135"/>
      <c r="AE55" s="135"/>
      <c r="AF55" s="135"/>
      <c r="AG55" s="135" t="s">
        <v>174</v>
      </c>
      <c r="AH55" s="135">
        <v>0</v>
      </c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1" x14ac:dyDescent="0.2">
      <c r="A56" s="142"/>
      <c r="B56" s="143"/>
      <c r="C56" s="174" t="s">
        <v>242</v>
      </c>
      <c r="D56" s="147"/>
      <c r="E56" s="148">
        <v>16.8</v>
      </c>
      <c r="F56" s="145"/>
      <c r="G56" s="145"/>
      <c r="H56" s="145"/>
      <c r="I56" s="145"/>
      <c r="J56" s="145"/>
      <c r="K56" s="145"/>
      <c r="L56" s="145"/>
      <c r="M56" s="145"/>
      <c r="N56" s="144"/>
      <c r="O56" s="144"/>
      <c r="P56" s="144"/>
      <c r="Q56" s="144"/>
      <c r="R56" s="145"/>
      <c r="S56" s="145"/>
      <c r="T56" s="145"/>
      <c r="U56" s="145"/>
      <c r="V56" s="145"/>
      <c r="W56" s="145"/>
      <c r="X56" s="145"/>
      <c r="Y56" s="135"/>
      <c r="Z56" s="135"/>
      <c r="AA56" s="135"/>
      <c r="AB56" s="135"/>
      <c r="AC56" s="135"/>
      <c r="AD56" s="135"/>
      <c r="AE56" s="135"/>
      <c r="AF56" s="135"/>
      <c r="AG56" s="135" t="s">
        <v>174</v>
      </c>
      <c r="AH56" s="135">
        <v>0</v>
      </c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ht="22.5" outlineLevel="1" x14ac:dyDescent="0.2">
      <c r="A57" s="160">
        <v>24</v>
      </c>
      <c r="B57" s="161" t="s">
        <v>243</v>
      </c>
      <c r="C57" s="173" t="s">
        <v>244</v>
      </c>
      <c r="D57" s="162" t="s">
        <v>169</v>
      </c>
      <c r="E57" s="163">
        <v>125.05</v>
      </c>
      <c r="F57" s="164"/>
      <c r="G57" s="165">
        <f>ROUND(E57*F57,2)</f>
        <v>0</v>
      </c>
      <c r="H57" s="146"/>
      <c r="I57" s="145">
        <f>ROUND(E57*H57,2)</f>
        <v>0</v>
      </c>
      <c r="J57" s="146"/>
      <c r="K57" s="145">
        <f>ROUND(E57*J57,2)</f>
        <v>0</v>
      </c>
      <c r="L57" s="145">
        <v>21</v>
      </c>
      <c r="M57" s="145">
        <f>G57*(1+L57/100)</f>
        <v>0</v>
      </c>
      <c r="N57" s="144">
        <v>0</v>
      </c>
      <c r="O57" s="144">
        <f>ROUND(E57*N57,2)</f>
        <v>0</v>
      </c>
      <c r="P57" s="144">
        <v>0.02</v>
      </c>
      <c r="Q57" s="144">
        <f>ROUND(E57*P57,2)</f>
        <v>2.5</v>
      </c>
      <c r="R57" s="145"/>
      <c r="S57" s="145" t="s">
        <v>170</v>
      </c>
      <c r="T57" s="145" t="s">
        <v>170</v>
      </c>
      <c r="U57" s="145">
        <v>0.23</v>
      </c>
      <c r="V57" s="145">
        <f>ROUND(E57*U57,2)</f>
        <v>28.76</v>
      </c>
      <c r="W57" s="145"/>
      <c r="X57" s="145" t="s">
        <v>171</v>
      </c>
      <c r="Y57" s="135"/>
      <c r="Z57" s="135"/>
      <c r="AA57" s="135"/>
      <c r="AB57" s="135"/>
      <c r="AC57" s="135"/>
      <c r="AD57" s="135"/>
      <c r="AE57" s="135"/>
      <c r="AF57" s="135"/>
      <c r="AG57" s="135" t="s">
        <v>172</v>
      </c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outlineLevel="1" x14ac:dyDescent="0.2">
      <c r="A58" s="142"/>
      <c r="B58" s="143"/>
      <c r="C58" s="174" t="s">
        <v>182</v>
      </c>
      <c r="D58" s="147"/>
      <c r="E58" s="148">
        <v>125.05</v>
      </c>
      <c r="F58" s="145"/>
      <c r="G58" s="145"/>
      <c r="H58" s="145"/>
      <c r="I58" s="145"/>
      <c r="J58" s="145"/>
      <c r="K58" s="145"/>
      <c r="L58" s="145"/>
      <c r="M58" s="145"/>
      <c r="N58" s="144"/>
      <c r="O58" s="144"/>
      <c r="P58" s="144"/>
      <c r="Q58" s="144"/>
      <c r="R58" s="145"/>
      <c r="S58" s="145"/>
      <c r="T58" s="145"/>
      <c r="U58" s="145"/>
      <c r="V58" s="145"/>
      <c r="W58" s="145"/>
      <c r="X58" s="145"/>
      <c r="Y58" s="135"/>
      <c r="Z58" s="135"/>
      <c r="AA58" s="135"/>
      <c r="AB58" s="135"/>
      <c r="AC58" s="135"/>
      <c r="AD58" s="135"/>
      <c r="AE58" s="135"/>
      <c r="AF58" s="135"/>
      <c r="AG58" s="135" t="s">
        <v>174</v>
      </c>
      <c r="AH58" s="135">
        <v>0</v>
      </c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ht="22.5" outlineLevel="1" x14ac:dyDescent="0.2">
      <c r="A59" s="160">
        <v>25</v>
      </c>
      <c r="B59" s="161" t="s">
        <v>245</v>
      </c>
      <c r="C59" s="173" t="s">
        <v>246</v>
      </c>
      <c r="D59" s="162" t="s">
        <v>202</v>
      </c>
      <c r="E59" s="163">
        <v>4.7320000000000002</v>
      </c>
      <c r="F59" s="164"/>
      <c r="G59" s="165">
        <f>ROUND(E59*F59,2)</f>
        <v>0</v>
      </c>
      <c r="H59" s="146"/>
      <c r="I59" s="145">
        <f>ROUND(E59*H59,2)</f>
        <v>0</v>
      </c>
      <c r="J59" s="146"/>
      <c r="K59" s="145">
        <f>ROUND(E59*J59,2)</f>
        <v>0</v>
      </c>
      <c r="L59" s="145">
        <v>21</v>
      </c>
      <c r="M59" s="145">
        <f>G59*(1+L59/100)</f>
        <v>0</v>
      </c>
      <c r="N59" s="144">
        <v>0</v>
      </c>
      <c r="O59" s="144">
        <f>ROUND(E59*N59,2)</f>
        <v>0</v>
      </c>
      <c r="P59" s="144">
        <v>2.2000000000000002</v>
      </c>
      <c r="Q59" s="144">
        <f>ROUND(E59*P59,2)</f>
        <v>10.41</v>
      </c>
      <c r="R59" s="145"/>
      <c r="S59" s="145" t="s">
        <v>170</v>
      </c>
      <c r="T59" s="145" t="s">
        <v>170</v>
      </c>
      <c r="U59" s="145">
        <v>10.67</v>
      </c>
      <c r="V59" s="145">
        <f>ROUND(E59*U59,2)</f>
        <v>50.49</v>
      </c>
      <c r="W59" s="145"/>
      <c r="X59" s="145" t="s">
        <v>171</v>
      </c>
      <c r="Y59" s="135"/>
      <c r="Z59" s="135"/>
      <c r="AA59" s="135"/>
      <c r="AB59" s="135"/>
      <c r="AC59" s="135"/>
      <c r="AD59" s="135"/>
      <c r="AE59" s="135"/>
      <c r="AF59" s="135"/>
      <c r="AG59" s="135" t="s">
        <v>172</v>
      </c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outlineLevel="1" x14ac:dyDescent="0.2">
      <c r="A60" s="142"/>
      <c r="B60" s="143"/>
      <c r="C60" s="174" t="s">
        <v>247</v>
      </c>
      <c r="D60" s="147"/>
      <c r="E60" s="148">
        <v>4.7320000000000002</v>
      </c>
      <c r="F60" s="145"/>
      <c r="G60" s="145"/>
      <c r="H60" s="145"/>
      <c r="I60" s="145"/>
      <c r="J60" s="145"/>
      <c r="K60" s="145"/>
      <c r="L60" s="145"/>
      <c r="M60" s="145"/>
      <c r="N60" s="144"/>
      <c r="O60" s="144"/>
      <c r="P60" s="144"/>
      <c r="Q60" s="144"/>
      <c r="R60" s="145"/>
      <c r="S60" s="145"/>
      <c r="T60" s="145"/>
      <c r="U60" s="145"/>
      <c r="V60" s="145"/>
      <c r="W60" s="145"/>
      <c r="X60" s="145"/>
      <c r="Y60" s="135"/>
      <c r="Z60" s="135"/>
      <c r="AA60" s="135"/>
      <c r="AB60" s="135"/>
      <c r="AC60" s="135"/>
      <c r="AD60" s="135"/>
      <c r="AE60" s="135"/>
      <c r="AF60" s="135"/>
      <c r="AG60" s="135" t="s">
        <v>174</v>
      </c>
      <c r="AH60" s="135">
        <v>0</v>
      </c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ht="22.5" outlineLevel="1" x14ac:dyDescent="0.2">
      <c r="A61" s="160">
        <v>26</v>
      </c>
      <c r="B61" s="161" t="s">
        <v>248</v>
      </c>
      <c r="C61" s="173" t="s">
        <v>249</v>
      </c>
      <c r="D61" s="162" t="s">
        <v>202</v>
      </c>
      <c r="E61" s="163">
        <v>3.8864999999999998</v>
      </c>
      <c r="F61" s="164"/>
      <c r="G61" s="165">
        <f>ROUND(E61*F61,2)</f>
        <v>0</v>
      </c>
      <c r="H61" s="146"/>
      <c r="I61" s="145">
        <f>ROUND(E61*H61,2)</f>
        <v>0</v>
      </c>
      <c r="J61" s="146"/>
      <c r="K61" s="145">
        <f>ROUND(E61*J61,2)</f>
        <v>0</v>
      </c>
      <c r="L61" s="145">
        <v>21</v>
      </c>
      <c r="M61" s="145">
        <f>G61*(1+L61/100)</f>
        <v>0</v>
      </c>
      <c r="N61" s="144">
        <v>0</v>
      </c>
      <c r="O61" s="144">
        <f>ROUND(E61*N61,2)</f>
        <v>0</v>
      </c>
      <c r="P61" s="144">
        <v>2.2000000000000002</v>
      </c>
      <c r="Q61" s="144">
        <f>ROUND(E61*P61,2)</f>
        <v>8.5500000000000007</v>
      </c>
      <c r="R61" s="145"/>
      <c r="S61" s="145" t="s">
        <v>170</v>
      </c>
      <c r="T61" s="145" t="s">
        <v>170</v>
      </c>
      <c r="U61" s="145">
        <v>11.855</v>
      </c>
      <c r="V61" s="145">
        <f>ROUND(E61*U61,2)</f>
        <v>46.07</v>
      </c>
      <c r="W61" s="145"/>
      <c r="X61" s="145" t="s">
        <v>171</v>
      </c>
      <c r="Y61" s="135"/>
      <c r="Z61" s="135"/>
      <c r="AA61" s="135"/>
      <c r="AB61" s="135"/>
      <c r="AC61" s="135"/>
      <c r="AD61" s="135"/>
      <c r="AE61" s="135"/>
      <c r="AF61" s="135"/>
      <c r="AG61" s="135" t="s">
        <v>172</v>
      </c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outlineLevel="1" x14ac:dyDescent="0.2">
      <c r="A62" s="142"/>
      <c r="B62" s="143"/>
      <c r="C62" s="174" t="s">
        <v>203</v>
      </c>
      <c r="D62" s="147"/>
      <c r="E62" s="148">
        <v>3.8864999999999998</v>
      </c>
      <c r="F62" s="145"/>
      <c r="G62" s="145"/>
      <c r="H62" s="145"/>
      <c r="I62" s="145"/>
      <c r="J62" s="145"/>
      <c r="K62" s="145"/>
      <c r="L62" s="145"/>
      <c r="M62" s="145"/>
      <c r="N62" s="144"/>
      <c r="O62" s="144"/>
      <c r="P62" s="144"/>
      <c r="Q62" s="144"/>
      <c r="R62" s="145"/>
      <c r="S62" s="145"/>
      <c r="T62" s="145"/>
      <c r="U62" s="145"/>
      <c r="V62" s="145"/>
      <c r="W62" s="145"/>
      <c r="X62" s="145"/>
      <c r="Y62" s="135"/>
      <c r="Z62" s="135"/>
      <c r="AA62" s="135"/>
      <c r="AB62" s="135"/>
      <c r="AC62" s="135"/>
      <c r="AD62" s="135"/>
      <c r="AE62" s="135"/>
      <c r="AF62" s="135"/>
      <c r="AG62" s="135" t="s">
        <v>174</v>
      </c>
      <c r="AH62" s="135">
        <v>0</v>
      </c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outlineLevel="1" x14ac:dyDescent="0.2">
      <c r="A63" s="166">
        <v>27</v>
      </c>
      <c r="B63" s="167" t="s">
        <v>250</v>
      </c>
      <c r="C63" s="175" t="s">
        <v>251</v>
      </c>
      <c r="D63" s="168" t="s">
        <v>191</v>
      </c>
      <c r="E63" s="169">
        <v>4</v>
      </c>
      <c r="F63" s="170"/>
      <c r="G63" s="171">
        <f>ROUND(E63*F63,2)</f>
        <v>0</v>
      </c>
      <c r="H63" s="146"/>
      <c r="I63" s="145">
        <f>ROUND(E63*H63,2)</f>
        <v>0</v>
      </c>
      <c r="J63" s="146"/>
      <c r="K63" s="145">
        <f>ROUND(E63*J63,2)</f>
        <v>0</v>
      </c>
      <c r="L63" s="145">
        <v>21</v>
      </c>
      <c r="M63" s="145">
        <f>G63*(1+L63/100)</f>
        <v>0</v>
      </c>
      <c r="N63" s="144">
        <v>0</v>
      </c>
      <c r="O63" s="144">
        <f>ROUND(E63*N63,2)</f>
        <v>0</v>
      </c>
      <c r="P63" s="144">
        <v>0</v>
      </c>
      <c r="Q63" s="144">
        <f>ROUND(E63*P63,2)</f>
        <v>0</v>
      </c>
      <c r="R63" s="145"/>
      <c r="S63" s="145" t="s">
        <v>170</v>
      </c>
      <c r="T63" s="145" t="s">
        <v>170</v>
      </c>
      <c r="U63" s="145">
        <v>0.26</v>
      </c>
      <c r="V63" s="145">
        <f>ROUND(E63*U63,2)</f>
        <v>1.04</v>
      </c>
      <c r="W63" s="145"/>
      <c r="X63" s="145" t="s">
        <v>171</v>
      </c>
      <c r="Y63" s="135"/>
      <c r="Z63" s="135"/>
      <c r="AA63" s="135"/>
      <c r="AB63" s="135"/>
      <c r="AC63" s="135"/>
      <c r="AD63" s="135"/>
      <c r="AE63" s="135"/>
      <c r="AF63" s="135"/>
      <c r="AG63" s="135" t="s">
        <v>172</v>
      </c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1" x14ac:dyDescent="0.2">
      <c r="A64" s="166">
        <v>28</v>
      </c>
      <c r="B64" s="167" t="s">
        <v>252</v>
      </c>
      <c r="C64" s="175" t="s">
        <v>253</v>
      </c>
      <c r="D64" s="168" t="s">
        <v>191</v>
      </c>
      <c r="E64" s="169">
        <v>12</v>
      </c>
      <c r="F64" s="170"/>
      <c r="G64" s="171">
        <f>ROUND(E64*F64,2)</f>
        <v>0</v>
      </c>
      <c r="H64" s="146"/>
      <c r="I64" s="145">
        <f>ROUND(E64*H64,2)</f>
        <v>0</v>
      </c>
      <c r="J64" s="146"/>
      <c r="K64" s="145">
        <f>ROUND(E64*J64,2)</f>
        <v>0</v>
      </c>
      <c r="L64" s="145">
        <v>21</v>
      </c>
      <c r="M64" s="145">
        <f>G64*(1+L64/100)</f>
        <v>0</v>
      </c>
      <c r="N64" s="144">
        <v>0</v>
      </c>
      <c r="O64" s="144">
        <f>ROUND(E64*N64,2)</f>
        <v>0</v>
      </c>
      <c r="P64" s="144">
        <v>0</v>
      </c>
      <c r="Q64" s="144">
        <f>ROUND(E64*P64,2)</f>
        <v>0</v>
      </c>
      <c r="R64" s="145"/>
      <c r="S64" s="145" t="s">
        <v>170</v>
      </c>
      <c r="T64" s="145" t="s">
        <v>170</v>
      </c>
      <c r="U64" s="145">
        <v>0.63</v>
      </c>
      <c r="V64" s="145">
        <f>ROUND(E64*U64,2)</f>
        <v>7.56</v>
      </c>
      <c r="W64" s="145"/>
      <c r="X64" s="145" t="s">
        <v>171</v>
      </c>
      <c r="Y64" s="135"/>
      <c r="Z64" s="135"/>
      <c r="AA64" s="135"/>
      <c r="AB64" s="135"/>
      <c r="AC64" s="135"/>
      <c r="AD64" s="135"/>
      <c r="AE64" s="135"/>
      <c r="AF64" s="135"/>
      <c r="AG64" s="135" t="s">
        <v>172</v>
      </c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x14ac:dyDescent="0.2">
      <c r="A65" s="153" t="s">
        <v>165</v>
      </c>
      <c r="B65" s="154" t="s">
        <v>104</v>
      </c>
      <c r="C65" s="172" t="s">
        <v>105</v>
      </c>
      <c r="D65" s="155"/>
      <c r="E65" s="156"/>
      <c r="F65" s="157"/>
      <c r="G65" s="158">
        <f>SUMIF(AG66:AG66,"&lt;&gt;NOR",G66:G66)</f>
        <v>0</v>
      </c>
      <c r="H65" s="152"/>
      <c r="I65" s="152">
        <f>SUM(I66:I66)</f>
        <v>0</v>
      </c>
      <c r="J65" s="152"/>
      <c r="K65" s="152">
        <f>SUM(K66:K66)</f>
        <v>0</v>
      </c>
      <c r="L65" s="152"/>
      <c r="M65" s="152">
        <f>SUM(M66:M66)</f>
        <v>0</v>
      </c>
      <c r="N65" s="151"/>
      <c r="O65" s="151">
        <f>SUM(O66:O66)</f>
        <v>0</v>
      </c>
      <c r="P65" s="151"/>
      <c r="Q65" s="151">
        <f>SUM(Q66:Q66)</f>
        <v>0</v>
      </c>
      <c r="R65" s="152"/>
      <c r="S65" s="152"/>
      <c r="T65" s="152"/>
      <c r="U65" s="152"/>
      <c r="V65" s="152">
        <f>SUM(V66:V66)</f>
        <v>28.57</v>
      </c>
      <c r="W65" s="152"/>
      <c r="X65" s="152"/>
      <c r="AG65" t="s">
        <v>166</v>
      </c>
    </row>
    <row r="66" spans="1:60" outlineLevel="1" x14ac:dyDescent="0.2">
      <c r="A66" s="166">
        <v>29</v>
      </c>
      <c r="B66" s="167" t="s">
        <v>254</v>
      </c>
      <c r="C66" s="175" t="s">
        <v>255</v>
      </c>
      <c r="D66" s="168" t="s">
        <v>219</v>
      </c>
      <c r="E66" s="169">
        <v>30.43806</v>
      </c>
      <c r="F66" s="170"/>
      <c r="G66" s="171">
        <f>ROUND(E66*F66,2)</f>
        <v>0</v>
      </c>
      <c r="H66" s="146"/>
      <c r="I66" s="145">
        <f>ROUND(E66*H66,2)</f>
        <v>0</v>
      </c>
      <c r="J66" s="146"/>
      <c r="K66" s="145">
        <f>ROUND(E66*J66,2)</f>
        <v>0</v>
      </c>
      <c r="L66" s="145">
        <v>21</v>
      </c>
      <c r="M66" s="145">
        <f>G66*(1+L66/100)</f>
        <v>0</v>
      </c>
      <c r="N66" s="144">
        <v>0</v>
      </c>
      <c r="O66" s="144">
        <f>ROUND(E66*N66,2)</f>
        <v>0</v>
      </c>
      <c r="P66" s="144">
        <v>0</v>
      </c>
      <c r="Q66" s="144">
        <f>ROUND(E66*P66,2)</f>
        <v>0</v>
      </c>
      <c r="R66" s="145"/>
      <c r="S66" s="145" t="s">
        <v>170</v>
      </c>
      <c r="T66" s="145" t="s">
        <v>170</v>
      </c>
      <c r="U66" s="145">
        <v>0.9385</v>
      </c>
      <c r="V66" s="145">
        <f>ROUND(E66*U66,2)</f>
        <v>28.57</v>
      </c>
      <c r="W66" s="145"/>
      <c r="X66" s="145" t="s">
        <v>256</v>
      </c>
      <c r="Y66" s="135"/>
      <c r="Z66" s="135"/>
      <c r="AA66" s="135"/>
      <c r="AB66" s="135"/>
      <c r="AC66" s="135"/>
      <c r="AD66" s="135"/>
      <c r="AE66" s="135"/>
      <c r="AF66" s="135"/>
      <c r="AG66" s="135" t="s">
        <v>257</v>
      </c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x14ac:dyDescent="0.2">
      <c r="A67" s="153" t="s">
        <v>165</v>
      </c>
      <c r="B67" s="154" t="s">
        <v>109</v>
      </c>
      <c r="C67" s="172" t="s">
        <v>110</v>
      </c>
      <c r="D67" s="155"/>
      <c r="E67" s="156"/>
      <c r="F67" s="157"/>
      <c r="G67" s="158">
        <f>SUMIF(AG68:AG82,"&lt;&gt;NOR",G68:G82)</f>
        <v>0</v>
      </c>
      <c r="H67" s="152"/>
      <c r="I67" s="152">
        <f>SUM(I68:I82)</f>
        <v>0</v>
      </c>
      <c r="J67" s="152"/>
      <c r="K67" s="152">
        <f>SUM(K68:K82)</f>
        <v>0</v>
      </c>
      <c r="L67" s="152"/>
      <c r="M67" s="152">
        <f>SUM(M68:M82)</f>
        <v>0</v>
      </c>
      <c r="N67" s="151"/>
      <c r="O67" s="151">
        <f>SUM(O68:O82)</f>
        <v>0.98</v>
      </c>
      <c r="P67" s="151"/>
      <c r="Q67" s="151">
        <f>SUM(Q68:Q82)</f>
        <v>0</v>
      </c>
      <c r="R67" s="152"/>
      <c r="S67" s="152"/>
      <c r="T67" s="152"/>
      <c r="U67" s="152"/>
      <c r="V67" s="152">
        <f>SUM(V68:V82)</f>
        <v>66.36</v>
      </c>
      <c r="W67" s="152"/>
      <c r="X67" s="152"/>
      <c r="AG67" t="s">
        <v>166</v>
      </c>
    </row>
    <row r="68" spans="1:60" outlineLevel="1" x14ac:dyDescent="0.2">
      <c r="A68" s="160">
        <v>30</v>
      </c>
      <c r="B68" s="161" t="s">
        <v>258</v>
      </c>
      <c r="C68" s="173" t="s">
        <v>259</v>
      </c>
      <c r="D68" s="162" t="s">
        <v>169</v>
      </c>
      <c r="E68" s="163">
        <v>125.05</v>
      </c>
      <c r="F68" s="164"/>
      <c r="G68" s="165">
        <f>ROUND(E68*F68,2)</f>
        <v>0</v>
      </c>
      <c r="H68" s="146"/>
      <c r="I68" s="145">
        <f>ROUND(E68*H68,2)</f>
        <v>0</v>
      </c>
      <c r="J68" s="146"/>
      <c r="K68" s="145">
        <f>ROUND(E68*J68,2)</f>
        <v>0</v>
      </c>
      <c r="L68" s="145">
        <v>21</v>
      </c>
      <c r="M68" s="145">
        <f>G68*(1+L68/100)</f>
        <v>0</v>
      </c>
      <c r="N68" s="144">
        <v>0</v>
      </c>
      <c r="O68" s="144">
        <f>ROUND(E68*N68,2)</f>
        <v>0</v>
      </c>
      <c r="P68" s="144">
        <v>0</v>
      </c>
      <c r="Q68" s="144">
        <f>ROUND(E68*P68,2)</f>
        <v>0</v>
      </c>
      <c r="R68" s="145"/>
      <c r="S68" s="145" t="s">
        <v>170</v>
      </c>
      <c r="T68" s="145" t="s">
        <v>170</v>
      </c>
      <c r="U68" s="145">
        <v>2.75E-2</v>
      </c>
      <c r="V68" s="145">
        <f>ROUND(E68*U68,2)</f>
        <v>3.44</v>
      </c>
      <c r="W68" s="145"/>
      <c r="X68" s="145" t="s">
        <v>171</v>
      </c>
      <c r="Y68" s="135"/>
      <c r="Z68" s="135"/>
      <c r="AA68" s="135"/>
      <c r="AB68" s="135"/>
      <c r="AC68" s="135"/>
      <c r="AD68" s="135"/>
      <c r="AE68" s="135"/>
      <c r="AF68" s="135"/>
      <c r="AG68" s="135" t="s">
        <v>172</v>
      </c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outlineLevel="1" x14ac:dyDescent="0.2">
      <c r="A69" s="142"/>
      <c r="B69" s="143"/>
      <c r="C69" s="174" t="s">
        <v>182</v>
      </c>
      <c r="D69" s="147"/>
      <c r="E69" s="148">
        <v>125.05</v>
      </c>
      <c r="F69" s="145"/>
      <c r="G69" s="145"/>
      <c r="H69" s="145"/>
      <c r="I69" s="145"/>
      <c r="J69" s="145"/>
      <c r="K69" s="145"/>
      <c r="L69" s="145"/>
      <c r="M69" s="145"/>
      <c r="N69" s="144"/>
      <c r="O69" s="144"/>
      <c r="P69" s="144"/>
      <c r="Q69" s="144"/>
      <c r="R69" s="145"/>
      <c r="S69" s="145"/>
      <c r="T69" s="145"/>
      <c r="U69" s="145"/>
      <c r="V69" s="145"/>
      <c r="W69" s="145"/>
      <c r="X69" s="145"/>
      <c r="Y69" s="135"/>
      <c r="Z69" s="135"/>
      <c r="AA69" s="135"/>
      <c r="AB69" s="135"/>
      <c r="AC69" s="135"/>
      <c r="AD69" s="135"/>
      <c r="AE69" s="135"/>
      <c r="AF69" s="135"/>
      <c r="AG69" s="135" t="s">
        <v>174</v>
      </c>
      <c r="AH69" s="135">
        <v>0</v>
      </c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outlineLevel="1" x14ac:dyDescent="0.2">
      <c r="A70" s="160">
        <v>31</v>
      </c>
      <c r="B70" s="161" t="s">
        <v>260</v>
      </c>
      <c r="C70" s="173" t="s">
        <v>261</v>
      </c>
      <c r="D70" s="162" t="s">
        <v>262</v>
      </c>
      <c r="E70" s="163">
        <v>37.515000000000001</v>
      </c>
      <c r="F70" s="164"/>
      <c r="G70" s="165">
        <f>ROUND(E70*F70,2)</f>
        <v>0</v>
      </c>
      <c r="H70" s="146"/>
      <c r="I70" s="145">
        <f>ROUND(E70*H70,2)</f>
        <v>0</v>
      </c>
      <c r="J70" s="146"/>
      <c r="K70" s="145">
        <f>ROUND(E70*J70,2)</f>
        <v>0</v>
      </c>
      <c r="L70" s="145">
        <v>21</v>
      </c>
      <c r="M70" s="145">
        <f>G70*(1+L70/100)</f>
        <v>0</v>
      </c>
      <c r="N70" s="144">
        <v>1E-3</v>
      </c>
      <c r="O70" s="144">
        <f>ROUND(E70*N70,2)</f>
        <v>0.04</v>
      </c>
      <c r="P70" s="144">
        <v>0</v>
      </c>
      <c r="Q70" s="144">
        <f>ROUND(E70*P70,2)</f>
        <v>0</v>
      </c>
      <c r="R70" s="145" t="s">
        <v>231</v>
      </c>
      <c r="S70" s="145" t="s">
        <v>170</v>
      </c>
      <c r="T70" s="145" t="s">
        <v>170</v>
      </c>
      <c r="U70" s="145">
        <v>0</v>
      </c>
      <c r="V70" s="145">
        <f>ROUND(E70*U70,2)</f>
        <v>0</v>
      </c>
      <c r="W70" s="145"/>
      <c r="X70" s="145" t="s">
        <v>232</v>
      </c>
      <c r="Y70" s="135"/>
      <c r="Z70" s="135"/>
      <c r="AA70" s="135"/>
      <c r="AB70" s="135"/>
      <c r="AC70" s="135"/>
      <c r="AD70" s="135"/>
      <c r="AE70" s="135"/>
      <c r="AF70" s="135"/>
      <c r="AG70" s="135" t="s">
        <v>233</v>
      </c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outlineLevel="1" x14ac:dyDescent="0.2">
      <c r="A71" s="142"/>
      <c r="B71" s="143"/>
      <c r="C71" s="174" t="s">
        <v>263</v>
      </c>
      <c r="D71" s="147"/>
      <c r="E71" s="148">
        <v>37.515000000000001</v>
      </c>
      <c r="F71" s="145"/>
      <c r="G71" s="145"/>
      <c r="H71" s="145"/>
      <c r="I71" s="145"/>
      <c r="J71" s="145"/>
      <c r="K71" s="145"/>
      <c r="L71" s="145"/>
      <c r="M71" s="145"/>
      <c r="N71" s="144"/>
      <c r="O71" s="144"/>
      <c r="P71" s="144"/>
      <c r="Q71" s="144"/>
      <c r="R71" s="145"/>
      <c r="S71" s="145"/>
      <c r="T71" s="145"/>
      <c r="U71" s="145"/>
      <c r="V71" s="145"/>
      <c r="W71" s="145"/>
      <c r="X71" s="145"/>
      <c r="Y71" s="135"/>
      <c r="Z71" s="135"/>
      <c r="AA71" s="135"/>
      <c r="AB71" s="135"/>
      <c r="AC71" s="135"/>
      <c r="AD71" s="135"/>
      <c r="AE71" s="135"/>
      <c r="AF71" s="135"/>
      <c r="AG71" s="135" t="s">
        <v>174</v>
      </c>
      <c r="AH71" s="135">
        <v>0</v>
      </c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outlineLevel="1" x14ac:dyDescent="0.2">
      <c r="A72" s="166">
        <v>32</v>
      </c>
      <c r="B72" s="167" t="s">
        <v>264</v>
      </c>
      <c r="C72" s="175" t="s">
        <v>265</v>
      </c>
      <c r="D72" s="168" t="s">
        <v>169</v>
      </c>
      <c r="E72" s="169">
        <v>125.05</v>
      </c>
      <c r="F72" s="170"/>
      <c r="G72" s="171">
        <f>ROUND(E72*F72,2)</f>
        <v>0</v>
      </c>
      <c r="H72" s="146"/>
      <c r="I72" s="145">
        <f>ROUND(E72*H72,2)</f>
        <v>0</v>
      </c>
      <c r="J72" s="146"/>
      <c r="K72" s="145">
        <f>ROUND(E72*J72,2)</f>
        <v>0</v>
      </c>
      <c r="L72" s="145">
        <v>21</v>
      </c>
      <c r="M72" s="145">
        <f>G72*(1+L72/100)</f>
        <v>0</v>
      </c>
      <c r="N72" s="144">
        <v>4.0999999999999999E-4</v>
      </c>
      <c r="O72" s="144">
        <f>ROUND(E72*N72,2)</f>
        <v>0.05</v>
      </c>
      <c r="P72" s="144">
        <v>0</v>
      </c>
      <c r="Q72" s="144">
        <f>ROUND(E72*P72,2)</f>
        <v>0</v>
      </c>
      <c r="R72" s="145"/>
      <c r="S72" s="145" t="s">
        <v>170</v>
      </c>
      <c r="T72" s="145" t="s">
        <v>170</v>
      </c>
      <c r="U72" s="145">
        <v>0.22991</v>
      </c>
      <c r="V72" s="145">
        <f>ROUND(E72*U72,2)</f>
        <v>28.75</v>
      </c>
      <c r="W72" s="145"/>
      <c r="X72" s="145" t="s">
        <v>171</v>
      </c>
      <c r="Y72" s="135"/>
      <c r="Z72" s="135"/>
      <c r="AA72" s="135"/>
      <c r="AB72" s="135"/>
      <c r="AC72" s="135"/>
      <c r="AD72" s="135"/>
      <c r="AE72" s="135"/>
      <c r="AF72" s="135"/>
      <c r="AG72" s="135" t="s">
        <v>172</v>
      </c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outlineLevel="1" x14ac:dyDescent="0.2">
      <c r="A73" s="160">
        <v>33</v>
      </c>
      <c r="B73" s="161" t="s">
        <v>266</v>
      </c>
      <c r="C73" s="173" t="s">
        <v>267</v>
      </c>
      <c r="D73" s="162" t="s">
        <v>169</v>
      </c>
      <c r="E73" s="163">
        <v>143.8075</v>
      </c>
      <c r="F73" s="164"/>
      <c r="G73" s="165">
        <f>ROUND(E73*F73,2)</f>
        <v>0</v>
      </c>
      <c r="H73" s="146"/>
      <c r="I73" s="145">
        <f>ROUND(E73*H73,2)</f>
        <v>0</v>
      </c>
      <c r="J73" s="146"/>
      <c r="K73" s="145">
        <f>ROUND(E73*J73,2)</f>
        <v>0</v>
      </c>
      <c r="L73" s="145">
        <v>21</v>
      </c>
      <c r="M73" s="145">
        <f>G73*(1+L73/100)</f>
        <v>0</v>
      </c>
      <c r="N73" s="144">
        <v>4.4999999999999997E-3</v>
      </c>
      <c r="O73" s="144">
        <f>ROUND(E73*N73,2)</f>
        <v>0.65</v>
      </c>
      <c r="P73" s="144">
        <v>0</v>
      </c>
      <c r="Q73" s="144">
        <f>ROUND(E73*P73,2)</f>
        <v>0</v>
      </c>
      <c r="R73" s="145" t="s">
        <v>231</v>
      </c>
      <c r="S73" s="145" t="s">
        <v>170</v>
      </c>
      <c r="T73" s="145" t="s">
        <v>170</v>
      </c>
      <c r="U73" s="145">
        <v>0</v>
      </c>
      <c r="V73" s="145">
        <f>ROUND(E73*U73,2)</f>
        <v>0</v>
      </c>
      <c r="W73" s="145"/>
      <c r="X73" s="145" t="s">
        <v>232</v>
      </c>
      <c r="Y73" s="135"/>
      <c r="Z73" s="135"/>
      <c r="AA73" s="135"/>
      <c r="AB73" s="135"/>
      <c r="AC73" s="135"/>
      <c r="AD73" s="135"/>
      <c r="AE73" s="135"/>
      <c r="AF73" s="135"/>
      <c r="AG73" s="135" t="s">
        <v>233</v>
      </c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outlineLevel="1" x14ac:dyDescent="0.2">
      <c r="A74" s="142"/>
      <c r="B74" s="143"/>
      <c r="C74" s="174" t="s">
        <v>268</v>
      </c>
      <c r="D74" s="147"/>
      <c r="E74" s="148">
        <v>125.05</v>
      </c>
      <c r="F74" s="145"/>
      <c r="G74" s="145"/>
      <c r="H74" s="145"/>
      <c r="I74" s="145"/>
      <c r="J74" s="145"/>
      <c r="K74" s="145"/>
      <c r="L74" s="145"/>
      <c r="M74" s="145"/>
      <c r="N74" s="144"/>
      <c r="O74" s="144"/>
      <c r="P74" s="144"/>
      <c r="Q74" s="144"/>
      <c r="R74" s="145"/>
      <c r="S74" s="145"/>
      <c r="T74" s="145"/>
      <c r="U74" s="145"/>
      <c r="V74" s="145"/>
      <c r="W74" s="145"/>
      <c r="X74" s="145"/>
      <c r="Y74" s="135"/>
      <c r="Z74" s="135"/>
      <c r="AA74" s="135"/>
      <c r="AB74" s="135"/>
      <c r="AC74" s="135"/>
      <c r="AD74" s="135"/>
      <c r="AE74" s="135"/>
      <c r="AF74" s="135"/>
      <c r="AG74" s="135" t="s">
        <v>174</v>
      </c>
      <c r="AH74" s="135">
        <v>0</v>
      </c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outlineLevel="1" x14ac:dyDescent="0.2">
      <c r="A75" s="142"/>
      <c r="B75" s="143"/>
      <c r="C75" s="176" t="s">
        <v>269</v>
      </c>
      <c r="D75" s="149"/>
      <c r="E75" s="150">
        <v>18.7575</v>
      </c>
      <c r="F75" s="145"/>
      <c r="G75" s="145"/>
      <c r="H75" s="145"/>
      <c r="I75" s="145"/>
      <c r="J75" s="145"/>
      <c r="K75" s="145"/>
      <c r="L75" s="145"/>
      <c r="M75" s="145"/>
      <c r="N75" s="144"/>
      <c r="O75" s="144"/>
      <c r="P75" s="144"/>
      <c r="Q75" s="144"/>
      <c r="R75" s="145"/>
      <c r="S75" s="145"/>
      <c r="T75" s="145"/>
      <c r="U75" s="145"/>
      <c r="V75" s="145"/>
      <c r="W75" s="145"/>
      <c r="X75" s="145"/>
      <c r="Y75" s="135"/>
      <c r="Z75" s="135"/>
      <c r="AA75" s="135"/>
      <c r="AB75" s="135"/>
      <c r="AC75" s="135"/>
      <c r="AD75" s="135"/>
      <c r="AE75" s="135"/>
      <c r="AF75" s="135"/>
      <c r="AG75" s="135" t="s">
        <v>174</v>
      </c>
      <c r="AH75" s="135">
        <v>4</v>
      </c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outlineLevel="1" x14ac:dyDescent="0.2">
      <c r="A76" s="160">
        <v>34</v>
      </c>
      <c r="B76" s="161" t="s">
        <v>270</v>
      </c>
      <c r="C76" s="173" t="s">
        <v>271</v>
      </c>
      <c r="D76" s="162" t="s">
        <v>169</v>
      </c>
      <c r="E76" s="163">
        <v>59.012</v>
      </c>
      <c r="F76" s="164"/>
      <c r="G76" s="165">
        <f>ROUND(E76*F76,2)</f>
        <v>0</v>
      </c>
      <c r="H76" s="146"/>
      <c r="I76" s="145">
        <f>ROUND(E76*H76,2)</f>
        <v>0</v>
      </c>
      <c r="J76" s="146"/>
      <c r="K76" s="145">
        <f>ROUND(E76*J76,2)</f>
        <v>0</v>
      </c>
      <c r="L76" s="145">
        <v>21</v>
      </c>
      <c r="M76" s="145">
        <f>G76*(1+L76/100)</f>
        <v>0</v>
      </c>
      <c r="N76" s="144">
        <v>2.1000000000000001E-4</v>
      </c>
      <c r="O76" s="144">
        <f>ROUND(E76*N76,2)</f>
        <v>0.01</v>
      </c>
      <c r="P76" s="144">
        <v>0</v>
      </c>
      <c r="Q76" s="144">
        <f>ROUND(E76*P76,2)</f>
        <v>0</v>
      </c>
      <c r="R76" s="145"/>
      <c r="S76" s="145" t="s">
        <v>170</v>
      </c>
      <c r="T76" s="145" t="s">
        <v>170</v>
      </c>
      <c r="U76" s="145">
        <v>9.5000000000000001E-2</v>
      </c>
      <c r="V76" s="145">
        <f>ROUND(E76*U76,2)</f>
        <v>5.61</v>
      </c>
      <c r="W76" s="145"/>
      <c r="X76" s="145" t="s">
        <v>171</v>
      </c>
      <c r="Y76" s="135"/>
      <c r="Z76" s="135"/>
      <c r="AA76" s="135"/>
      <c r="AB76" s="135"/>
      <c r="AC76" s="135"/>
      <c r="AD76" s="135"/>
      <c r="AE76" s="135"/>
      <c r="AF76" s="135"/>
      <c r="AG76" s="135" t="s">
        <v>172</v>
      </c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1" x14ac:dyDescent="0.2">
      <c r="A77" s="142"/>
      <c r="B77" s="143"/>
      <c r="C77" s="174" t="s">
        <v>272</v>
      </c>
      <c r="D77" s="147"/>
      <c r="E77" s="148">
        <v>47.27</v>
      </c>
      <c r="F77" s="145"/>
      <c r="G77" s="145"/>
      <c r="H77" s="145"/>
      <c r="I77" s="145"/>
      <c r="J77" s="145"/>
      <c r="K77" s="145"/>
      <c r="L77" s="145"/>
      <c r="M77" s="145"/>
      <c r="N77" s="144"/>
      <c r="O77" s="144"/>
      <c r="P77" s="144"/>
      <c r="Q77" s="144"/>
      <c r="R77" s="145"/>
      <c r="S77" s="145"/>
      <c r="T77" s="145"/>
      <c r="U77" s="145"/>
      <c r="V77" s="145"/>
      <c r="W77" s="145"/>
      <c r="X77" s="145"/>
      <c r="Y77" s="135"/>
      <c r="Z77" s="135"/>
      <c r="AA77" s="135"/>
      <c r="AB77" s="135"/>
      <c r="AC77" s="135"/>
      <c r="AD77" s="135"/>
      <c r="AE77" s="135"/>
      <c r="AF77" s="135"/>
      <c r="AG77" s="135" t="s">
        <v>174</v>
      </c>
      <c r="AH77" s="135">
        <v>0</v>
      </c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outlineLevel="1" x14ac:dyDescent="0.2">
      <c r="A78" s="142"/>
      <c r="B78" s="143"/>
      <c r="C78" s="174" t="s">
        <v>273</v>
      </c>
      <c r="D78" s="147"/>
      <c r="E78" s="148">
        <v>11.742000000000001</v>
      </c>
      <c r="F78" s="145"/>
      <c r="G78" s="145"/>
      <c r="H78" s="145"/>
      <c r="I78" s="145"/>
      <c r="J78" s="145"/>
      <c r="K78" s="145"/>
      <c r="L78" s="145"/>
      <c r="M78" s="145"/>
      <c r="N78" s="144"/>
      <c r="O78" s="144"/>
      <c r="P78" s="144"/>
      <c r="Q78" s="144"/>
      <c r="R78" s="145"/>
      <c r="S78" s="145"/>
      <c r="T78" s="145"/>
      <c r="U78" s="145"/>
      <c r="V78" s="145"/>
      <c r="W78" s="145"/>
      <c r="X78" s="145"/>
      <c r="Y78" s="135"/>
      <c r="Z78" s="135"/>
      <c r="AA78" s="135"/>
      <c r="AB78" s="135"/>
      <c r="AC78" s="135"/>
      <c r="AD78" s="135"/>
      <c r="AE78" s="135"/>
      <c r="AF78" s="135"/>
      <c r="AG78" s="135" t="s">
        <v>174</v>
      </c>
      <c r="AH78" s="135">
        <v>0</v>
      </c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outlineLevel="1" x14ac:dyDescent="0.2">
      <c r="A79" s="166">
        <v>35</v>
      </c>
      <c r="B79" s="167" t="s">
        <v>274</v>
      </c>
      <c r="C79" s="175" t="s">
        <v>275</v>
      </c>
      <c r="D79" s="168" t="s">
        <v>169</v>
      </c>
      <c r="E79" s="169">
        <v>59.012</v>
      </c>
      <c r="F79" s="170"/>
      <c r="G79" s="171">
        <f>ROUND(E79*F79,2)</f>
        <v>0</v>
      </c>
      <c r="H79" s="146"/>
      <c r="I79" s="145">
        <f>ROUND(E79*H79,2)</f>
        <v>0</v>
      </c>
      <c r="J79" s="146"/>
      <c r="K79" s="145">
        <f>ROUND(E79*J79,2)</f>
        <v>0</v>
      </c>
      <c r="L79" s="145">
        <v>21</v>
      </c>
      <c r="M79" s="145">
        <f>G79*(1+L79/100)</f>
        <v>0</v>
      </c>
      <c r="N79" s="144">
        <v>3.6800000000000001E-3</v>
      </c>
      <c r="O79" s="144">
        <f>ROUND(E79*N79,2)</f>
        <v>0.22</v>
      </c>
      <c r="P79" s="144">
        <v>0</v>
      </c>
      <c r="Q79" s="144">
        <f>ROUND(E79*P79,2)</f>
        <v>0</v>
      </c>
      <c r="R79" s="145"/>
      <c r="S79" s="145" t="s">
        <v>170</v>
      </c>
      <c r="T79" s="145" t="s">
        <v>170</v>
      </c>
      <c r="U79" s="145">
        <v>0.38500000000000001</v>
      </c>
      <c r="V79" s="145">
        <f>ROUND(E79*U79,2)</f>
        <v>22.72</v>
      </c>
      <c r="W79" s="145"/>
      <c r="X79" s="145" t="s">
        <v>171</v>
      </c>
      <c r="Y79" s="135"/>
      <c r="Z79" s="135"/>
      <c r="AA79" s="135"/>
      <c r="AB79" s="135"/>
      <c r="AC79" s="135"/>
      <c r="AD79" s="135"/>
      <c r="AE79" s="135"/>
      <c r="AF79" s="135"/>
      <c r="AG79" s="135" t="s">
        <v>172</v>
      </c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outlineLevel="1" x14ac:dyDescent="0.2">
      <c r="A80" s="160">
        <v>36</v>
      </c>
      <c r="B80" s="161" t="s">
        <v>276</v>
      </c>
      <c r="C80" s="173" t="s">
        <v>277</v>
      </c>
      <c r="D80" s="162" t="s">
        <v>195</v>
      </c>
      <c r="E80" s="163">
        <v>39.14</v>
      </c>
      <c r="F80" s="164"/>
      <c r="G80" s="165">
        <f>ROUND(E80*F80,2)</f>
        <v>0</v>
      </c>
      <c r="H80" s="146"/>
      <c r="I80" s="145">
        <f>ROUND(E80*H80,2)</f>
        <v>0</v>
      </c>
      <c r="J80" s="146"/>
      <c r="K80" s="145">
        <f>ROUND(E80*J80,2)</f>
        <v>0</v>
      </c>
      <c r="L80" s="145">
        <v>21</v>
      </c>
      <c r="M80" s="145">
        <f>G80*(1+L80/100)</f>
        <v>0</v>
      </c>
      <c r="N80" s="144">
        <v>3.2000000000000003E-4</v>
      </c>
      <c r="O80" s="144">
        <f>ROUND(E80*N80,2)</f>
        <v>0.01</v>
      </c>
      <c r="P80" s="144">
        <v>0</v>
      </c>
      <c r="Q80" s="144">
        <f>ROUND(E80*P80,2)</f>
        <v>0</v>
      </c>
      <c r="R80" s="145"/>
      <c r="S80" s="145" t="s">
        <v>170</v>
      </c>
      <c r="T80" s="145" t="s">
        <v>170</v>
      </c>
      <c r="U80" s="145">
        <v>0.11</v>
      </c>
      <c r="V80" s="145">
        <f>ROUND(E80*U80,2)</f>
        <v>4.3099999999999996</v>
      </c>
      <c r="W80" s="145"/>
      <c r="X80" s="145" t="s">
        <v>171</v>
      </c>
      <c r="Y80" s="135"/>
      <c r="Z80" s="135"/>
      <c r="AA80" s="135"/>
      <c r="AB80" s="135"/>
      <c r="AC80" s="135"/>
      <c r="AD80" s="135"/>
      <c r="AE80" s="135"/>
      <c r="AF80" s="135"/>
      <c r="AG80" s="135" t="s">
        <v>172</v>
      </c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outlineLevel="1" x14ac:dyDescent="0.2">
      <c r="A81" s="142"/>
      <c r="B81" s="143"/>
      <c r="C81" s="174" t="s">
        <v>278</v>
      </c>
      <c r="D81" s="147"/>
      <c r="E81" s="148">
        <v>39.14</v>
      </c>
      <c r="F81" s="145"/>
      <c r="G81" s="145"/>
      <c r="H81" s="145"/>
      <c r="I81" s="145"/>
      <c r="J81" s="145"/>
      <c r="K81" s="145"/>
      <c r="L81" s="145"/>
      <c r="M81" s="145"/>
      <c r="N81" s="144"/>
      <c r="O81" s="144"/>
      <c r="P81" s="144"/>
      <c r="Q81" s="144"/>
      <c r="R81" s="145"/>
      <c r="S81" s="145"/>
      <c r="T81" s="145"/>
      <c r="U81" s="145"/>
      <c r="V81" s="145"/>
      <c r="W81" s="145"/>
      <c r="X81" s="145"/>
      <c r="Y81" s="135"/>
      <c r="Z81" s="135"/>
      <c r="AA81" s="135"/>
      <c r="AB81" s="135"/>
      <c r="AC81" s="135"/>
      <c r="AD81" s="135"/>
      <c r="AE81" s="135"/>
      <c r="AF81" s="135"/>
      <c r="AG81" s="135" t="s">
        <v>174</v>
      </c>
      <c r="AH81" s="135">
        <v>0</v>
      </c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outlineLevel="1" x14ac:dyDescent="0.2">
      <c r="A82" s="166">
        <v>37</v>
      </c>
      <c r="B82" s="167" t="s">
        <v>279</v>
      </c>
      <c r="C82" s="175" t="s">
        <v>280</v>
      </c>
      <c r="D82" s="168" t="s">
        <v>219</v>
      </c>
      <c r="E82" s="169">
        <v>0.97799999999999998</v>
      </c>
      <c r="F82" s="170"/>
      <c r="G82" s="171">
        <f>ROUND(E82*F82,2)</f>
        <v>0</v>
      </c>
      <c r="H82" s="146"/>
      <c r="I82" s="145">
        <f>ROUND(E82*H82,2)</f>
        <v>0</v>
      </c>
      <c r="J82" s="146"/>
      <c r="K82" s="145">
        <f>ROUND(E82*J82,2)</f>
        <v>0</v>
      </c>
      <c r="L82" s="145">
        <v>21</v>
      </c>
      <c r="M82" s="145">
        <f>G82*(1+L82/100)</f>
        <v>0</v>
      </c>
      <c r="N82" s="144">
        <v>0</v>
      </c>
      <c r="O82" s="144">
        <f>ROUND(E82*N82,2)</f>
        <v>0</v>
      </c>
      <c r="P82" s="144">
        <v>0</v>
      </c>
      <c r="Q82" s="144">
        <f>ROUND(E82*P82,2)</f>
        <v>0</v>
      </c>
      <c r="R82" s="145"/>
      <c r="S82" s="145" t="s">
        <v>170</v>
      </c>
      <c r="T82" s="145" t="s">
        <v>170</v>
      </c>
      <c r="U82" s="145">
        <v>1.5669999999999999</v>
      </c>
      <c r="V82" s="145">
        <f>ROUND(E82*U82,2)</f>
        <v>1.53</v>
      </c>
      <c r="W82" s="145"/>
      <c r="X82" s="145" t="s">
        <v>256</v>
      </c>
      <c r="Y82" s="135"/>
      <c r="Z82" s="135"/>
      <c r="AA82" s="135"/>
      <c r="AB82" s="135"/>
      <c r="AC82" s="135"/>
      <c r="AD82" s="135"/>
      <c r="AE82" s="135"/>
      <c r="AF82" s="135"/>
      <c r="AG82" s="135" t="s">
        <v>257</v>
      </c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x14ac:dyDescent="0.2">
      <c r="A83" s="153" t="s">
        <v>165</v>
      </c>
      <c r="B83" s="154" t="s">
        <v>111</v>
      </c>
      <c r="C83" s="172" t="s">
        <v>112</v>
      </c>
      <c r="D83" s="155"/>
      <c r="E83" s="156"/>
      <c r="F83" s="157"/>
      <c r="G83" s="158">
        <f>SUMIF(AG84:AG89,"&lt;&gt;NOR",G84:G89)</f>
        <v>0</v>
      </c>
      <c r="H83" s="152"/>
      <c r="I83" s="152">
        <f>SUM(I84:I89)</f>
        <v>0</v>
      </c>
      <c r="J83" s="152"/>
      <c r="K83" s="152">
        <f>SUM(K84:K89)</f>
        <v>0</v>
      </c>
      <c r="L83" s="152"/>
      <c r="M83" s="152">
        <f>SUM(M84:M89)</f>
        <v>0</v>
      </c>
      <c r="N83" s="151"/>
      <c r="O83" s="151">
        <f>SUM(O84:O89)</f>
        <v>0.01</v>
      </c>
      <c r="P83" s="151"/>
      <c r="Q83" s="151">
        <f>SUM(Q84:Q89)</f>
        <v>0</v>
      </c>
      <c r="R83" s="152"/>
      <c r="S83" s="152"/>
      <c r="T83" s="152"/>
      <c r="U83" s="152"/>
      <c r="V83" s="152">
        <f>SUM(V84:V89)</f>
        <v>6.14</v>
      </c>
      <c r="W83" s="152"/>
      <c r="X83" s="152"/>
      <c r="AG83" t="s">
        <v>166</v>
      </c>
    </row>
    <row r="84" spans="1:60" outlineLevel="1" x14ac:dyDescent="0.2">
      <c r="A84" s="160">
        <v>38</v>
      </c>
      <c r="B84" s="161" t="s">
        <v>281</v>
      </c>
      <c r="C84" s="173" t="s">
        <v>282</v>
      </c>
      <c r="D84" s="162" t="s">
        <v>195</v>
      </c>
      <c r="E84" s="163">
        <v>122.3</v>
      </c>
      <c r="F84" s="164"/>
      <c r="G84" s="165">
        <f>ROUND(E84*F84,2)</f>
        <v>0</v>
      </c>
      <c r="H84" s="146"/>
      <c r="I84" s="145">
        <f>ROUND(E84*H84,2)</f>
        <v>0</v>
      </c>
      <c r="J84" s="146"/>
      <c r="K84" s="145">
        <f>ROUND(E84*J84,2)</f>
        <v>0</v>
      </c>
      <c r="L84" s="145">
        <v>21</v>
      </c>
      <c r="M84" s="145">
        <f>G84*(1+L84/100)</f>
        <v>0</v>
      </c>
      <c r="N84" s="144">
        <v>1E-4</v>
      </c>
      <c r="O84" s="144">
        <f>ROUND(E84*N84,2)</f>
        <v>0.01</v>
      </c>
      <c r="P84" s="144">
        <v>0</v>
      </c>
      <c r="Q84" s="144">
        <f>ROUND(E84*P84,2)</f>
        <v>0</v>
      </c>
      <c r="R84" s="145"/>
      <c r="S84" s="145" t="s">
        <v>170</v>
      </c>
      <c r="T84" s="145" t="s">
        <v>170</v>
      </c>
      <c r="U84" s="145">
        <v>0.05</v>
      </c>
      <c r="V84" s="145">
        <f>ROUND(E84*U84,2)</f>
        <v>6.12</v>
      </c>
      <c r="W84" s="145"/>
      <c r="X84" s="145" t="s">
        <v>171</v>
      </c>
      <c r="Y84" s="135"/>
      <c r="Z84" s="135"/>
      <c r="AA84" s="135"/>
      <c r="AB84" s="135"/>
      <c r="AC84" s="135"/>
      <c r="AD84" s="135"/>
      <c r="AE84" s="135"/>
      <c r="AF84" s="135"/>
      <c r="AG84" s="135" t="s">
        <v>172</v>
      </c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ht="14.25" customHeight="1" outlineLevel="1" x14ac:dyDescent="0.2">
      <c r="A85" s="142"/>
      <c r="B85" s="143"/>
      <c r="C85" s="174" t="s">
        <v>283</v>
      </c>
      <c r="D85" s="147"/>
      <c r="E85" s="148">
        <v>122.3</v>
      </c>
      <c r="F85" s="145"/>
      <c r="G85" s="145"/>
      <c r="H85" s="145"/>
      <c r="I85" s="145"/>
      <c r="J85" s="145"/>
      <c r="K85" s="145"/>
      <c r="L85" s="145"/>
      <c r="M85" s="145"/>
      <c r="N85" s="144"/>
      <c r="O85" s="144"/>
      <c r="P85" s="144"/>
      <c r="Q85" s="144"/>
      <c r="R85" s="145"/>
      <c r="S85" s="145"/>
      <c r="T85" s="145"/>
      <c r="U85" s="145"/>
      <c r="V85" s="145"/>
      <c r="W85" s="145"/>
      <c r="X85" s="145"/>
      <c r="Y85" s="135"/>
      <c r="Z85" s="135"/>
      <c r="AA85" s="135"/>
      <c r="AB85" s="135"/>
      <c r="AC85" s="135"/>
      <c r="AD85" s="135"/>
      <c r="AE85" s="135"/>
      <c r="AF85" s="135"/>
      <c r="AG85" s="135" t="s">
        <v>174</v>
      </c>
      <c r="AH85" s="135">
        <v>0</v>
      </c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outlineLevel="1" x14ac:dyDescent="0.2">
      <c r="A86" s="160">
        <v>39</v>
      </c>
      <c r="B86" s="161" t="s">
        <v>284</v>
      </c>
      <c r="C86" s="173" t="s">
        <v>285</v>
      </c>
      <c r="D86" s="162" t="s">
        <v>195</v>
      </c>
      <c r="E86" s="163">
        <v>128.41499999999999</v>
      </c>
      <c r="F86" s="164"/>
      <c r="G86" s="165">
        <f>ROUND(E86*F86,2)</f>
        <v>0</v>
      </c>
      <c r="H86" s="146"/>
      <c r="I86" s="145">
        <f>ROUND(E86*H86,2)</f>
        <v>0</v>
      </c>
      <c r="J86" s="146"/>
      <c r="K86" s="145">
        <f>ROUND(E86*J86,2)</f>
        <v>0</v>
      </c>
      <c r="L86" s="145">
        <v>21</v>
      </c>
      <c r="M86" s="145">
        <f>G86*(1+L86/100)</f>
        <v>0</v>
      </c>
      <c r="N86" s="144">
        <v>0</v>
      </c>
      <c r="O86" s="144">
        <f>ROUND(E86*N86,2)</f>
        <v>0</v>
      </c>
      <c r="P86" s="144">
        <v>0</v>
      </c>
      <c r="Q86" s="144">
        <f>ROUND(E86*P86,2)</f>
        <v>0</v>
      </c>
      <c r="R86" s="145" t="s">
        <v>231</v>
      </c>
      <c r="S86" s="145" t="s">
        <v>170</v>
      </c>
      <c r="T86" s="145" t="s">
        <v>170</v>
      </c>
      <c r="U86" s="145">
        <v>0</v>
      </c>
      <c r="V86" s="145">
        <f>ROUND(E86*U86,2)</f>
        <v>0</v>
      </c>
      <c r="W86" s="145"/>
      <c r="X86" s="145" t="s">
        <v>232</v>
      </c>
      <c r="Y86" s="135"/>
      <c r="Z86" s="135"/>
      <c r="AA86" s="135"/>
      <c r="AB86" s="135"/>
      <c r="AC86" s="135"/>
      <c r="AD86" s="135"/>
      <c r="AE86" s="135"/>
      <c r="AF86" s="135"/>
      <c r="AG86" s="135" t="s">
        <v>233</v>
      </c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outlineLevel="1" x14ac:dyDescent="0.2">
      <c r="A87" s="142"/>
      <c r="B87" s="143"/>
      <c r="C87" s="174" t="s">
        <v>286</v>
      </c>
      <c r="D87" s="147"/>
      <c r="E87" s="148">
        <v>122.3</v>
      </c>
      <c r="F87" s="145"/>
      <c r="G87" s="145"/>
      <c r="H87" s="145"/>
      <c r="I87" s="145"/>
      <c r="J87" s="145"/>
      <c r="K87" s="145"/>
      <c r="L87" s="145"/>
      <c r="M87" s="145"/>
      <c r="N87" s="144"/>
      <c r="O87" s="144"/>
      <c r="P87" s="144"/>
      <c r="Q87" s="144"/>
      <c r="R87" s="145"/>
      <c r="S87" s="145"/>
      <c r="T87" s="145"/>
      <c r="U87" s="145"/>
      <c r="V87" s="145"/>
      <c r="W87" s="145"/>
      <c r="X87" s="145"/>
      <c r="Y87" s="135"/>
      <c r="Z87" s="135"/>
      <c r="AA87" s="135"/>
      <c r="AB87" s="135"/>
      <c r="AC87" s="135"/>
      <c r="AD87" s="135"/>
      <c r="AE87" s="135"/>
      <c r="AF87" s="135"/>
      <c r="AG87" s="135" t="s">
        <v>174</v>
      </c>
      <c r="AH87" s="135">
        <v>0</v>
      </c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outlineLevel="1" x14ac:dyDescent="0.2">
      <c r="A88" s="142"/>
      <c r="B88" s="143"/>
      <c r="C88" s="176" t="s">
        <v>287</v>
      </c>
      <c r="D88" s="149"/>
      <c r="E88" s="150">
        <v>6.1150000000000002</v>
      </c>
      <c r="F88" s="145"/>
      <c r="G88" s="145"/>
      <c r="H88" s="145"/>
      <c r="I88" s="145"/>
      <c r="J88" s="145"/>
      <c r="K88" s="145"/>
      <c r="L88" s="145"/>
      <c r="M88" s="145"/>
      <c r="N88" s="144"/>
      <c r="O88" s="144"/>
      <c r="P88" s="144"/>
      <c r="Q88" s="144"/>
      <c r="R88" s="145"/>
      <c r="S88" s="145"/>
      <c r="T88" s="145"/>
      <c r="U88" s="145"/>
      <c r="V88" s="145"/>
      <c r="W88" s="145"/>
      <c r="X88" s="145"/>
      <c r="Y88" s="135"/>
      <c r="Z88" s="135"/>
      <c r="AA88" s="135"/>
      <c r="AB88" s="135"/>
      <c r="AC88" s="135"/>
      <c r="AD88" s="135"/>
      <c r="AE88" s="135"/>
      <c r="AF88" s="135"/>
      <c r="AG88" s="135" t="s">
        <v>174</v>
      </c>
      <c r="AH88" s="135">
        <v>4</v>
      </c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outlineLevel="1" x14ac:dyDescent="0.2">
      <c r="A89" s="166">
        <v>40</v>
      </c>
      <c r="B89" s="167" t="s">
        <v>288</v>
      </c>
      <c r="C89" s="175" t="s">
        <v>289</v>
      </c>
      <c r="D89" s="168" t="s">
        <v>219</v>
      </c>
      <c r="E89" s="169">
        <v>1.223E-2</v>
      </c>
      <c r="F89" s="170"/>
      <c r="G89" s="171">
        <f>ROUND(E89*F89,2)</f>
        <v>0</v>
      </c>
      <c r="H89" s="146"/>
      <c r="I89" s="145">
        <f>ROUND(E89*H89,2)</f>
        <v>0</v>
      </c>
      <c r="J89" s="146"/>
      <c r="K89" s="145">
        <f>ROUND(E89*J89,2)</f>
        <v>0</v>
      </c>
      <c r="L89" s="145">
        <v>21</v>
      </c>
      <c r="M89" s="145">
        <f>G89*(1+L89/100)</f>
        <v>0</v>
      </c>
      <c r="N89" s="144">
        <v>0</v>
      </c>
      <c r="O89" s="144">
        <f>ROUND(E89*N89,2)</f>
        <v>0</v>
      </c>
      <c r="P89" s="144">
        <v>0</v>
      </c>
      <c r="Q89" s="144">
        <f>ROUND(E89*P89,2)</f>
        <v>0</v>
      </c>
      <c r="R89" s="145"/>
      <c r="S89" s="145" t="s">
        <v>170</v>
      </c>
      <c r="T89" s="145" t="s">
        <v>170</v>
      </c>
      <c r="U89" s="145">
        <v>1.74</v>
      </c>
      <c r="V89" s="145">
        <f>ROUND(E89*U89,2)</f>
        <v>0.02</v>
      </c>
      <c r="W89" s="145"/>
      <c r="X89" s="145" t="s">
        <v>256</v>
      </c>
      <c r="Y89" s="135"/>
      <c r="Z89" s="135"/>
      <c r="AA89" s="135"/>
      <c r="AB89" s="135"/>
      <c r="AC89" s="135"/>
      <c r="AD89" s="135"/>
      <c r="AE89" s="135"/>
      <c r="AF89" s="135"/>
      <c r="AG89" s="135" t="s">
        <v>257</v>
      </c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x14ac:dyDescent="0.2">
      <c r="A90" s="153" t="s">
        <v>165</v>
      </c>
      <c r="B90" s="154" t="s">
        <v>125</v>
      </c>
      <c r="C90" s="172" t="s">
        <v>126</v>
      </c>
      <c r="D90" s="155"/>
      <c r="E90" s="156"/>
      <c r="F90" s="157"/>
      <c r="G90" s="158">
        <f>SUMIF(AG91:AG106,"&lt;&gt;NOR",G91:G106)</f>
        <v>0</v>
      </c>
      <c r="H90" s="152"/>
      <c r="I90" s="152">
        <f>SUM(I91:I106)</f>
        <v>0</v>
      </c>
      <c r="J90" s="152"/>
      <c r="K90" s="152">
        <f>SUM(K91:K106)</f>
        <v>0</v>
      </c>
      <c r="L90" s="152"/>
      <c r="M90" s="152">
        <f>SUM(M91:M106)</f>
        <v>0</v>
      </c>
      <c r="N90" s="151"/>
      <c r="O90" s="151">
        <f>SUM(O91:O106)</f>
        <v>0.82</v>
      </c>
      <c r="P90" s="151"/>
      <c r="Q90" s="151">
        <f>SUM(Q91:Q106)</f>
        <v>2.4500000000000002</v>
      </c>
      <c r="R90" s="152"/>
      <c r="S90" s="152"/>
      <c r="T90" s="152"/>
      <c r="U90" s="152"/>
      <c r="V90" s="152">
        <f>SUM(V91:V106)</f>
        <v>106.49000000000001</v>
      </c>
      <c r="W90" s="152"/>
      <c r="X90" s="152"/>
      <c r="AG90" t="s">
        <v>166</v>
      </c>
    </row>
    <row r="91" spans="1:60" outlineLevel="1" x14ac:dyDescent="0.2">
      <c r="A91" s="160">
        <v>41</v>
      </c>
      <c r="B91" s="161" t="s">
        <v>290</v>
      </c>
      <c r="C91" s="173" t="s">
        <v>291</v>
      </c>
      <c r="D91" s="162" t="s">
        <v>169</v>
      </c>
      <c r="E91" s="163">
        <v>129.11680000000001</v>
      </c>
      <c r="F91" s="164"/>
      <c r="G91" s="165">
        <f>ROUND(E91*F91,2)</f>
        <v>0</v>
      </c>
      <c r="H91" s="146"/>
      <c r="I91" s="145">
        <f>ROUND(E91*H91,2)</f>
        <v>0</v>
      </c>
      <c r="J91" s="146"/>
      <c r="K91" s="145">
        <f>ROUND(E91*J91,2)</f>
        <v>0</v>
      </c>
      <c r="L91" s="145">
        <v>21</v>
      </c>
      <c r="M91" s="145">
        <f>G91*(1+L91/100)</f>
        <v>0</v>
      </c>
      <c r="N91" s="144">
        <v>0</v>
      </c>
      <c r="O91" s="144">
        <f>ROUND(E91*N91,2)</f>
        <v>0</v>
      </c>
      <c r="P91" s="144">
        <v>1.098E-2</v>
      </c>
      <c r="Q91" s="144">
        <f>ROUND(E91*P91,2)</f>
        <v>1.42</v>
      </c>
      <c r="R91" s="145"/>
      <c r="S91" s="145" t="s">
        <v>170</v>
      </c>
      <c r="T91" s="145" t="s">
        <v>170</v>
      </c>
      <c r="U91" s="145">
        <v>0.37</v>
      </c>
      <c r="V91" s="145">
        <f>ROUND(E91*U91,2)</f>
        <v>47.77</v>
      </c>
      <c r="W91" s="145"/>
      <c r="X91" s="145" t="s">
        <v>171</v>
      </c>
      <c r="Y91" s="135"/>
      <c r="Z91" s="135"/>
      <c r="AA91" s="135"/>
      <c r="AB91" s="135"/>
      <c r="AC91" s="135"/>
      <c r="AD91" s="135"/>
      <c r="AE91" s="135"/>
      <c r="AF91" s="135"/>
      <c r="AG91" s="135" t="s">
        <v>172</v>
      </c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outlineLevel="1" x14ac:dyDescent="0.2">
      <c r="A92" s="142"/>
      <c r="B92" s="143"/>
      <c r="C92" s="174" t="s">
        <v>292</v>
      </c>
      <c r="D92" s="147"/>
      <c r="E92" s="148">
        <v>142.71680000000001</v>
      </c>
      <c r="F92" s="145"/>
      <c r="G92" s="145"/>
      <c r="H92" s="145"/>
      <c r="I92" s="145"/>
      <c r="J92" s="145"/>
      <c r="K92" s="145"/>
      <c r="L92" s="145"/>
      <c r="M92" s="145"/>
      <c r="N92" s="144"/>
      <c r="O92" s="144"/>
      <c r="P92" s="144"/>
      <c r="Q92" s="144"/>
      <c r="R92" s="145"/>
      <c r="S92" s="145"/>
      <c r="T92" s="145"/>
      <c r="U92" s="145"/>
      <c r="V92" s="145"/>
      <c r="W92" s="145"/>
      <c r="X92" s="145"/>
      <c r="Y92" s="135"/>
      <c r="Z92" s="135"/>
      <c r="AA92" s="135"/>
      <c r="AB92" s="135"/>
      <c r="AC92" s="135"/>
      <c r="AD92" s="135"/>
      <c r="AE92" s="135"/>
      <c r="AF92" s="135"/>
      <c r="AG92" s="135" t="s">
        <v>174</v>
      </c>
      <c r="AH92" s="135">
        <v>0</v>
      </c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outlineLevel="1" x14ac:dyDescent="0.2">
      <c r="A93" s="142"/>
      <c r="B93" s="143"/>
      <c r="C93" s="174" t="s">
        <v>293</v>
      </c>
      <c r="D93" s="147"/>
      <c r="E93" s="148">
        <v>-13.6</v>
      </c>
      <c r="F93" s="145"/>
      <c r="G93" s="145"/>
      <c r="H93" s="145"/>
      <c r="I93" s="145"/>
      <c r="J93" s="145"/>
      <c r="K93" s="145"/>
      <c r="L93" s="145"/>
      <c r="M93" s="145"/>
      <c r="N93" s="144"/>
      <c r="O93" s="144"/>
      <c r="P93" s="144"/>
      <c r="Q93" s="144"/>
      <c r="R93" s="145"/>
      <c r="S93" s="145"/>
      <c r="T93" s="145"/>
      <c r="U93" s="145"/>
      <c r="V93" s="145"/>
      <c r="W93" s="145"/>
      <c r="X93" s="145"/>
      <c r="Y93" s="135"/>
      <c r="Z93" s="135"/>
      <c r="AA93" s="135"/>
      <c r="AB93" s="135"/>
      <c r="AC93" s="135"/>
      <c r="AD93" s="135"/>
      <c r="AE93" s="135"/>
      <c r="AF93" s="135"/>
      <c r="AG93" s="135" t="s">
        <v>174</v>
      </c>
      <c r="AH93" s="135">
        <v>0</v>
      </c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outlineLevel="1" x14ac:dyDescent="0.2">
      <c r="A94" s="166">
        <v>42</v>
      </c>
      <c r="B94" s="167" t="s">
        <v>294</v>
      </c>
      <c r="C94" s="175" t="s">
        <v>295</v>
      </c>
      <c r="D94" s="168" t="s">
        <v>169</v>
      </c>
      <c r="E94" s="169">
        <v>129.11680000000001</v>
      </c>
      <c r="F94" s="170"/>
      <c r="G94" s="171">
        <f t="shared" ref="G94:G101" si="7">ROUND(E94*F94,2)</f>
        <v>0</v>
      </c>
      <c r="H94" s="146"/>
      <c r="I94" s="145">
        <f t="shared" ref="I94:I101" si="8">ROUND(E94*H94,2)</f>
        <v>0</v>
      </c>
      <c r="J94" s="146"/>
      <c r="K94" s="145">
        <f t="shared" ref="K94:K101" si="9">ROUND(E94*J94,2)</f>
        <v>0</v>
      </c>
      <c r="L94" s="145">
        <v>21</v>
      </c>
      <c r="M94" s="145">
        <f t="shared" ref="M94:M101" si="10">G94*(1+L94/100)</f>
        <v>0</v>
      </c>
      <c r="N94" s="144">
        <v>0</v>
      </c>
      <c r="O94" s="144">
        <f t="shared" ref="O94:O101" si="11">ROUND(E94*N94,2)</f>
        <v>0</v>
      </c>
      <c r="P94" s="144">
        <v>8.0000000000000002E-3</v>
      </c>
      <c r="Q94" s="144">
        <f t="shared" ref="Q94:Q101" si="12">ROUND(E94*P94,2)</f>
        <v>1.03</v>
      </c>
      <c r="R94" s="145"/>
      <c r="S94" s="145" t="s">
        <v>170</v>
      </c>
      <c r="T94" s="145" t="s">
        <v>170</v>
      </c>
      <c r="U94" s="145">
        <v>6.6000000000000003E-2</v>
      </c>
      <c r="V94" s="145">
        <f t="shared" ref="V94:V101" si="13">ROUND(E94*U94,2)</f>
        <v>8.52</v>
      </c>
      <c r="W94" s="145"/>
      <c r="X94" s="145" t="s">
        <v>171</v>
      </c>
      <c r="Y94" s="135"/>
      <c r="Z94" s="135"/>
      <c r="AA94" s="135"/>
      <c r="AB94" s="135"/>
      <c r="AC94" s="135"/>
      <c r="AD94" s="135"/>
      <c r="AE94" s="135"/>
      <c r="AF94" s="135"/>
      <c r="AG94" s="135" t="s">
        <v>172</v>
      </c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</row>
    <row r="95" spans="1:60" outlineLevel="1" x14ac:dyDescent="0.2">
      <c r="A95" s="166">
        <v>43</v>
      </c>
      <c r="B95" s="167" t="s">
        <v>296</v>
      </c>
      <c r="C95" s="175" t="s">
        <v>297</v>
      </c>
      <c r="D95" s="168" t="s">
        <v>191</v>
      </c>
      <c r="E95" s="169">
        <v>4</v>
      </c>
      <c r="F95" s="170"/>
      <c r="G95" s="171">
        <f t="shared" si="7"/>
        <v>0</v>
      </c>
      <c r="H95" s="146"/>
      <c r="I95" s="145">
        <f t="shared" si="8"/>
        <v>0</v>
      </c>
      <c r="J95" s="146"/>
      <c r="K95" s="145">
        <f t="shared" si="9"/>
        <v>0</v>
      </c>
      <c r="L95" s="145">
        <v>21</v>
      </c>
      <c r="M95" s="145">
        <f t="shared" si="10"/>
        <v>0</v>
      </c>
      <c r="N95" s="144">
        <v>0</v>
      </c>
      <c r="O95" s="144">
        <f t="shared" si="11"/>
        <v>0</v>
      </c>
      <c r="P95" s="144">
        <v>0</v>
      </c>
      <c r="Q95" s="144">
        <f t="shared" si="12"/>
        <v>0</v>
      </c>
      <c r="R95" s="145"/>
      <c r="S95" s="145" t="s">
        <v>170</v>
      </c>
      <c r="T95" s="145" t="s">
        <v>170</v>
      </c>
      <c r="U95" s="145">
        <v>1.45</v>
      </c>
      <c r="V95" s="145">
        <f t="shared" si="13"/>
        <v>5.8</v>
      </c>
      <c r="W95" s="145"/>
      <c r="X95" s="145" t="s">
        <v>171</v>
      </c>
      <c r="Y95" s="135"/>
      <c r="Z95" s="135"/>
      <c r="AA95" s="135"/>
      <c r="AB95" s="135"/>
      <c r="AC95" s="135"/>
      <c r="AD95" s="135"/>
      <c r="AE95" s="135"/>
      <c r="AF95" s="135"/>
      <c r="AG95" s="135" t="s">
        <v>172</v>
      </c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outlineLevel="1" x14ac:dyDescent="0.2">
      <c r="A96" s="166">
        <v>44</v>
      </c>
      <c r="B96" s="167" t="s">
        <v>298</v>
      </c>
      <c r="C96" s="175" t="s">
        <v>299</v>
      </c>
      <c r="D96" s="168" t="s">
        <v>191</v>
      </c>
      <c r="E96" s="169">
        <v>4</v>
      </c>
      <c r="F96" s="170"/>
      <c r="G96" s="171">
        <f t="shared" si="7"/>
        <v>0</v>
      </c>
      <c r="H96" s="146"/>
      <c r="I96" s="145">
        <f t="shared" si="8"/>
        <v>0</v>
      </c>
      <c r="J96" s="146"/>
      <c r="K96" s="145">
        <f t="shared" si="9"/>
        <v>0</v>
      </c>
      <c r="L96" s="145">
        <v>21</v>
      </c>
      <c r="M96" s="145">
        <f t="shared" si="10"/>
        <v>0</v>
      </c>
      <c r="N96" s="144">
        <v>1.9E-2</v>
      </c>
      <c r="O96" s="144">
        <f t="shared" si="11"/>
        <v>0.08</v>
      </c>
      <c r="P96" s="144">
        <v>0</v>
      </c>
      <c r="Q96" s="144">
        <f t="shared" si="12"/>
        <v>0</v>
      </c>
      <c r="R96" s="145" t="s">
        <v>231</v>
      </c>
      <c r="S96" s="145" t="s">
        <v>170</v>
      </c>
      <c r="T96" s="145" t="s">
        <v>170</v>
      </c>
      <c r="U96" s="145">
        <v>0</v>
      </c>
      <c r="V96" s="145">
        <f t="shared" si="13"/>
        <v>0</v>
      </c>
      <c r="W96" s="145"/>
      <c r="X96" s="145" t="s">
        <v>232</v>
      </c>
      <c r="Y96" s="135"/>
      <c r="Z96" s="135"/>
      <c r="AA96" s="135"/>
      <c r="AB96" s="135"/>
      <c r="AC96" s="135"/>
      <c r="AD96" s="135"/>
      <c r="AE96" s="135"/>
      <c r="AF96" s="135"/>
      <c r="AG96" s="135" t="s">
        <v>233</v>
      </c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outlineLevel="1" x14ac:dyDescent="0.2">
      <c r="A97" s="166">
        <v>45</v>
      </c>
      <c r="B97" s="167" t="s">
        <v>300</v>
      </c>
      <c r="C97" s="175" t="s">
        <v>301</v>
      </c>
      <c r="D97" s="168" t="s">
        <v>191</v>
      </c>
      <c r="E97" s="169">
        <v>4</v>
      </c>
      <c r="F97" s="170"/>
      <c r="G97" s="171">
        <f t="shared" si="7"/>
        <v>0</v>
      </c>
      <c r="H97" s="146"/>
      <c r="I97" s="145">
        <f t="shared" si="8"/>
        <v>0</v>
      </c>
      <c r="J97" s="146"/>
      <c r="K97" s="145">
        <f t="shared" si="9"/>
        <v>0</v>
      </c>
      <c r="L97" s="145">
        <v>21</v>
      </c>
      <c r="M97" s="145">
        <f t="shared" si="10"/>
        <v>0</v>
      </c>
      <c r="N97" s="144">
        <v>0</v>
      </c>
      <c r="O97" s="144">
        <f t="shared" si="11"/>
        <v>0</v>
      </c>
      <c r="P97" s="144">
        <v>0</v>
      </c>
      <c r="Q97" s="144">
        <f t="shared" si="12"/>
        <v>0</v>
      </c>
      <c r="R97" s="145"/>
      <c r="S97" s="145" t="s">
        <v>170</v>
      </c>
      <c r="T97" s="145" t="s">
        <v>170</v>
      </c>
      <c r="U97" s="145">
        <v>1.5</v>
      </c>
      <c r="V97" s="145">
        <f t="shared" si="13"/>
        <v>6</v>
      </c>
      <c r="W97" s="145"/>
      <c r="X97" s="145" t="s">
        <v>171</v>
      </c>
      <c r="Y97" s="135"/>
      <c r="Z97" s="135"/>
      <c r="AA97" s="135"/>
      <c r="AB97" s="135"/>
      <c r="AC97" s="135"/>
      <c r="AD97" s="135"/>
      <c r="AE97" s="135"/>
      <c r="AF97" s="135"/>
      <c r="AG97" s="135" t="s">
        <v>172</v>
      </c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98" spans="1:60" outlineLevel="1" x14ac:dyDescent="0.2">
      <c r="A98" s="166">
        <v>46</v>
      </c>
      <c r="B98" s="167" t="s">
        <v>302</v>
      </c>
      <c r="C98" s="175" t="s">
        <v>303</v>
      </c>
      <c r="D98" s="168" t="s">
        <v>191</v>
      </c>
      <c r="E98" s="169">
        <v>4</v>
      </c>
      <c r="F98" s="170"/>
      <c r="G98" s="171">
        <f t="shared" si="7"/>
        <v>0</v>
      </c>
      <c r="H98" s="146"/>
      <c r="I98" s="145">
        <f t="shared" si="8"/>
        <v>0</v>
      </c>
      <c r="J98" s="146"/>
      <c r="K98" s="145">
        <f t="shared" si="9"/>
        <v>0</v>
      </c>
      <c r="L98" s="145">
        <v>21</v>
      </c>
      <c r="M98" s="145">
        <f t="shared" si="10"/>
        <v>0</v>
      </c>
      <c r="N98" s="144">
        <v>2.1000000000000001E-2</v>
      </c>
      <c r="O98" s="144">
        <f t="shared" si="11"/>
        <v>0.08</v>
      </c>
      <c r="P98" s="144">
        <v>0</v>
      </c>
      <c r="Q98" s="144">
        <f t="shared" si="12"/>
        <v>0</v>
      </c>
      <c r="R98" s="145" t="s">
        <v>231</v>
      </c>
      <c r="S98" s="145" t="s">
        <v>170</v>
      </c>
      <c r="T98" s="145" t="s">
        <v>170</v>
      </c>
      <c r="U98" s="145">
        <v>0</v>
      </c>
      <c r="V98" s="145">
        <f t="shared" si="13"/>
        <v>0</v>
      </c>
      <c r="W98" s="145"/>
      <c r="X98" s="145" t="s">
        <v>232</v>
      </c>
      <c r="Y98" s="135"/>
      <c r="Z98" s="135"/>
      <c r="AA98" s="135"/>
      <c r="AB98" s="135"/>
      <c r="AC98" s="135"/>
      <c r="AD98" s="135"/>
      <c r="AE98" s="135"/>
      <c r="AF98" s="135"/>
      <c r="AG98" s="135" t="s">
        <v>233</v>
      </c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outlineLevel="1" x14ac:dyDescent="0.2">
      <c r="A99" s="166">
        <v>47</v>
      </c>
      <c r="B99" s="167" t="s">
        <v>304</v>
      </c>
      <c r="C99" s="175" t="s">
        <v>305</v>
      </c>
      <c r="D99" s="168" t="s">
        <v>191</v>
      </c>
      <c r="E99" s="169">
        <v>8</v>
      </c>
      <c r="F99" s="170"/>
      <c r="G99" s="171">
        <f t="shared" si="7"/>
        <v>0</v>
      </c>
      <c r="H99" s="146"/>
      <c r="I99" s="145">
        <f t="shared" si="8"/>
        <v>0</v>
      </c>
      <c r="J99" s="146"/>
      <c r="K99" s="145">
        <f t="shared" si="9"/>
        <v>0</v>
      </c>
      <c r="L99" s="145">
        <v>21</v>
      </c>
      <c r="M99" s="145">
        <f t="shared" si="10"/>
        <v>0</v>
      </c>
      <c r="N99" s="144">
        <v>0</v>
      </c>
      <c r="O99" s="144">
        <f t="shared" si="11"/>
        <v>0</v>
      </c>
      <c r="P99" s="144">
        <v>0</v>
      </c>
      <c r="Q99" s="144">
        <f t="shared" si="12"/>
        <v>0</v>
      </c>
      <c r="R99" s="145"/>
      <c r="S99" s="145" t="s">
        <v>170</v>
      </c>
      <c r="T99" s="145" t="s">
        <v>170</v>
      </c>
      <c r="U99" s="145">
        <v>0.77500000000000002</v>
      </c>
      <c r="V99" s="145">
        <f t="shared" si="13"/>
        <v>6.2</v>
      </c>
      <c r="W99" s="145"/>
      <c r="X99" s="145" t="s">
        <v>171</v>
      </c>
      <c r="Y99" s="135"/>
      <c r="Z99" s="135"/>
      <c r="AA99" s="135"/>
      <c r="AB99" s="135"/>
      <c r="AC99" s="135"/>
      <c r="AD99" s="135"/>
      <c r="AE99" s="135"/>
      <c r="AF99" s="135"/>
      <c r="AG99" s="135" t="s">
        <v>172</v>
      </c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</row>
    <row r="100" spans="1:60" outlineLevel="1" x14ac:dyDescent="0.2">
      <c r="A100" s="166">
        <v>48</v>
      </c>
      <c r="B100" s="167" t="s">
        <v>306</v>
      </c>
      <c r="C100" s="175" t="s">
        <v>307</v>
      </c>
      <c r="D100" s="168" t="s">
        <v>191</v>
      </c>
      <c r="E100" s="169">
        <v>8</v>
      </c>
      <c r="F100" s="170"/>
      <c r="G100" s="171">
        <f t="shared" si="7"/>
        <v>0</v>
      </c>
      <c r="H100" s="146"/>
      <c r="I100" s="145">
        <f t="shared" si="8"/>
        <v>0</v>
      </c>
      <c r="J100" s="146"/>
      <c r="K100" s="145">
        <f t="shared" si="9"/>
        <v>0</v>
      </c>
      <c r="L100" s="145">
        <v>21</v>
      </c>
      <c r="M100" s="145">
        <f t="shared" si="10"/>
        <v>0</v>
      </c>
      <c r="N100" s="144">
        <v>7.5000000000000002E-4</v>
      </c>
      <c r="O100" s="144">
        <f t="shared" si="11"/>
        <v>0.01</v>
      </c>
      <c r="P100" s="144">
        <v>0</v>
      </c>
      <c r="Q100" s="144">
        <f t="shared" si="12"/>
        <v>0</v>
      </c>
      <c r="R100" s="145" t="s">
        <v>231</v>
      </c>
      <c r="S100" s="145" t="s">
        <v>170</v>
      </c>
      <c r="T100" s="145" t="s">
        <v>170</v>
      </c>
      <c r="U100" s="145">
        <v>0</v>
      </c>
      <c r="V100" s="145">
        <f t="shared" si="13"/>
        <v>0</v>
      </c>
      <c r="W100" s="145"/>
      <c r="X100" s="145" t="s">
        <v>232</v>
      </c>
      <c r="Y100" s="135"/>
      <c r="Z100" s="135"/>
      <c r="AA100" s="135"/>
      <c r="AB100" s="135"/>
      <c r="AC100" s="135"/>
      <c r="AD100" s="135"/>
      <c r="AE100" s="135"/>
      <c r="AF100" s="135"/>
      <c r="AG100" s="135" t="s">
        <v>233</v>
      </c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outlineLevel="1" x14ac:dyDescent="0.2">
      <c r="A101" s="160">
        <v>49</v>
      </c>
      <c r="B101" s="161" t="s">
        <v>308</v>
      </c>
      <c r="C101" s="173" t="s">
        <v>309</v>
      </c>
      <c r="D101" s="162" t="s">
        <v>169</v>
      </c>
      <c r="E101" s="163">
        <v>8.8000000000000007</v>
      </c>
      <c r="F101" s="164"/>
      <c r="G101" s="165">
        <f t="shared" si="7"/>
        <v>0</v>
      </c>
      <c r="H101" s="146"/>
      <c r="I101" s="145">
        <f t="shared" si="8"/>
        <v>0</v>
      </c>
      <c r="J101" s="146"/>
      <c r="K101" s="145">
        <f t="shared" si="9"/>
        <v>0</v>
      </c>
      <c r="L101" s="145">
        <v>21</v>
      </c>
      <c r="M101" s="145">
        <f t="shared" si="10"/>
        <v>0</v>
      </c>
      <c r="N101" s="144">
        <v>2.0000000000000002E-5</v>
      </c>
      <c r="O101" s="144">
        <f t="shared" si="11"/>
        <v>0</v>
      </c>
      <c r="P101" s="144">
        <v>0</v>
      </c>
      <c r="Q101" s="144">
        <f t="shared" si="12"/>
        <v>0</v>
      </c>
      <c r="R101" s="145"/>
      <c r="S101" s="145" t="s">
        <v>170</v>
      </c>
      <c r="T101" s="145" t="s">
        <v>170</v>
      </c>
      <c r="U101" s="145">
        <v>1.1299999999999999</v>
      </c>
      <c r="V101" s="145">
        <f t="shared" si="13"/>
        <v>9.94</v>
      </c>
      <c r="W101" s="145"/>
      <c r="X101" s="145" t="s">
        <v>171</v>
      </c>
      <c r="Y101" s="135"/>
      <c r="Z101" s="135"/>
      <c r="AA101" s="135"/>
      <c r="AB101" s="135"/>
      <c r="AC101" s="135"/>
      <c r="AD101" s="135"/>
      <c r="AE101" s="135"/>
      <c r="AF101" s="135"/>
      <c r="AG101" s="135" t="s">
        <v>172</v>
      </c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outlineLevel="1" x14ac:dyDescent="0.2">
      <c r="A102" s="142"/>
      <c r="B102" s="143"/>
      <c r="C102" s="174" t="s">
        <v>310</v>
      </c>
      <c r="D102" s="147"/>
      <c r="E102" s="148">
        <v>8.8000000000000007</v>
      </c>
      <c r="F102" s="145"/>
      <c r="G102" s="145"/>
      <c r="H102" s="145"/>
      <c r="I102" s="145"/>
      <c r="J102" s="145"/>
      <c r="K102" s="145"/>
      <c r="L102" s="145"/>
      <c r="M102" s="145"/>
      <c r="N102" s="144"/>
      <c r="O102" s="144"/>
      <c r="P102" s="144"/>
      <c r="Q102" s="144"/>
      <c r="R102" s="145"/>
      <c r="S102" s="145"/>
      <c r="T102" s="145"/>
      <c r="U102" s="145"/>
      <c r="V102" s="145"/>
      <c r="W102" s="145"/>
      <c r="X102" s="145"/>
      <c r="Y102" s="135"/>
      <c r="Z102" s="135"/>
      <c r="AA102" s="135"/>
      <c r="AB102" s="135"/>
      <c r="AC102" s="135"/>
      <c r="AD102" s="135"/>
      <c r="AE102" s="135"/>
      <c r="AF102" s="135"/>
      <c r="AG102" s="135" t="s">
        <v>174</v>
      </c>
      <c r="AH102" s="135">
        <v>0</v>
      </c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outlineLevel="1" x14ac:dyDescent="0.2">
      <c r="A103" s="166">
        <v>50</v>
      </c>
      <c r="B103" s="167" t="s">
        <v>311</v>
      </c>
      <c r="C103" s="175" t="s">
        <v>312</v>
      </c>
      <c r="D103" s="168" t="s">
        <v>313</v>
      </c>
      <c r="E103" s="169">
        <v>4</v>
      </c>
      <c r="F103" s="170"/>
      <c r="G103" s="171">
        <f>ROUND(E103*F103,2)</f>
        <v>0</v>
      </c>
      <c r="H103" s="146"/>
      <c r="I103" s="145">
        <f>ROUND(E103*H103,2)</f>
        <v>0</v>
      </c>
      <c r="J103" s="146"/>
      <c r="K103" s="145">
        <f>ROUND(E103*J103,2)</f>
        <v>0</v>
      </c>
      <c r="L103" s="145">
        <v>21</v>
      </c>
      <c r="M103" s="145">
        <f>G103*(1+L103/100)</f>
        <v>0</v>
      </c>
      <c r="N103" s="144">
        <v>8.0000000000000002E-3</v>
      </c>
      <c r="O103" s="144">
        <f>ROUND(E103*N103,2)</f>
        <v>0.03</v>
      </c>
      <c r="P103" s="144">
        <v>0</v>
      </c>
      <c r="Q103" s="144">
        <f>ROUND(E103*P103,2)</f>
        <v>0</v>
      </c>
      <c r="R103" s="145"/>
      <c r="S103" s="145" t="s">
        <v>314</v>
      </c>
      <c r="T103" s="145" t="s">
        <v>315</v>
      </c>
      <c r="U103" s="145">
        <v>0</v>
      </c>
      <c r="V103" s="145">
        <f>ROUND(E103*U103,2)</f>
        <v>0</v>
      </c>
      <c r="W103" s="145"/>
      <c r="X103" s="145" t="s">
        <v>232</v>
      </c>
      <c r="Y103" s="135"/>
      <c r="Z103" s="135"/>
      <c r="AA103" s="135"/>
      <c r="AB103" s="135"/>
      <c r="AC103" s="135"/>
      <c r="AD103" s="135"/>
      <c r="AE103" s="135"/>
      <c r="AF103" s="135"/>
      <c r="AG103" s="135" t="s">
        <v>233</v>
      </c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outlineLevel="1" x14ac:dyDescent="0.2">
      <c r="A104" s="166">
        <v>51</v>
      </c>
      <c r="B104" s="167" t="s">
        <v>316</v>
      </c>
      <c r="C104" s="175" t="s">
        <v>317</v>
      </c>
      <c r="D104" s="168" t="s">
        <v>313</v>
      </c>
      <c r="E104" s="169">
        <v>2</v>
      </c>
      <c r="F104" s="170"/>
      <c r="G104" s="171">
        <f>ROUND(E104*F104,2)</f>
        <v>0</v>
      </c>
      <c r="H104" s="146"/>
      <c r="I104" s="145">
        <f>ROUND(E104*H104,2)</f>
        <v>0</v>
      </c>
      <c r="J104" s="146"/>
      <c r="K104" s="145">
        <f>ROUND(E104*J104,2)</f>
        <v>0</v>
      </c>
      <c r="L104" s="145">
        <v>21</v>
      </c>
      <c r="M104" s="145">
        <f>G104*(1+L104/100)</f>
        <v>0</v>
      </c>
      <c r="N104" s="144">
        <v>8.0000000000000002E-3</v>
      </c>
      <c r="O104" s="144">
        <f>ROUND(E104*N104,2)</f>
        <v>0.02</v>
      </c>
      <c r="P104" s="144">
        <v>0</v>
      </c>
      <c r="Q104" s="144">
        <f>ROUND(E104*P104,2)</f>
        <v>0</v>
      </c>
      <c r="R104" s="145"/>
      <c r="S104" s="145" t="s">
        <v>314</v>
      </c>
      <c r="T104" s="145" t="s">
        <v>315</v>
      </c>
      <c r="U104" s="145">
        <v>0</v>
      </c>
      <c r="V104" s="145">
        <f>ROUND(E104*U104,2)</f>
        <v>0</v>
      </c>
      <c r="W104" s="145"/>
      <c r="X104" s="145" t="s">
        <v>232</v>
      </c>
      <c r="Y104" s="135"/>
      <c r="Z104" s="135"/>
      <c r="AA104" s="135"/>
      <c r="AB104" s="135"/>
      <c r="AC104" s="135"/>
      <c r="AD104" s="135"/>
      <c r="AE104" s="135"/>
      <c r="AF104" s="135"/>
      <c r="AG104" s="135" t="s">
        <v>233</v>
      </c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5" spans="1:60" ht="22.5" outlineLevel="1" x14ac:dyDescent="0.2">
      <c r="A105" s="166">
        <v>52</v>
      </c>
      <c r="B105" s="167" t="s">
        <v>318</v>
      </c>
      <c r="C105" s="175" t="s">
        <v>319</v>
      </c>
      <c r="D105" s="168" t="s">
        <v>191</v>
      </c>
      <c r="E105" s="169">
        <v>20</v>
      </c>
      <c r="F105" s="170"/>
      <c r="G105" s="171">
        <f>ROUND(E105*F105,2)</f>
        <v>0</v>
      </c>
      <c r="H105" s="146"/>
      <c r="I105" s="145">
        <f>ROUND(E105*H105,2)</f>
        <v>0</v>
      </c>
      <c r="J105" s="146"/>
      <c r="K105" s="145">
        <f>ROUND(E105*J105,2)</f>
        <v>0</v>
      </c>
      <c r="L105" s="145">
        <v>21</v>
      </c>
      <c r="M105" s="145">
        <f>G105*(1+L105/100)</f>
        <v>0</v>
      </c>
      <c r="N105" s="144">
        <v>0.03</v>
      </c>
      <c r="O105" s="144">
        <f>ROUND(E105*N105,2)</f>
        <v>0.6</v>
      </c>
      <c r="P105" s="144">
        <v>0</v>
      </c>
      <c r="Q105" s="144">
        <f>ROUND(E105*P105,2)</f>
        <v>0</v>
      </c>
      <c r="R105" s="145"/>
      <c r="S105" s="145" t="s">
        <v>314</v>
      </c>
      <c r="T105" s="145" t="s">
        <v>315</v>
      </c>
      <c r="U105" s="145">
        <v>1.0209999999999999</v>
      </c>
      <c r="V105" s="145">
        <f>ROUND(E105*U105,2)</f>
        <v>20.420000000000002</v>
      </c>
      <c r="W105" s="145"/>
      <c r="X105" s="145" t="s">
        <v>171</v>
      </c>
      <c r="Y105" s="135"/>
      <c r="Z105" s="135"/>
      <c r="AA105" s="135"/>
      <c r="AB105" s="135"/>
      <c r="AC105" s="135"/>
      <c r="AD105" s="135"/>
      <c r="AE105" s="135"/>
      <c r="AF105" s="135"/>
      <c r="AG105" s="135" t="s">
        <v>172</v>
      </c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6" spans="1:60" outlineLevel="1" x14ac:dyDescent="0.2">
      <c r="A106" s="166">
        <v>53</v>
      </c>
      <c r="B106" s="167" t="s">
        <v>320</v>
      </c>
      <c r="C106" s="175" t="s">
        <v>321</v>
      </c>
      <c r="D106" s="168" t="s">
        <v>219</v>
      </c>
      <c r="E106" s="169">
        <v>0.81418000000000001</v>
      </c>
      <c r="F106" s="170"/>
      <c r="G106" s="171">
        <f>ROUND(E106*F106,2)</f>
        <v>0</v>
      </c>
      <c r="H106" s="146"/>
      <c r="I106" s="145">
        <f>ROUND(E106*H106,2)</f>
        <v>0</v>
      </c>
      <c r="J106" s="146"/>
      <c r="K106" s="145">
        <f>ROUND(E106*J106,2)</f>
        <v>0</v>
      </c>
      <c r="L106" s="145">
        <v>21</v>
      </c>
      <c r="M106" s="145">
        <f>G106*(1+L106/100)</f>
        <v>0</v>
      </c>
      <c r="N106" s="144">
        <v>0</v>
      </c>
      <c r="O106" s="144">
        <f>ROUND(E106*N106,2)</f>
        <v>0</v>
      </c>
      <c r="P106" s="144">
        <v>0</v>
      </c>
      <c r="Q106" s="144">
        <f>ROUND(E106*P106,2)</f>
        <v>0</v>
      </c>
      <c r="R106" s="145"/>
      <c r="S106" s="145" t="s">
        <v>170</v>
      </c>
      <c r="T106" s="145" t="s">
        <v>170</v>
      </c>
      <c r="U106" s="145">
        <v>2.2549999999999999</v>
      </c>
      <c r="V106" s="145">
        <f>ROUND(E106*U106,2)</f>
        <v>1.84</v>
      </c>
      <c r="W106" s="145"/>
      <c r="X106" s="145" t="s">
        <v>256</v>
      </c>
      <c r="Y106" s="135"/>
      <c r="Z106" s="135"/>
      <c r="AA106" s="135"/>
      <c r="AB106" s="135"/>
      <c r="AC106" s="135"/>
      <c r="AD106" s="135"/>
      <c r="AE106" s="135"/>
      <c r="AF106" s="135"/>
      <c r="AG106" s="135" t="s">
        <v>257</v>
      </c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</row>
    <row r="107" spans="1:60" x14ac:dyDescent="0.2">
      <c r="A107" s="153" t="s">
        <v>165</v>
      </c>
      <c r="B107" s="154" t="s">
        <v>127</v>
      </c>
      <c r="C107" s="172" t="s">
        <v>128</v>
      </c>
      <c r="D107" s="155"/>
      <c r="E107" s="156"/>
      <c r="F107" s="157"/>
      <c r="G107" s="158">
        <f>SUMIF(AG108:AG124,"&lt;&gt;NOR",G108:G124)</f>
        <v>0</v>
      </c>
      <c r="H107" s="152"/>
      <c r="I107" s="152">
        <f>SUM(I108:I124)</f>
        <v>0</v>
      </c>
      <c r="J107" s="152"/>
      <c r="K107" s="152">
        <f>SUM(K108:K124)</f>
        <v>0</v>
      </c>
      <c r="L107" s="152"/>
      <c r="M107" s="152">
        <f>SUM(M108:M124)</f>
        <v>0</v>
      </c>
      <c r="N107" s="151"/>
      <c r="O107" s="151">
        <f>SUM(O108:O124)</f>
        <v>3.6399999999999997</v>
      </c>
      <c r="P107" s="151"/>
      <c r="Q107" s="151">
        <f>SUM(Q108:Q124)</f>
        <v>0</v>
      </c>
      <c r="R107" s="152"/>
      <c r="S107" s="152"/>
      <c r="T107" s="152"/>
      <c r="U107" s="152"/>
      <c r="V107" s="152">
        <f>SUM(V108:V124)</f>
        <v>160.89000000000001</v>
      </c>
      <c r="W107" s="152"/>
      <c r="X107" s="152"/>
      <c r="AG107" t="s">
        <v>166</v>
      </c>
    </row>
    <row r="108" spans="1:60" outlineLevel="1" x14ac:dyDescent="0.2">
      <c r="A108" s="160">
        <v>54</v>
      </c>
      <c r="B108" s="161" t="s">
        <v>322</v>
      </c>
      <c r="C108" s="173" t="s">
        <v>323</v>
      </c>
      <c r="D108" s="162" t="s">
        <v>169</v>
      </c>
      <c r="E108" s="163">
        <v>132.36600000000001</v>
      </c>
      <c r="F108" s="164"/>
      <c r="G108" s="165">
        <f>ROUND(E108*F108,2)</f>
        <v>0</v>
      </c>
      <c r="H108" s="146"/>
      <c r="I108" s="145">
        <f>ROUND(E108*H108,2)</f>
        <v>0</v>
      </c>
      <c r="J108" s="146"/>
      <c r="K108" s="145">
        <f>ROUND(E108*J108,2)</f>
        <v>0</v>
      </c>
      <c r="L108" s="145">
        <v>21</v>
      </c>
      <c r="M108" s="145">
        <f>G108*(1+L108/100)</f>
        <v>0</v>
      </c>
      <c r="N108" s="144">
        <v>2.1000000000000001E-4</v>
      </c>
      <c r="O108" s="144">
        <f>ROUND(E108*N108,2)</f>
        <v>0.03</v>
      </c>
      <c r="P108" s="144">
        <v>0</v>
      </c>
      <c r="Q108" s="144">
        <f>ROUND(E108*P108,2)</f>
        <v>0</v>
      </c>
      <c r="R108" s="145"/>
      <c r="S108" s="145" t="s">
        <v>170</v>
      </c>
      <c r="T108" s="145" t="s">
        <v>170</v>
      </c>
      <c r="U108" s="145">
        <v>0.05</v>
      </c>
      <c r="V108" s="145">
        <f>ROUND(E108*U108,2)</f>
        <v>6.62</v>
      </c>
      <c r="W108" s="145"/>
      <c r="X108" s="145" t="s">
        <v>171</v>
      </c>
      <c r="Y108" s="135"/>
      <c r="Z108" s="135"/>
      <c r="AA108" s="135"/>
      <c r="AB108" s="135"/>
      <c r="AC108" s="135"/>
      <c r="AD108" s="135"/>
      <c r="AE108" s="135"/>
      <c r="AF108" s="135"/>
      <c r="AG108" s="135" t="s">
        <v>172</v>
      </c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</row>
    <row r="109" spans="1:60" outlineLevel="1" x14ac:dyDescent="0.2">
      <c r="A109" s="142"/>
      <c r="B109" s="143"/>
      <c r="C109" s="174" t="s">
        <v>182</v>
      </c>
      <c r="D109" s="147"/>
      <c r="E109" s="148">
        <v>125.05</v>
      </c>
      <c r="F109" s="145"/>
      <c r="G109" s="145"/>
      <c r="H109" s="145"/>
      <c r="I109" s="145"/>
      <c r="J109" s="145"/>
      <c r="K109" s="145"/>
      <c r="L109" s="145"/>
      <c r="M109" s="145"/>
      <c r="N109" s="144"/>
      <c r="O109" s="144"/>
      <c r="P109" s="144"/>
      <c r="Q109" s="144"/>
      <c r="R109" s="145"/>
      <c r="S109" s="145"/>
      <c r="T109" s="145"/>
      <c r="U109" s="145"/>
      <c r="V109" s="145"/>
      <c r="W109" s="145"/>
      <c r="X109" s="145"/>
      <c r="Y109" s="135"/>
      <c r="Z109" s="135"/>
      <c r="AA109" s="135"/>
      <c r="AB109" s="135"/>
      <c r="AC109" s="135"/>
      <c r="AD109" s="135"/>
      <c r="AE109" s="135"/>
      <c r="AF109" s="135"/>
      <c r="AG109" s="135" t="s">
        <v>174</v>
      </c>
      <c r="AH109" s="135">
        <v>0</v>
      </c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 outlineLevel="1" x14ac:dyDescent="0.2">
      <c r="A110" s="142"/>
      <c r="B110" s="143"/>
      <c r="C110" s="174" t="s">
        <v>324</v>
      </c>
      <c r="D110" s="147"/>
      <c r="E110" s="148">
        <v>7.3159999999999998</v>
      </c>
      <c r="F110" s="145"/>
      <c r="G110" s="145"/>
      <c r="H110" s="145"/>
      <c r="I110" s="145"/>
      <c r="J110" s="145"/>
      <c r="K110" s="145"/>
      <c r="L110" s="145"/>
      <c r="M110" s="145"/>
      <c r="N110" s="144"/>
      <c r="O110" s="144"/>
      <c r="P110" s="144"/>
      <c r="Q110" s="144"/>
      <c r="R110" s="145"/>
      <c r="S110" s="145"/>
      <c r="T110" s="145"/>
      <c r="U110" s="145"/>
      <c r="V110" s="145"/>
      <c r="W110" s="145"/>
      <c r="X110" s="145"/>
      <c r="Y110" s="135"/>
      <c r="Z110" s="135"/>
      <c r="AA110" s="135"/>
      <c r="AB110" s="135"/>
      <c r="AC110" s="135"/>
      <c r="AD110" s="135"/>
      <c r="AE110" s="135"/>
      <c r="AF110" s="135"/>
      <c r="AG110" s="135" t="s">
        <v>174</v>
      </c>
      <c r="AH110" s="135">
        <v>0</v>
      </c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</row>
    <row r="111" spans="1:60" outlineLevel="1" x14ac:dyDescent="0.2">
      <c r="A111" s="166">
        <v>55</v>
      </c>
      <c r="B111" s="167" t="s">
        <v>325</v>
      </c>
      <c r="C111" s="175" t="s">
        <v>326</v>
      </c>
      <c r="D111" s="168" t="s">
        <v>169</v>
      </c>
      <c r="E111" s="169">
        <v>125.05</v>
      </c>
      <c r="F111" s="170"/>
      <c r="G111" s="171">
        <f>ROUND(E111*F111,2)</f>
        <v>0</v>
      </c>
      <c r="H111" s="146"/>
      <c r="I111" s="145">
        <f>ROUND(E111*H111,2)</f>
        <v>0</v>
      </c>
      <c r="J111" s="146"/>
      <c r="K111" s="145">
        <f>ROUND(E111*J111,2)</f>
        <v>0</v>
      </c>
      <c r="L111" s="145">
        <v>21</v>
      </c>
      <c r="M111" s="145">
        <f>G111*(1+L111/100)</f>
        <v>0</v>
      </c>
      <c r="N111" s="144">
        <v>5.0400000000000002E-3</v>
      </c>
      <c r="O111" s="144">
        <f>ROUND(E111*N111,2)</f>
        <v>0.63</v>
      </c>
      <c r="P111" s="144">
        <v>0</v>
      </c>
      <c r="Q111" s="144">
        <f>ROUND(E111*P111,2)</f>
        <v>0</v>
      </c>
      <c r="R111" s="145"/>
      <c r="S111" s="145" t="s">
        <v>170</v>
      </c>
      <c r="T111" s="145" t="s">
        <v>170</v>
      </c>
      <c r="U111" s="145">
        <v>0.97799999999999998</v>
      </c>
      <c r="V111" s="145">
        <f>ROUND(E111*U111,2)</f>
        <v>122.3</v>
      </c>
      <c r="W111" s="145"/>
      <c r="X111" s="145" t="s">
        <v>171</v>
      </c>
      <c r="Y111" s="135"/>
      <c r="Z111" s="135"/>
      <c r="AA111" s="135"/>
      <c r="AB111" s="135"/>
      <c r="AC111" s="135"/>
      <c r="AD111" s="135"/>
      <c r="AE111" s="135"/>
      <c r="AF111" s="135"/>
      <c r="AG111" s="135" t="s">
        <v>172</v>
      </c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</row>
    <row r="112" spans="1:60" outlineLevel="1" x14ac:dyDescent="0.2">
      <c r="A112" s="160">
        <v>56</v>
      </c>
      <c r="B112" s="161" t="s">
        <v>327</v>
      </c>
      <c r="C112" s="173" t="s">
        <v>328</v>
      </c>
      <c r="D112" s="162" t="s">
        <v>195</v>
      </c>
      <c r="E112" s="163">
        <v>73.16</v>
      </c>
      <c r="F112" s="164"/>
      <c r="G112" s="165">
        <f>ROUND(E112*F112,2)</f>
        <v>0</v>
      </c>
      <c r="H112" s="146"/>
      <c r="I112" s="145">
        <f>ROUND(E112*H112,2)</f>
        <v>0</v>
      </c>
      <c r="J112" s="146"/>
      <c r="K112" s="145">
        <f>ROUND(E112*J112,2)</f>
        <v>0</v>
      </c>
      <c r="L112" s="145">
        <v>21</v>
      </c>
      <c r="M112" s="145">
        <f>G112*(1+L112/100)</f>
        <v>0</v>
      </c>
      <c r="N112" s="144">
        <v>3.2000000000000003E-4</v>
      </c>
      <c r="O112" s="144">
        <f>ROUND(E112*N112,2)</f>
        <v>0.02</v>
      </c>
      <c r="P112" s="144">
        <v>0</v>
      </c>
      <c r="Q112" s="144">
        <f>ROUND(E112*P112,2)</f>
        <v>0</v>
      </c>
      <c r="R112" s="145"/>
      <c r="S112" s="145" t="s">
        <v>170</v>
      </c>
      <c r="T112" s="145" t="s">
        <v>170</v>
      </c>
      <c r="U112" s="145">
        <v>0.23599999999999999</v>
      </c>
      <c r="V112" s="145">
        <f>ROUND(E112*U112,2)</f>
        <v>17.27</v>
      </c>
      <c r="W112" s="145"/>
      <c r="X112" s="145" t="s">
        <v>171</v>
      </c>
      <c r="Y112" s="135"/>
      <c r="Z112" s="135"/>
      <c r="AA112" s="135"/>
      <c r="AB112" s="135"/>
      <c r="AC112" s="135"/>
      <c r="AD112" s="135"/>
      <c r="AE112" s="135"/>
      <c r="AF112" s="135"/>
      <c r="AG112" s="135" t="s">
        <v>172</v>
      </c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</row>
    <row r="113" spans="1:60" outlineLevel="1" x14ac:dyDescent="0.2">
      <c r="A113" s="142"/>
      <c r="B113" s="143"/>
      <c r="C113" s="174" t="s">
        <v>329</v>
      </c>
      <c r="D113" s="147"/>
      <c r="E113" s="148">
        <v>79.959999999999994</v>
      </c>
      <c r="F113" s="145"/>
      <c r="G113" s="145"/>
      <c r="H113" s="145"/>
      <c r="I113" s="145"/>
      <c r="J113" s="145"/>
      <c r="K113" s="145"/>
      <c r="L113" s="145"/>
      <c r="M113" s="145"/>
      <c r="N113" s="144"/>
      <c r="O113" s="144"/>
      <c r="P113" s="144"/>
      <c r="Q113" s="144"/>
      <c r="R113" s="145"/>
      <c r="S113" s="145"/>
      <c r="T113" s="145"/>
      <c r="U113" s="145"/>
      <c r="V113" s="145"/>
      <c r="W113" s="145"/>
      <c r="X113" s="145"/>
      <c r="Y113" s="135"/>
      <c r="Z113" s="135"/>
      <c r="AA113" s="135"/>
      <c r="AB113" s="135"/>
      <c r="AC113" s="135"/>
      <c r="AD113" s="135"/>
      <c r="AE113" s="135"/>
      <c r="AF113" s="135"/>
      <c r="AG113" s="135" t="s">
        <v>174</v>
      </c>
      <c r="AH113" s="135">
        <v>0</v>
      </c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</row>
    <row r="114" spans="1:60" outlineLevel="1" x14ac:dyDescent="0.2">
      <c r="A114" s="142"/>
      <c r="B114" s="143"/>
      <c r="C114" s="174" t="s">
        <v>330</v>
      </c>
      <c r="D114" s="147"/>
      <c r="E114" s="148">
        <v>-6.8</v>
      </c>
      <c r="F114" s="145"/>
      <c r="G114" s="145"/>
      <c r="H114" s="145"/>
      <c r="I114" s="145"/>
      <c r="J114" s="145"/>
      <c r="K114" s="145"/>
      <c r="L114" s="145"/>
      <c r="M114" s="145"/>
      <c r="N114" s="144"/>
      <c r="O114" s="144"/>
      <c r="P114" s="144"/>
      <c r="Q114" s="144"/>
      <c r="R114" s="145"/>
      <c r="S114" s="145"/>
      <c r="T114" s="145"/>
      <c r="U114" s="145"/>
      <c r="V114" s="145"/>
      <c r="W114" s="145"/>
      <c r="X114" s="145"/>
      <c r="Y114" s="135"/>
      <c r="Z114" s="135"/>
      <c r="AA114" s="135"/>
      <c r="AB114" s="135"/>
      <c r="AC114" s="135"/>
      <c r="AD114" s="135"/>
      <c r="AE114" s="135"/>
      <c r="AF114" s="135"/>
      <c r="AG114" s="135" t="s">
        <v>174</v>
      </c>
      <c r="AH114" s="135">
        <v>0</v>
      </c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</row>
    <row r="115" spans="1:60" outlineLevel="1" x14ac:dyDescent="0.2">
      <c r="A115" s="166">
        <v>57</v>
      </c>
      <c r="B115" s="167" t="s">
        <v>331</v>
      </c>
      <c r="C115" s="175" t="s">
        <v>332</v>
      </c>
      <c r="D115" s="168" t="s">
        <v>169</v>
      </c>
      <c r="E115" s="169">
        <v>132.316</v>
      </c>
      <c r="F115" s="170"/>
      <c r="G115" s="171">
        <f>ROUND(E115*F115,2)</f>
        <v>0</v>
      </c>
      <c r="H115" s="146"/>
      <c r="I115" s="145">
        <f>ROUND(E115*H115,2)</f>
        <v>0</v>
      </c>
      <c r="J115" s="146"/>
      <c r="K115" s="145">
        <f>ROUND(E115*J115,2)</f>
        <v>0</v>
      </c>
      <c r="L115" s="145">
        <v>21</v>
      </c>
      <c r="M115" s="145">
        <f>G115*(1+L115/100)</f>
        <v>0</v>
      </c>
      <c r="N115" s="144">
        <v>1.1999999999999999E-3</v>
      </c>
      <c r="O115" s="144">
        <f>ROUND(E115*N115,2)</f>
        <v>0.16</v>
      </c>
      <c r="P115" s="144">
        <v>0</v>
      </c>
      <c r="Q115" s="144">
        <f>ROUND(E115*P115,2)</f>
        <v>0</v>
      </c>
      <c r="R115" s="145"/>
      <c r="S115" s="145" t="s">
        <v>170</v>
      </c>
      <c r="T115" s="145" t="s">
        <v>170</v>
      </c>
      <c r="U115" s="145">
        <v>0</v>
      </c>
      <c r="V115" s="145">
        <f>ROUND(E115*U115,2)</f>
        <v>0</v>
      </c>
      <c r="W115" s="145"/>
      <c r="X115" s="145" t="s">
        <v>171</v>
      </c>
      <c r="Y115" s="135"/>
      <c r="Z115" s="135"/>
      <c r="AA115" s="135"/>
      <c r="AB115" s="135"/>
      <c r="AC115" s="135"/>
      <c r="AD115" s="135"/>
      <c r="AE115" s="135"/>
      <c r="AF115" s="135"/>
      <c r="AG115" s="135" t="s">
        <v>172</v>
      </c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</row>
    <row r="116" spans="1:60" outlineLevel="1" x14ac:dyDescent="0.2">
      <c r="A116" s="160">
        <v>58</v>
      </c>
      <c r="B116" s="161" t="s">
        <v>333</v>
      </c>
      <c r="C116" s="173" t="s">
        <v>334</v>
      </c>
      <c r="D116" s="162" t="s">
        <v>195</v>
      </c>
      <c r="E116" s="163">
        <v>112.3</v>
      </c>
      <c r="F116" s="164"/>
      <c r="G116" s="165">
        <f>ROUND(E116*F116,2)</f>
        <v>0</v>
      </c>
      <c r="H116" s="146"/>
      <c r="I116" s="145">
        <f>ROUND(E116*H116,2)</f>
        <v>0</v>
      </c>
      <c r="J116" s="146"/>
      <c r="K116" s="145">
        <f>ROUND(E116*J116,2)</f>
        <v>0</v>
      </c>
      <c r="L116" s="145">
        <v>21</v>
      </c>
      <c r="M116" s="145">
        <f>G116*(1+L116/100)</f>
        <v>0</v>
      </c>
      <c r="N116" s="144">
        <v>4.0000000000000003E-5</v>
      </c>
      <c r="O116" s="144">
        <f>ROUND(E116*N116,2)</f>
        <v>0</v>
      </c>
      <c r="P116" s="144">
        <v>0</v>
      </c>
      <c r="Q116" s="144">
        <f>ROUND(E116*P116,2)</f>
        <v>0</v>
      </c>
      <c r="R116" s="145"/>
      <c r="S116" s="145" t="s">
        <v>170</v>
      </c>
      <c r="T116" s="145" t="s">
        <v>170</v>
      </c>
      <c r="U116" s="145">
        <v>7.0000000000000007E-2</v>
      </c>
      <c r="V116" s="145">
        <f>ROUND(E116*U116,2)</f>
        <v>7.86</v>
      </c>
      <c r="W116" s="145"/>
      <c r="X116" s="145" t="s">
        <v>171</v>
      </c>
      <c r="Y116" s="135"/>
      <c r="Z116" s="135"/>
      <c r="AA116" s="135"/>
      <c r="AB116" s="135"/>
      <c r="AC116" s="135"/>
      <c r="AD116" s="135"/>
      <c r="AE116" s="135"/>
      <c r="AF116" s="135"/>
      <c r="AG116" s="135" t="s">
        <v>172</v>
      </c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</row>
    <row r="117" spans="1:60" outlineLevel="1" x14ac:dyDescent="0.2">
      <c r="A117" s="142"/>
      <c r="B117" s="143"/>
      <c r="C117" s="174" t="s">
        <v>335</v>
      </c>
      <c r="D117" s="147"/>
      <c r="E117" s="148">
        <v>39.14</v>
      </c>
      <c r="F117" s="145"/>
      <c r="G117" s="145"/>
      <c r="H117" s="145"/>
      <c r="I117" s="145"/>
      <c r="J117" s="145"/>
      <c r="K117" s="145"/>
      <c r="L117" s="145"/>
      <c r="M117" s="145"/>
      <c r="N117" s="144"/>
      <c r="O117" s="144"/>
      <c r="P117" s="144"/>
      <c r="Q117" s="144"/>
      <c r="R117" s="145"/>
      <c r="S117" s="145"/>
      <c r="T117" s="145"/>
      <c r="U117" s="145"/>
      <c r="V117" s="145"/>
      <c r="W117" s="145"/>
      <c r="X117" s="145"/>
      <c r="Y117" s="135"/>
      <c r="Z117" s="135"/>
      <c r="AA117" s="135"/>
      <c r="AB117" s="135"/>
      <c r="AC117" s="135"/>
      <c r="AD117" s="135"/>
      <c r="AE117" s="135"/>
      <c r="AF117" s="135"/>
      <c r="AG117" s="135" t="s">
        <v>174</v>
      </c>
      <c r="AH117" s="135">
        <v>0</v>
      </c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</row>
    <row r="118" spans="1:60" outlineLevel="1" x14ac:dyDescent="0.2">
      <c r="A118" s="142"/>
      <c r="B118" s="143"/>
      <c r="C118" s="174" t="s">
        <v>336</v>
      </c>
      <c r="D118" s="147"/>
      <c r="E118" s="148">
        <v>73.16</v>
      </c>
      <c r="F118" s="145"/>
      <c r="G118" s="145"/>
      <c r="H118" s="145"/>
      <c r="I118" s="145"/>
      <c r="J118" s="145"/>
      <c r="K118" s="145"/>
      <c r="L118" s="145"/>
      <c r="M118" s="145"/>
      <c r="N118" s="144"/>
      <c r="O118" s="144"/>
      <c r="P118" s="144"/>
      <c r="Q118" s="144"/>
      <c r="R118" s="145"/>
      <c r="S118" s="145"/>
      <c r="T118" s="145"/>
      <c r="U118" s="145"/>
      <c r="V118" s="145"/>
      <c r="W118" s="145"/>
      <c r="X118" s="145"/>
      <c r="Y118" s="135"/>
      <c r="Z118" s="135"/>
      <c r="AA118" s="135"/>
      <c r="AB118" s="135"/>
      <c r="AC118" s="135"/>
      <c r="AD118" s="135"/>
      <c r="AE118" s="135"/>
      <c r="AF118" s="135"/>
      <c r="AG118" s="135" t="s">
        <v>174</v>
      </c>
      <c r="AH118" s="135">
        <v>0</v>
      </c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</row>
    <row r="119" spans="1:60" ht="22.5" outlineLevel="1" x14ac:dyDescent="0.2">
      <c r="A119" s="160">
        <v>59</v>
      </c>
      <c r="B119" s="161" t="s">
        <v>337</v>
      </c>
      <c r="C119" s="173" t="s">
        <v>338</v>
      </c>
      <c r="D119" s="162" t="s">
        <v>195</v>
      </c>
      <c r="E119" s="163">
        <v>6.8</v>
      </c>
      <c r="F119" s="164"/>
      <c r="G119" s="165">
        <f>ROUND(E119*F119,2)</f>
        <v>0</v>
      </c>
      <c r="H119" s="146"/>
      <c r="I119" s="145">
        <f>ROUND(E119*H119,2)</f>
        <v>0</v>
      </c>
      <c r="J119" s="146"/>
      <c r="K119" s="145">
        <f>ROUND(E119*J119,2)</f>
        <v>0</v>
      </c>
      <c r="L119" s="145">
        <v>21</v>
      </c>
      <c r="M119" s="145">
        <f>G119*(1+L119/100)</f>
        <v>0</v>
      </c>
      <c r="N119" s="144">
        <v>1.4999999999999999E-4</v>
      </c>
      <c r="O119" s="144">
        <f>ROUND(E119*N119,2)</f>
        <v>0</v>
      </c>
      <c r="P119" s="144">
        <v>0</v>
      </c>
      <c r="Q119" s="144">
        <f>ROUND(E119*P119,2)</f>
        <v>0</v>
      </c>
      <c r="R119" s="145"/>
      <c r="S119" s="145" t="s">
        <v>170</v>
      </c>
      <c r="T119" s="145" t="s">
        <v>170</v>
      </c>
      <c r="U119" s="145">
        <v>0.15</v>
      </c>
      <c r="V119" s="145">
        <f>ROUND(E119*U119,2)</f>
        <v>1.02</v>
      </c>
      <c r="W119" s="145"/>
      <c r="X119" s="145" t="s">
        <v>171</v>
      </c>
      <c r="Y119" s="135"/>
      <c r="Z119" s="135"/>
      <c r="AA119" s="135"/>
      <c r="AB119" s="135"/>
      <c r="AC119" s="135"/>
      <c r="AD119" s="135"/>
      <c r="AE119" s="135"/>
      <c r="AF119" s="135"/>
      <c r="AG119" s="135" t="s">
        <v>172</v>
      </c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</row>
    <row r="120" spans="1:60" outlineLevel="1" x14ac:dyDescent="0.2">
      <c r="A120" s="142"/>
      <c r="B120" s="143"/>
      <c r="C120" s="174" t="s">
        <v>339</v>
      </c>
      <c r="D120" s="147"/>
      <c r="E120" s="148">
        <v>6.8</v>
      </c>
      <c r="F120" s="145"/>
      <c r="G120" s="145"/>
      <c r="H120" s="145"/>
      <c r="I120" s="145"/>
      <c r="J120" s="145"/>
      <c r="K120" s="145"/>
      <c r="L120" s="145"/>
      <c r="M120" s="145"/>
      <c r="N120" s="144"/>
      <c r="O120" s="144"/>
      <c r="P120" s="144"/>
      <c r="Q120" s="144"/>
      <c r="R120" s="145"/>
      <c r="S120" s="145"/>
      <c r="T120" s="145"/>
      <c r="U120" s="145"/>
      <c r="V120" s="145"/>
      <c r="W120" s="145"/>
      <c r="X120" s="145"/>
      <c r="Y120" s="135"/>
      <c r="Z120" s="135"/>
      <c r="AA120" s="135"/>
      <c r="AB120" s="135"/>
      <c r="AC120" s="135"/>
      <c r="AD120" s="135"/>
      <c r="AE120" s="135"/>
      <c r="AF120" s="135"/>
      <c r="AG120" s="135" t="s">
        <v>174</v>
      </c>
      <c r="AH120" s="135">
        <v>0</v>
      </c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</row>
    <row r="121" spans="1:60" outlineLevel="1" x14ac:dyDescent="0.2">
      <c r="A121" s="160">
        <v>60</v>
      </c>
      <c r="B121" s="161" t="s">
        <v>340</v>
      </c>
      <c r="C121" s="173" t="s">
        <v>341</v>
      </c>
      <c r="D121" s="162" t="s">
        <v>169</v>
      </c>
      <c r="E121" s="163">
        <v>145.6026</v>
      </c>
      <c r="F121" s="164"/>
      <c r="G121" s="165">
        <f>ROUND(E121*F121,2)</f>
        <v>0</v>
      </c>
      <c r="H121" s="146"/>
      <c r="I121" s="145">
        <f>ROUND(E121*H121,2)</f>
        <v>0</v>
      </c>
      <c r="J121" s="146"/>
      <c r="K121" s="145">
        <f>ROUND(E121*J121,2)</f>
        <v>0</v>
      </c>
      <c r="L121" s="145">
        <v>21</v>
      </c>
      <c r="M121" s="145">
        <f>G121*(1+L121/100)</f>
        <v>0</v>
      </c>
      <c r="N121" s="144">
        <v>1.9199999999999998E-2</v>
      </c>
      <c r="O121" s="144">
        <f>ROUND(E121*N121,2)</f>
        <v>2.8</v>
      </c>
      <c r="P121" s="144">
        <v>0</v>
      </c>
      <c r="Q121" s="144">
        <f>ROUND(E121*P121,2)</f>
        <v>0</v>
      </c>
      <c r="R121" s="145" t="s">
        <v>231</v>
      </c>
      <c r="S121" s="145" t="s">
        <v>170</v>
      </c>
      <c r="T121" s="145" t="s">
        <v>170</v>
      </c>
      <c r="U121" s="145">
        <v>0</v>
      </c>
      <c r="V121" s="145">
        <f>ROUND(E121*U121,2)</f>
        <v>0</v>
      </c>
      <c r="W121" s="145"/>
      <c r="X121" s="145" t="s">
        <v>232</v>
      </c>
      <c r="Y121" s="135"/>
      <c r="Z121" s="135"/>
      <c r="AA121" s="135"/>
      <c r="AB121" s="135"/>
      <c r="AC121" s="135"/>
      <c r="AD121" s="135"/>
      <c r="AE121" s="135"/>
      <c r="AF121" s="135"/>
      <c r="AG121" s="135" t="s">
        <v>233</v>
      </c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</row>
    <row r="122" spans="1:60" outlineLevel="1" x14ac:dyDescent="0.2">
      <c r="A122" s="142"/>
      <c r="B122" s="143"/>
      <c r="C122" s="174" t="s">
        <v>342</v>
      </c>
      <c r="D122" s="147"/>
      <c r="E122" s="148">
        <v>132.36600000000001</v>
      </c>
      <c r="F122" s="145"/>
      <c r="G122" s="145"/>
      <c r="H122" s="145"/>
      <c r="I122" s="145"/>
      <c r="J122" s="145"/>
      <c r="K122" s="145"/>
      <c r="L122" s="145"/>
      <c r="M122" s="145"/>
      <c r="N122" s="144"/>
      <c r="O122" s="144"/>
      <c r="P122" s="144"/>
      <c r="Q122" s="144"/>
      <c r="R122" s="145"/>
      <c r="S122" s="145"/>
      <c r="T122" s="145"/>
      <c r="U122" s="145"/>
      <c r="V122" s="145"/>
      <c r="W122" s="145"/>
      <c r="X122" s="145"/>
      <c r="Y122" s="135"/>
      <c r="Z122" s="135"/>
      <c r="AA122" s="135"/>
      <c r="AB122" s="135"/>
      <c r="AC122" s="135"/>
      <c r="AD122" s="135"/>
      <c r="AE122" s="135"/>
      <c r="AF122" s="135"/>
      <c r="AG122" s="135" t="s">
        <v>174</v>
      </c>
      <c r="AH122" s="135">
        <v>0</v>
      </c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</row>
    <row r="123" spans="1:60" outlineLevel="1" x14ac:dyDescent="0.2">
      <c r="A123" s="142"/>
      <c r="B123" s="143"/>
      <c r="C123" s="176" t="s">
        <v>343</v>
      </c>
      <c r="D123" s="149"/>
      <c r="E123" s="150">
        <v>13.236599999999999</v>
      </c>
      <c r="F123" s="145"/>
      <c r="G123" s="145"/>
      <c r="H123" s="145"/>
      <c r="I123" s="145"/>
      <c r="J123" s="145"/>
      <c r="K123" s="145"/>
      <c r="L123" s="145"/>
      <c r="M123" s="145"/>
      <c r="N123" s="144"/>
      <c r="O123" s="144"/>
      <c r="P123" s="144"/>
      <c r="Q123" s="144"/>
      <c r="R123" s="145"/>
      <c r="S123" s="145"/>
      <c r="T123" s="145"/>
      <c r="U123" s="145"/>
      <c r="V123" s="145"/>
      <c r="W123" s="145"/>
      <c r="X123" s="145"/>
      <c r="Y123" s="135"/>
      <c r="Z123" s="135"/>
      <c r="AA123" s="135"/>
      <c r="AB123" s="135"/>
      <c r="AC123" s="135"/>
      <c r="AD123" s="135"/>
      <c r="AE123" s="135"/>
      <c r="AF123" s="135"/>
      <c r="AG123" s="135" t="s">
        <v>174</v>
      </c>
      <c r="AH123" s="135">
        <v>4</v>
      </c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</row>
    <row r="124" spans="1:60" outlineLevel="1" x14ac:dyDescent="0.2">
      <c r="A124" s="166">
        <v>61</v>
      </c>
      <c r="B124" s="167" t="s">
        <v>344</v>
      </c>
      <c r="C124" s="175" t="s">
        <v>345</v>
      </c>
      <c r="D124" s="168" t="s">
        <v>219</v>
      </c>
      <c r="E124" s="169">
        <v>3.6413199999999999</v>
      </c>
      <c r="F124" s="170"/>
      <c r="G124" s="171">
        <f>ROUND(E124*F124,2)</f>
        <v>0</v>
      </c>
      <c r="H124" s="146"/>
      <c r="I124" s="145">
        <f>ROUND(E124*H124,2)</f>
        <v>0</v>
      </c>
      <c r="J124" s="146"/>
      <c r="K124" s="145">
        <f>ROUND(E124*J124,2)</f>
        <v>0</v>
      </c>
      <c r="L124" s="145">
        <v>21</v>
      </c>
      <c r="M124" s="145">
        <f>G124*(1+L124/100)</f>
        <v>0</v>
      </c>
      <c r="N124" s="144">
        <v>0</v>
      </c>
      <c r="O124" s="144">
        <f>ROUND(E124*N124,2)</f>
        <v>0</v>
      </c>
      <c r="P124" s="144">
        <v>0</v>
      </c>
      <c r="Q124" s="144">
        <f>ROUND(E124*P124,2)</f>
        <v>0</v>
      </c>
      <c r="R124" s="145"/>
      <c r="S124" s="145" t="s">
        <v>170</v>
      </c>
      <c r="T124" s="145" t="s">
        <v>170</v>
      </c>
      <c r="U124" s="145">
        <v>1.5980000000000001</v>
      </c>
      <c r="V124" s="145">
        <f>ROUND(E124*U124,2)</f>
        <v>5.82</v>
      </c>
      <c r="W124" s="145"/>
      <c r="X124" s="145" t="s">
        <v>256</v>
      </c>
      <c r="Y124" s="135"/>
      <c r="Z124" s="135"/>
      <c r="AA124" s="135"/>
      <c r="AB124" s="135"/>
      <c r="AC124" s="135"/>
      <c r="AD124" s="135"/>
      <c r="AE124" s="135"/>
      <c r="AF124" s="135"/>
      <c r="AG124" s="135" t="s">
        <v>257</v>
      </c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</row>
    <row r="125" spans="1:60" x14ac:dyDescent="0.2">
      <c r="A125" s="153" t="s">
        <v>165</v>
      </c>
      <c r="B125" s="154" t="s">
        <v>129</v>
      </c>
      <c r="C125" s="172" t="s">
        <v>130</v>
      </c>
      <c r="D125" s="155"/>
      <c r="E125" s="156"/>
      <c r="F125" s="157"/>
      <c r="G125" s="158">
        <f>SUMIF(AG126:AG146,"&lt;&gt;NOR",G126:G146)</f>
        <v>0</v>
      </c>
      <c r="H125" s="152"/>
      <c r="I125" s="152">
        <f>SUM(I126:I146)</f>
        <v>0</v>
      </c>
      <c r="J125" s="152"/>
      <c r="K125" s="152">
        <f>SUM(K126:K146)</f>
        <v>0</v>
      </c>
      <c r="L125" s="152"/>
      <c r="M125" s="152">
        <f>SUM(M126:M146)</f>
        <v>0</v>
      </c>
      <c r="N125" s="151"/>
      <c r="O125" s="151">
        <f>SUM(O126:O146)</f>
        <v>2.15</v>
      </c>
      <c r="P125" s="151"/>
      <c r="Q125" s="151">
        <f>SUM(Q126:Q146)</f>
        <v>0</v>
      </c>
      <c r="R125" s="152"/>
      <c r="S125" s="152"/>
      <c r="T125" s="152"/>
      <c r="U125" s="152"/>
      <c r="V125" s="152">
        <f>SUM(V126:V146)</f>
        <v>126.00999999999999</v>
      </c>
      <c r="W125" s="152"/>
      <c r="X125" s="152"/>
      <c r="AG125" t="s">
        <v>166</v>
      </c>
    </row>
    <row r="126" spans="1:60" outlineLevel="1" x14ac:dyDescent="0.2">
      <c r="A126" s="160">
        <v>62</v>
      </c>
      <c r="B126" s="161" t="s">
        <v>346</v>
      </c>
      <c r="C126" s="173" t="s">
        <v>347</v>
      </c>
      <c r="D126" s="162" t="s">
        <v>169</v>
      </c>
      <c r="E126" s="163">
        <v>77</v>
      </c>
      <c r="F126" s="164"/>
      <c r="G126" s="165">
        <f>ROUND(E126*F126,2)</f>
        <v>0</v>
      </c>
      <c r="H126" s="146"/>
      <c r="I126" s="145">
        <f>ROUND(E126*H126,2)</f>
        <v>0</v>
      </c>
      <c r="J126" s="146"/>
      <c r="K126" s="145">
        <f>ROUND(E126*J126,2)</f>
        <v>0</v>
      </c>
      <c r="L126" s="145">
        <v>21</v>
      </c>
      <c r="M126" s="145">
        <f>G126*(1+L126/100)</f>
        <v>0</v>
      </c>
      <c r="N126" s="144">
        <v>2.1000000000000001E-4</v>
      </c>
      <c r="O126" s="144">
        <f>ROUND(E126*N126,2)</f>
        <v>0.02</v>
      </c>
      <c r="P126" s="144">
        <v>0</v>
      </c>
      <c r="Q126" s="144">
        <f>ROUND(E126*P126,2)</f>
        <v>0</v>
      </c>
      <c r="R126" s="145"/>
      <c r="S126" s="145" t="s">
        <v>170</v>
      </c>
      <c r="T126" s="145" t="s">
        <v>170</v>
      </c>
      <c r="U126" s="145">
        <v>0.05</v>
      </c>
      <c r="V126" s="145">
        <f>ROUND(E126*U126,2)</f>
        <v>3.85</v>
      </c>
      <c r="W126" s="145"/>
      <c r="X126" s="145" t="s">
        <v>171</v>
      </c>
      <c r="Y126" s="135"/>
      <c r="Z126" s="135"/>
      <c r="AA126" s="135"/>
      <c r="AB126" s="135"/>
      <c r="AC126" s="135"/>
      <c r="AD126" s="135"/>
      <c r="AE126" s="135"/>
      <c r="AF126" s="135"/>
      <c r="AG126" s="135" t="s">
        <v>172</v>
      </c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</row>
    <row r="127" spans="1:60" outlineLevel="1" x14ac:dyDescent="0.2">
      <c r="A127" s="142"/>
      <c r="B127" s="143"/>
      <c r="C127" s="174" t="s">
        <v>348</v>
      </c>
      <c r="D127" s="147"/>
      <c r="E127" s="148">
        <v>84.68</v>
      </c>
      <c r="F127" s="145"/>
      <c r="G127" s="145"/>
      <c r="H127" s="145"/>
      <c r="I127" s="145"/>
      <c r="J127" s="145"/>
      <c r="K127" s="145"/>
      <c r="L127" s="145"/>
      <c r="M127" s="145"/>
      <c r="N127" s="144"/>
      <c r="O127" s="144"/>
      <c r="P127" s="144"/>
      <c r="Q127" s="144"/>
      <c r="R127" s="145"/>
      <c r="S127" s="145"/>
      <c r="T127" s="145"/>
      <c r="U127" s="145"/>
      <c r="V127" s="145"/>
      <c r="W127" s="145"/>
      <c r="X127" s="145"/>
      <c r="Y127" s="135"/>
      <c r="Z127" s="135"/>
      <c r="AA127" s="135"/>
      <c r="AB127" s="135"/>
      <c r="AC127" s="135"/>
      <c r="AD127" s="135"/>
      <c r="AE127" s="135"/>
      <c r="AF127" s="135"/>
      <c r="AG127" s="135" t="s">
        <v>174</v>
      </c>
      <c r="AH127" s="135">
        <v>0</v>
      </c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</row>
    <row r="128" spans="1:60" outlineLevel="1" x14ac:dyDescent="0.2">
      <c r="A128" s="142"/>
      <c r="B128" s="143"/>
      <c r="C128" s="174" t="s">
        <v>349</v>
      </c>
      <c r="D128" s="147"/>
      <c r="E128" s="148">
        <v>2.36</v>
      </c>
      <c r="F128" s="145"/>
      <c r="G128" s="145"/>
      <c r="H128" s="145"/>
      <c r="I128" s="145"/>
      <c r="J128" s="145"/>
      <c r="K128" s="145"/>
      <c r="L128" s="145"/>
      <c r="M128" s="145"/>
      <c r="N128" s="144"/>
      <c r="O128" s="144"/>
      <c r="P128" s="144"/>
      <c r="Q128" s="144"/>
      <c r="R128" s="145"/>
      <c r="S128" s="145"/>
      <c r="T128" s="145"/>
      <c r="U128" s="145"/>
      <c r="V128" s="145"/>
      <c r="W128" s="145"/>
      <c r="X128" s="145"/>
      <c r="Y128" s="135"/>
      <c r="Z128" s="135"/>
      <c r="AA128" s="135"/>
      <c r="AB128" s="135"/>
      <c r="AC128" s="135"/>
      <c r="AD128" s="135"/>
      <c r="AE128" s="135"/>
      <c r="AF128" s="135"/>
      <c r="AG128" s="135" t="s">
        <v>174</v>
      </c>
      <c r="AH128" s="135">
        <v>0</v>
      </c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</row>
    <row r="129" spans="1:60" outlineLevel="1" x14ac:dyDescent="0.2">
      <c r="A129" s="142"/>
      <c r="B129" s="143"/>
      <c r="C129" s="174" t="s">
        <v>350</v>
      </c>
      <c r="D129" s="147"/>
      <c r="E129" s="148">
        <v>-12.16</v>
      </c>
      <c r="F129" s="145"/>
      <c r="G129" s="145"/>
      <c r="H129" s="145"/>
      <c r="I129" s="145"/>
      <c r="J129" s="145"/>
      <c r="K129" s="145"/>
      <c r="L129" s="145"/>
      <c r="M129" s="145"/>
      <c r="N129" s="144"/>
      <c r="O129" s="144"/>
      <c r="P129" s="144"/>
      <c r="Q129" s="144"/>
      <c r="R129" s="145"/>
      <c r="S129" s="145"/>
      <c r="T129" s="145"/>
      <c r="U129" s="145"/>
      <c r="V129" s="145"/>
      <c r="W129" s="145"/>
      <c r="X129" s="145"/>
      <c r="Y129" s="135"/>
      <c r="Z129" s="135"/>
      <c r="AA129" s="135"/>
      <c r="AB129" s="135"/>
      <c r="AC129" s="135"/>
      <c r="AD129" s="135"/>
      <c r="AE129" s="135"/>
      <c r="AF129" s="135"/>
      <c r="AG129" s="135" t="s">
        <v>174</v>
      </c>
      <c r="AH129" s="135">
        <v>0</v>
      </c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</row>
    <row r="130" spans="1:60" outlineLevel="1" x14ac:dyDescent="0.2">
      <c r="A130" s="142"/>
      <c r="B130" s="143"/>
      <c r="C130" s="174" t="s">
        <v>351</v>
      </c>
      <c r="D130" s="147"/>
      <c r="E130" s="148">
        <v>2.12</v>
      </c>
      <c r="F130" s="145"/>
      <c r="G130" s="145"/>
      <c r="H130" s="145"/>
      <c r="I130" s="145"/>
      <c r="J130" s="145"/>
      <c r="K130" s="145"/>
      <c r="L130" s="145"/>
      <c r="M130" s="145"/>
      <c r="N130" s="144"/>
      <c r="O130" s="144"/>
      <c r="P130" s="144"/>
      <c r="Q130" s="144"/>
      <c r="R130" s="145"/>
      <c r="S130" s="145"/>
      <c r="T130" s="145"/>
      <c r="U130" s="145"/>
      <c r="V130" s="145"/>
      <c r="W130" s="145"/>
      <c r="X130" s="145"/>
      <c r="Y130" s="135"/>
      <c r="Z130" s="135"/>
      <c r="AA130" s="135"/>
      <c r="AB130" s="135"/>
      <c r="AC130" s="135"/>
      <c r="AD130" s="135"/>
      <c r="AE130" s="135"/>
      <c r="AF130" s="135"/>
      <c r="AG130" s="135" t="s">
        <v>174</v>
      </c>
      <c r="AH130" s="135">
        <v>0</v>
      </c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</row>
    <row r="131" spans="1:60" outlineLevel="1" x14ac:dyDescent="0.2">
      <c r="A131" s="160">
        <v>63</v>
      </c>
      <c r="B131" s="161" t="s">
        <v>352</v>
      </c>
      <c r="C131" s="173" t="s">
        <v>353</v>
      </c>
      <c r="D131" s="162" t="s">
        <v>169</v>
      </c>
      <c r="E131" s="163">
        <v>74.88</v>
      </c>
      <c r="F131" s="164"/>
      <c r="G131" s="165">
        <f>ROUND(E131*F131,2)</f>
        <v>0</v>
      </c>
      <c r="H131" s="146"/>
      <c r="I131" s="145">
        <f>ROUND(E131*H131,2)</f>
        <v>0</v>
      </c>
      <c r="J131" s="146"/>
      <c r="K131" s="145">
        <f>ROUND(E131*J131,2)</f>
        <v>0</v>
      </c>
      <c r="L131" s="145">
        <v>21</v>
      </c>
      <c r="M131" s="145">
        <f>G131*(1+L131/100)</f>
        <v>0</v>
      </c>
      <c r="N131" s="144">
        <v>5.3499999999999997E-3</v>
      </c>
      <c r="O131" s="144">
        <f>ROUND(E131*N131,2)</f>
        <v>0.4</v>
      </c>
      <c r="P131" s="144">
        <v>0</v>
      </c>
      <c r="Q131" s="144">
        <f>ROUND(E131*P131,2)</f>
        <v>0</v>
      </c>
      <c r="R131" s="145"/>
      <c r="S131" s="145" t="s">
        <v>170</v>
      </c>
      <c r="T131" s="145" t="s">
        <v>170</v>
      </c>
      <c r="U131" s="145">
        <v>1.288</v>
      </c>
      <c r="V131" s="145">
        <f>ROUND(E131*U131,2)</f>
        <v>96.45</v>
      </c>
      <c r="W131" s="145"/>
      <c r="X131" s="145" t="s">
        <v>171</v>
      </c>
      <c r="Y131" s="135"/>
      <c r="Z131" s="135"/>
      <c r="AA131" s="135"/>
      <c r="AB131" s="135"/>
      <c r="AC131" s="135"/>
      <c r="AD131" s="135"/>
      <c r="AE131" s="135"/>
      <c r="AF131" s="135"/>
      <c r="AG131" s="135" t="s">
        <v>172</v>
      </c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</row>
    <row r="132" spans="1:60" outlineLevel="1" x14ac:dyDescent="0.2">
      <c r="A132" s="142"/>
      <c r="B132" s="143"/>
      <c r="C132" s="174" t="s">
        <v>348</v>
      </c>
      <c r="D132" s="147"/>
      <c r="E132" s="148">
        <v>84.68</v>
      </c>
      <c r="F132" s="145"/>
      <c r="G132" s="145"/>
      <c r="H132" s="145"/>
      <c r="I132" s="145"/>
      <c r="J132" s="145"/>
      <c r="K132" s="145"/>
      <c r="L132" s="145"/>
      <c r="M132" s="145"/>
      <c r="N132" s="144"/>
      <c r="O132" s="144"/>
      <c r="P132" s="144"/>
      <c r="Q132" s="144"/>
      <c r="R132" s="145"/>
      <c r="S132" s="145"/>
      <c r="T132" s="145"/>
      <c r="U132" s="145"/>
      <c r="V132" s="145"/>
      <c r="W132" s="145"/>
      <c r="X132" s="145"/>
      <c r="Y132" s="135"/>
      <c r="Z132" s="135"/>
      <c r="AA132" s="135"/>
      <c r="AB132" s="135"/>
      <c r="AC132" s="135"/>
      <c r="AD132" s="135"/>
      <c r="AE132" s="135"/>
      <c r="AF132" s="135"/>
      <c r="AG132" s="135" t="s">
        <v>174</v>
      </c>
      <c r="AH132" s="135">
        <v>0</v>
      </c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</row>
    <row r="133" spans="1:60" outlineLevel="1" x14ac:dyDescent="0.2">
      <c r="A133" s="142"/>
      <c r="B133" s="143"/>
      <c r="C133" s="174" t="s">
        <v>349</v>
      </c>
      <c r="D133" s="147"/>
      <c r="E133" s="148">
        <v>2.36</v>
      </c>
      <c r="F133" s="145"/>
      <c r="G133" s="145"/>
      <c r="H133" s="145"/>
      <c r="I133" s="145"/>
      <c r="J133" s="145"/>
      <c r="K133" s="145"/>
      <c r="L133" s="145"/>
      <c r="M133" s="145"/>
      <c r="N133" s="144"/>
      <c r="O133" s="144"/>
      <c r="P133" s="144"/>
      <c r="Q133" s="144"/>
      <c r="R133" s="145"/>
      <c r="S133" s="145"/>
      <c r="T133" s="145"/>
      <c r="U133" s="145"/>
      <c r="V133" s="145"/>
      <c r="W133" s="145"/>
      <c r="X133" s="145"/>
      <c r="Y133" s="135"/>
      <c r="Z133" s="135"/>
      <c r="AA133" s="135"/>
      <c r="AB133" s="135"/>
      <c r="AC133" s="135"/>
      <c r="AD133" s="135"/>
      <c r="AE133" s="135"/>
      <c r="AF133" s="135"/>
      <c r="AG133" s="135" t="s">
        <v>174</v>
      </c>
      <c r="AH133" s="135">
        <v>0</v>
      </c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</row>
    <row r="134" spans="1:60" outlineLevel="1" x14ac:dyDescent="0.2">
      <c r="A134" s="142"/>
      <c r="B134" s="143"/>
      <c r="C134" s="174" t="s">
        <v>350</v>
      </c>
      <c r="D134" s="147"/>
      <c r="E134" s="148">
        <v>-12.16</v>
      </c>
      <c r="F134" s="145"/>
      <c r="G134" s="145"/>
      <c r="H134" s="145"/>
      <c r="I134" s="145"/>
      <c r="J134" s="145"/>
      <c r="K134" s="145"/>
      <c r="L134" s="145"/>
      <c r="M134" s="145"/>
      <c r="N134" s="144"/>
      <c r="O134" s="144"/>
      <c r="P134" s="144"/>
      <c r="Q134" s="144"/>
      <c r="R134" s="145"/>
      <c r="S134" s="145"/>
      <c r="T134" s="145"/>
      <c r="U134" s="145"/>
      <c r="V134" s="145"/>
      <c r="W134" s="145"/>
      <c r="X134" s="145"/>
      <c r="Y134" s="135"/>
      <c r="Z134" s="135"/>
      <c r="AA134" s="135"/>
      <c r="AB134" s="135"/>
      <c r="AC134" s="135"/>
      <c r="AD134" s="135"/>
      <c r="AE134" s="135"/>
      <c r="AF134" s="135"/>
      <c r="AG134" s="135" t="s">
        <v>174</v>
      </c>
      <c r="AH134" s="135">
        <v>0</v>
      </c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</row>
    <row r="135" spans="1:60" outlineLevel="1" x14ac:dyDescent="0.2">
      <c r="A135" s="160">
        <v>64</v>
      </c>
      <c r="B135" s="161" t="s">
        <v>354</v>
      </c>
      <c r="C135" s="173" t="s">
        <v>355</v>
      </c>
      <c r="D135" s="162" t="s">
        <v>195</v>
      </c>
      <c r="E135" s="163">
        <v>18.8</v>
      </c>
      <c r="F135" s="164"/>
      <c r="G135" s="165">
        <f>ROUND(E135*F135,2)</f>
        <v>0</v>
      </c>
      <c r="H135" s="146"/>
      <c r="I135" s="145">
        <f>ROUND(E135*H135,2)</f>
        <v>0</v>
      </c>
      <c r="J135" s="146"/>
      <c r="K135" s="145">
        <f>ROUND(E135*J135,2)</f>
        <v>0</v>
      </c>
      <c r="L135" s="145">
        <v>21</v>
      </c>
      <c r="M135" s="145">
        <f>G135*(1+L135/100)</f>
        <v>0</v>
      </c>
      <c r="N135" s="144">
        <v>0</v>
      </c>
      <c r="O135" s="144">
        <f>ROUND(E135*N135,2)</f>
        <v>0</v>
      </c>
      <c r="P135" s="144">
        <v>0</v>
      </c>
      <c r="Q135" s="144">
        <f>ROUND(E135*P135,2)</f>
        <v>0</v>
      </c>
      <c r="R135" s="145"/>
      <c r="S135" s="145" t="s">
        <v>170</v>
      </c>
      <c r="T135" s="145" t="s">
        <v>170</v>
      </c>
      <c r="U135" s="145">
        <v>0.56999999999999995</v>
      </c>
      <c r="V135" s="145">
        <f>ROUND(E135*U135,2)</f>
        <v>10.72</v>
      </c>
      <c r="W135" s="145"/>
      <c r="X135" s="145" t="s">
        <v>171</v>
      </c>
      <c r="Y135" s="135"/>
      <c r="Z135" s="135"/>
      <c r="AA135" s="135"/>
      <c r="AB135" s="135"/>
      <c r="AC135" s="135"/>
      <c r="AD135" s="135"/>
      <c r="AE135" s="135"/>
      <c r="AF135" s="135"/>
      <c r="AG135" s="135" t="s">
        <v>172</v>
      </c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</row>
    <row r="136" spans="1:60" outlineLevel="1" x14ac:dyDescent="0.2">
      <c r="A136" s="142"/>
      <c r="B136" s="143"/>
      <c r="C136" s="174" t="s">
        <v>356</v>
      </c>
      <c r="D136" s="147"/>
      <c r="E136" s="148">
        <v>14</v>
      </c>
      <c r="F136" s="145"/>
      <c r="G136" s="145"/>
      <c r="H136" s="145"/>
      <c r="I136" s="145"/>
      <c r="J136" s="145"/>
      <c r="K136" s="145"/>
      <c r="L136" s="145"/>
      <c r="M136" s="145"/>
      <c r="N136" s="144"/>
      <c r="O136" s="144"/>
      <c r="P136" s="144"/>
      <c r="Q136" s="144"/>
      <c r="R136" s="145"/>
      <c r="S136" s="145"/>
      <c r="T136" s="145"/>
      <c r="U136" s="145"/>
      <c r="V136" s="145"/>
      <c r="W136" s="145"/>
      <c r="X136" s="145"/>
      <c r="Y136" s="135"/>
      <c r="Z136" s="135"/>
      <c r="AA136" s="135"/>
      <c r="AB136" s="135"/>
      <c r="AC136" s="135"/>
      <c r="AD136" s="135"/>
      <c r="AE136" s="135"/>
      <c r="AF136" s="135"/>
      <c r="AG136" s="135" t="s">
        <v>174</v>
      </c>
      <c r="AH136" s="135">
        <v>0</v>
      </c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</row>
    <row r="137" spans="1:60" outlineLevel="1" x14ac:dyDescent="0.2">
      <c r="A137" s="142"/>
      <c r="B137" s="143"/>
      <c r="C137" s="174" t="s">
        <v>357</v>
      </c>
      <c r="D137" s="147"/>
      <c r="E137" s="148">
        <v>4.8</v>
      </c>
      <c r="F137" s="145"/>
      <c r="G137" s="145"/>
      <c r="H137" s="145"/>
      <c r="I137" s="145"/>
      <c r="J137" s="145"/>
      <c r="K137" s="145"/>
      <c r="L137" s="145"/>
      <c r="M137" s="145"/>
      <c r="N137" s="144"/>
      <c r="O137" s="144"/>
      <c r="P137" s="144"/>
      <c r="Q137" s="144"/>
      <c r="R137" s="145"/>
      <c r="S137" s="145"/>
      <c r="T137" s="145"/>
      <c r="U137" s="145"/>
      <c r="V137" s="145"/>
      <c r="W137" s="145"/>
      <c r="X137" s="145"/>
      <c r="Y137" s="135"/>
      <c r="Z137" s="135"/>
      <c r="AA137" s="135"/>
      <c r="AB137" s="135"/>
      <c r="AC137" s="135"/>
      <c r="AD137" s="135"/>
      <c r="AE137" s="135"/>
      <c r="AF137" s="135"/>
      <c r="AG137" s="135" t="s">
        <v>174</v>
      </c>
      <c r="AH137" s="135">
        <v>0</v>
      </c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</row>
    <row r="138" spans="1:60" ht="22.5" outlineLevel="1" x14ac:dyDescent="0.2">
      <c r="A138" s="166">
        <v>65</v>
      </c>
      <c r="B138" s="167" t="s">
        <v>358</v>
      </c>
      <c r="C138" s="175" t="s">
        <v>359</v>
      </c>
      <c r="D138" s="168" t="s">
        <v>169</v>
      </c>
      <c r="E138" s="169">
        <v>77</v>
      </c>
      <c r="F138" s="170"/>
      <c r="G138" s="171">
        <f>ROUND(E138*F138,2)</f>
        <v>0</v>
      </c>
      <c r="H138" s="146"/>
      <c r="I138" s="145">
        <f>ROUND(E138*H138,2)</f>
        <v>0</v>
      </c>
      <c r="J138" s="146"/>
      <c r="K138" s="145">
        <f>ROUND(E138*J138,2)</f>
        <v>0</v>
      </c>
      <c r="L138" s="145">
        <v>21</v>
      </c>
      <c r="M138" s="145">
        <f>G138*(1+L138/100)</f>
        <v>0</v>
      </c>
      <c r="N138" s="144">
        <v>8.9999999999999998E-4</v>
      </c>
      <c r="O138" s="144">
        <f>ROUND(E138*N138,2)</f>
        <v>7.0000000000000007E-2</v>
      </c>
      <c r="P138" s="144">
        <v>0</v>
      </c>
      <c r="Q138" s="144">
        <f>ROUND(E138*P138,2)</f>
        <v>0</v>
      </c>
      <c r="R138" s="145"/>
      <c r="S138" s="145" t="s">
        <v>170</v>
      </c>
      <c r="T138" s="145" t="s">
        <v>170</v>
      </c>
      <c r="U138" s="145">
        <v>0</v>
      </c>
      <c r="V138" s="145">
        <f>ROUND(E138*U138,2)</f>
        <v>0</v>
      </c>
      <c r="W138" s="145"/>
      <c r="X138" s="145" t="s">
        <v>171</v>
      </c>
      <c r="Y138" s="135"/>
      <c r="Z138" s="135"/>
      <c r="AA138" s="135"/>
      <c r="AB138" s="135"/>
      <c r="AC138" s="135"/>
      <c r="AD138" s="135"/>
      <c r="AE138" s="135"/>
      <c r="AF138" s="135"/>
      <c r="AG138" s="135" t="s">
        <v>172</v>
      </c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</row>
    <row r="139" spans="1:60" ht="14.25" customHeight="1" outlineLevel="1" x14ac:dyDescent="0.2">
      <c r="A139" s="166">
        <v>66</v>
      </c>
      <c r="B139" s="167" t="s">
        <v>360</v>
      </c>
      <c r="C139" s="175" t="s">
        <v>361</v>
      </c>
      <c r="D139" s="168" t="s">
        <v>191</v>
      </c>
      <c r="E139" s="169">
        <v>48</v>
      </c>
      <c r="F139" s="170"/>
      <c r="G139" s="171">
        <f>ROUND(E139*F139,2)</f>
        <v>0</v>
      </c>
      <c r="H139" s="146"/>
      <c r="I139" s="145">
        <f>ROUND(E139*H139,2)</f>
        <v>0</v>
      </c>
      <c r="J139" s="146"/>
      <c r="K139" s="145">
        <f>ROUND(E139*J139,2)</f>
        <v>0</v>
      </c>
      <c r="L139" s="145">
        <v>21</v>
      </c>
      <c r="M139" s="145">
        <f>G139*(1+L139/100)</f>
        <v>0</v>
      </c>
      <c r="N139" s="144">
        <v>0</v>
      </c>
      <c r="O139" s="144">
        <f>ROUND(E139*N139,2)</f>
        <v>0</v>
      </c>
      <c r="P139" s="144">
        <v>0</v>
      </c>
      <c r="Q139" s="144">
        <f>ROUND(E139*P139,2)</f>
        <v>0</v>
      </c>
      <c r="R139" s="145"/>
      <c r="S139" s="145" t="s">
        <v>170</v>
      </c>
      <c r="T139" s="145" t="s">
        <v>170</v>
      </c>
      <c r="U139" s="145">
        <v>0.1</v>
      </c>
      <c r="V139" s="145">
        <f>ROUND(E139*U139,2)</f>
        <v>4.8</v>
      </c>
      <c r="W139" s="145"/>
      <c r="X139" s="145" t="s">
        <v>171</v>
      </c>
      <c r="Y139" s="135"/>
      <c r="Z139" s="135"/>
      <c r="AA139" s="135"/>
      <c r="AB139" s="135"/>
      <c r="AC139" s="135"/>
      <c r="AD139" s="135"/>
      <c r="AE139" s="135"/>
      <c r="AF139" s="135"/>
      <c r="AG139" s="135" t="s">
        <v>172</v>
      </c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</row>
    <row r="140" spans="1:60" ht="14.25" customHeight="1" outlineLevel="1" x14ac:dyDescent="0.2">
      <c r="A140" s="166">
        <v>67</v>
      </c>
      <c r="B140" s="167" t="s">
        <v>362</v>
      </c>
      <c r="C140" s="175" t="s">
        <v>363</v>
      </c>
      <c r="D140" s="168" t="s">
        <v>191</v>
      </c>
      <c r="E140" s="169">
        <v>12</v>
      </c>
      <c r="F140" s="170"/>
      <c r="G140" s="171">
        <f>ROUND(E140*F140,2)</f>
        <v>0</v>
      </c>
      <c r="H140" s="146"/>
      <c r="I140" s="145">
        <f>ROUND(E140*H140,2)</f>
        <v>0</v>
      </c>
      <c r="J140" s="146"/>
      <c r="K140" s="145">
        <f>ROUND(E140*J140,2)</f>
        <v>0</v>
      </c>
      <c r="L140" s="145">
        <v>21</v>
      </c>
      <c r="M140" s="145">
        <f>G140*(1+L140/100)</f>
        <v>0</v>
      </c>
      <c r="N140" s="144">
        <v>0</v>
      </c>
      <c r="O140" s="144">
        <f>ROUND(E140*N140,2)</f>
        <v>0</v>
      </c>
      <c r="P140" s="144">
        <v>0</v>
      </c>
      <c r="Q140" s="144">
        <f>ROUND(E140*P140,2)</f>
        <v>0</v>
      </c>
      <c r="R140" s="145"/>
      <c r="S140" s="145" t="s">
        <v>170</v>
      </c>
      <c r="T140" s="145" t="s">
        <v>170</v>
      </c>
      <c r="U140" s="145">
        <v>0.11</v>
      </c>
      <c r="V140" s="145">
        <f>ROUND(E140*U140,2)</f>
        <v>1.32</v>
      </c>
      <c r="W140" s="145"/>
      <c r="X140" s="145" t="s">
        <v>171</v>
      </c>
      <c r="Y140" s="135"/>
      <c r="Z140" s="135"/>
      <c r="AA140" s="135"/>
      <c r="AB140" s="135"/>
      <c r="AC140" s="135"/>
      <c r="AD140" s="135"/>
      <c r="AE140" s="135"/>
      <c r="AF140" s="135"/>
      <c r="AG140" s="135" t="s">
        <v>172</v>
      </c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</row>
    <row r="141" spans="1:60" ht="22.5" outlineLevel="1" x14ac:dyDescent="0.2">
      <c r="A141" s="160">
        <v>68</v>
      </c>
      <c r="B141" s="161" t="s">
        <v>364</v>
      </c>
      <c r="C141" s="173" t="s">
        <v>365</v>
      </c>
      <c r="D141" s="162" t="s">
        <v>195</v>
      </c>
      <c r="E141" s="163">
        <v>45.4</v>
      </c>
      <c r="F141" s="164"/>
      <c r="G141" s="165">
        <f>ROUND(E141*F141,2)</f>
        <v>0</v>
      </c>
      <c r="H141" s="146"/>
      <c r="I141" s="145">
        <f>ROUND(E141*H141,2)</f>
        <v>0</v>
      </c>
      <c r="J141" s="146"/>
      <c r="K141" s="145">
        <f>ROUND(E141*J141,2)</f>
        <v>0</v>
      </c>
      <c r="L141" s="145">
        <v>21</v>
      </c>
      <c r="M141" s="145">
        <f>G141*(1+L141/100)</f>
        <v>0</v>
      </c>
      <c r="N141" s="144">
        <v>1.2999999999999999E-4</v>
      </c>
      <c r="O141" s="144">
        <f>ROUND(E141*N141,2)</f>
        <v>0.01</v>
      </c>
      <c r="P141" s="144">
        <v>0</v>
      </c>
      <c r="Q141" s="144">
        <f>ROUND(E141*P141,2)</f>
        <v>0</v>
      </c>
      <c r="R141" s="145"/>
      <c r="S141" s="145" t="s">
        <v>170</v>
      </c>
      <c r="T141" s="145" t="s">
        <v>170</v>
      </c>
      <c r="U141" s="145">
        <v>0.12</v>
      </c>
      <c r="V141" s="145">
        <f>ROUND(E141*U141,2)</f>
        <v>5.45</v>
      </c>
      <c r="W141" s="145"/>
      <c r="X141" s="145" t="s">
        <v>171</v>
      </c>
      <c r="Y141" s="135"/>
      <c r="Z141" s="135"/>
      <c r="AA141" s="135"/>
      <c r="AB141" s="135"/>
      <c r="AC141" s="135"/>
      <c r="AD141" s="135"/>
      <c r="AE141" s="135"/>
      <c r="AF141" s="135"/>
      <c r="AG141" s="135" t="s">
        <v>172</v>
      </c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</row>
    <row r="142" spans="1:60" outlineLevel="1" x14ac:dyDescent="0.2">
      <c r="A142" s="142"/>
      <c r="B142" s="143"/>
      <c r="C142" s="174" t="s">
        <v>366</v>
      </c>
      <c r="D142" s="147"/>
      <c r="E142" s="148">
        <v>45.4</v>
      </c>
      <c r="F142" s="145"/>
      <c r="G142" s="145"/>
      <c r="H142" s="145"/>
      <c r="I142" s="145"/>
      <c r="J142" s="145"/>
      <c r="K142" s="145"/>
      <c r="L142" s="145"/>
      <c r="M142" s="145"/>
      <c r="N142" s="144"/>
      <c r="O142" s="144"/>
      <c r="P142" s="144"/>
      <c r="Q142" s="144"/>
      <c r="R142" s="145"/>
      <c r="S142" s="145"/>
      <c r="T142" s="145"/>
      <c r="U142" s="145"/>
      <c r="V142" s="145"/>
      <c r="W142" s="145"/>
      <c r="X142" s="145"/>
      <c r="Y142" s="135"/>
      <c r="Z142" s="135"/>
      <c r="AA142" s="135"/>
      <c r="AB142" s="135"/>
      <c r="AC142" s="135"/>
      <c r="AD142" s="135"/>
      <c r="AE142" s="135"/>
      <c r="AF142" s="135"/>
      <c r="AG142" s="135" t="s">
        <v>174</v>
      </c>
      <c r="AH142" s="135">
        <v>0</v>
      </c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</row>
    <row r="143" spans="1:60" outlineLevel="1" x14ac:dyDescent="0.2">
      <c r="A143" s="160">
        <v>69</v>
      </c>
      <c r="B143" s="161" t="s">
        <v>367</v>
      </c>
      <c r="C143" s="173" t="s">
        <v>368</v>
      </c>
      <c r="D143" s="162" t="s">
        <v>169</v>
      </c>
      <c r="E143" s="163">
        <v>84.7</v>
      </c>
      <c r="F143" s="164"/>
      <c r="G143" s="165">
        <f>ROUND(E143*F143,2)</f>
        <v>0</v>
      </c>
      <c r="H143" s="146"/>
      <c r="I143" s="145">
        <f>ROUND(E143*H143,2)</f>
        <v>0</v>
      </c>
      <c r="J143" s="146"/>
      <c r="K143" s="145">
        <f>ROUND(E143*J143,2)</f>
        <v>0</v>
      </c>
      <c r="L143" s="145">
        <v>21</v>
      </c>
      <c r="M143" s="145">
        <f>G143*(1+L143/100)</f>
        <v>0</v>
      </c>
      <c r="N143" s="144">
        <v>1.9429999999999999E-2</v>
      </c>
      <c r="O143" s="144">
        <f>ROUND(E143*N143,2)</f>
        <v>1.65</v>
      </c>
      <c r="P143" s="144">
        <v>0</v>
      </c>
      <c r="Q143" s="144">
        <f>ROUND(E143*P143,2)</f>
        <v>0</v>
      </c>
      <c r="R143" s="145" t="s">
        <v>231</v>
      </c>
      <c r="S143" s="145" t="s">
        <v>170</v>
      </c>
      <c r="T143" s="145" t="s">
        <v>170</v>
      </c>
      <c r="U143" s="145">
        <v>0</v>
      </c>
      <c r="V143" s="145">
        <f>ROUND(E143*U143,2)</f>
        <v>0</v>
      </c>
      <c r="W143" s="145"/>
      <c r="X143" s="145" t="s">
        <v>232</v>
      </c>
      <c r="Y143" s="135"/>
      <c r="Z143" s="135"/>
      <c r="AA143" s="135"/>
      <c r="AB143" s="135"/>
      <c r="AC143" s="135"/>
      <c r="AD143" s="135"/>
      <c r="AE143" s="135"/>
      <c r="AF143" s="135"/>
      <c r="AG143" s="135" t="s">
        <v>233</v>
      </c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</row>
    <row r="144" spans="1:60" outlineLevel="1" x14ac:dyDescent="0.2">
      <c r="A144" s="142"/>
      <c r="B144" s="143"/>
      <c r="C144" s="174" t="s">
        <v>369</v>
      </c>
      <c r="D144" s="147"/>
      <c r="E144" s="148">
        <v>77</v>
      </c>
      <c r="F144" s="145"/>
      <c r="G144" s="145"/>
      <c r="H144" s="145"/>
      <c r="I144" s="145"/>
      <c r="J144" s="145"/>
      <c r="K144" s="145"/>
      <c r="L144" s="145"/>
      <c r="M144" s="145"/>
      <c r="N144" s="144"/>
      <c r="O144" s="144"/>
      <c r="P144" s="144"/>
      <c r="Q144" s="144"/>
      <c r="R144" s="145"/>
      <c r="S144" s="145"/>
      <c r="T144" s="145"/>
      <c r="U144" s="145"/>
      <c r="V144" s="145"/>
      <c r="W144" s="145"/>
      <c r="X144" s="145"/>
      <c r="Y144" s="135"/>
      <c r="Z144" s="135"/>
      <c r="AA144" s="135"/>
      <c r="AB144" s="135"/>
      <c r="AC144" s="135"/>
      <c r="AD144" s="135"/>
      <c r="AE144" s="135"/>
      <c r="AF144" s="135"/>
      <c r="AG144" s="135" t="s">
        <v>174</v>
      </c>
      <c r="AH144" s="135">
        <v>0</v>
      </c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</row>
    <row r="145" spans="1:60" outlineLevel="1" x14ac:dyDescent="0.2">
      <c r="A145" s="142"/>
      <c r="B145" s="143"/>
      <c r="C145" s="176" t="s">
        <v>343</v>
      </c>
      <c r="D145" s="149"/>
      <c r="E145" s="150">
        <v>7.7</v>
      </c>
      <c r="F145" s="145"/>
      <c r="G145" s="145"/>
      <c r="H145" s="145"/>
      <c r="I145" s="145"/>
      <c r="J145" s="145"/>
      <c r="K145" s="145"/>
      <c r="L145" s="145"/>
      <c r="M145" s="145"/>
      <c r="N145" s="144"/>
      <c r="O145" s="144"/>
      <c r="P145" s="144"/>
      <c r="Q145" s="144"/>
      <c r="R145" s="145"/>
      <c r="S145" s="145"/>
      <c r="T145" s="145"/>
      <c r="U145" s="145"/>
      <c r="V145" s="145"/>
      <c r="W145" s="145"/>
      <c r="X145" s="145"/>
      <c r="Y145" s="135"/>
      <c r="Z145" s="135"/>
      <c r="AA145" s="135"/>
      <c r="AB145" s="135"/>
      <c r="AC145" s="135"/>
      <c r="AD145" s="135"/>
      <c r="AE145" s="135"/>
      <c r="AF145" s="135"/>
      <c r="AG145" s="135" t="s">
        <v>174</v>
      </c>
      <c r="AH145" s="135">
        <v>4</v>
      </c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</row>
    <row r="146" spans="1:60" outlineLevel="1" x14ac:dyDescent="0.2">
      <c r="A146" s="166">
        <v>70</v>
      </c>
      <c r="B146" s="167" t="s">
        <v>370</v>
      </c>
      <c r="C146" s="175" t="s">
        <v>371</v>
      </c>
      <c r="D146" s="168" t="s">
        <v>219</v>
      </c>
      <c r="E146" s="169">
        <v>2.1377000000000002</v>
      </c>
      <c r="F146" s="170"/>
      <c r="G146" s="171">
        <f>ROUND(E146*F146,2)</f>
        <v>0</v>
      </c>
      <c r="H146" s="146"/>
      <c r="I146" s="145">
        <f>ROUND(E146*H146,2)</f>
        <v>0</v>
      </c>
      <c r="J146" s="146"/>
      <c r="K146" s="145">
        <f>ROUND(E146*J146,2)</f>
        <v>0</v>
      </c>
      <c r="L146" s="145">
        <v>21</v>
      </c>
      <c r="M146" s="145">
        <f>G146*(1+L146/100)</f>
        <v>0</v>
      </c>
      <c r="N146" s="144">
        <v>0</v>
      </c>
      <c r="O146" s="144">
        <f>ROUND(E146*N146,2)</f>
        <v>0</v>
      </c>
      <c r="P146" s="144">
        <v>0</v>
      </c>
      <c r="Q146" s="144">
        <f>ROUND(E146*P146,2)</f>
        <v>0</v>
      </c>
      <c r="R146" s="145"/>
      <c r="S146" s="145" t="s">
        <v>170</v>
      </c>
      <c r="T146" s="145" t="s">
        <v>170</v>
      </c>
      <c r="U146" s="145">
        <v>1.5980000000000001</v>
      </c>
      <c r="V146" s="145">
        <f>ROUND(E146*U146,2)</f>
        <v>3.42</v>
      </c>
      <c r="W146" s="145"/>
      <c r="X146" s="145" t="s">
        <v>256</v>
      </c>
      <c r="Y146" s="135"/>
      <c r="Z146" s="135"/>
      <c r="AA146" s="135"/>
      <c r="AB146" s="135"/>
      <c r="AC146" s="135"/>
      <c r="AD146" s="135"/>
      <c r="AE146" s="135"/>
      <c r="AF146" s="135"/>
      <c r="AG146" s="135" t="s">
        <v>257</v>
      </c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</row>
    <row r="147" spans="1:60" x14ac:dyDescent="0.2">
      <c r="A147" s="153" t="s">
        <v>165</v>
      </c>
      <c r="B147" s="154" t="s">
        <v>131</v>
      </c>
      <c r="C147" s="172" t="s">
        <v>132</v>
      </c>
      <c r="D147" s="155"/>
      <c r="E147" s="156"/>
      <c r="F147" s="157"/>
      <c r="G147" s="158">
        <f>SUMIF(AG148:AG154,"&lt;&gt;NOR",G148:G154)</f>
        <v>0</v>
      </c>
      <c r="H147" s="152"/>
      <c r="I147" s="152">
        <f>SUM(I148:I154)</f>
        <v>0</v>
      </c>
      <c r="J147" s="152"/>
      <c r="K147" s="152">
        <f>SUM(K148:K154)</f>
        <v>0</v>
      </c>
      <c r="L147" s="152"/>
      <c r="M147" s="152">
        <f>SUM(M148:M154)</f>
        <v>0</v>
      </c>
      <c r="N147" s="151"/>
      <c r="O147" s="151">
        <f>SUM(O148:O154)</f>
        <v>0.09</v>
      </c>
      <c r="P147" s="151"/>
      <c r="Q147" s="151">
        <f>SUM(Q148:Q154)</f>
        <v>0</v>
      </c>
      <c r="R147" s="152"/>
      <c r="S147" s="152"/>
      <c r="T147" s="152"/>
      <c r="U147" s="152"/>
      <c r="V147" s="152">
        <f>SUM(V148:V154)</f>
        <v>36.880000000000003</v>
      </c>
      <c r="W147" s="152"/>
      <c r="X147" s="152"/>
      <c r="AG147" t="s">
        <v>166</v>
      </c>
    </row>
    <row r="148" spans="1:60" outlineLevel="1" x14ac:dyDescent="0.2">
      <c r="A148" s="160">
        <v>71</v>
      </c>
      <c r="B148" s="161" t="s">
        <v>372</v>
      </c>
      <c r="C148" s="173" t="s">
        <v>373</v>
      </c>
      <c r="D148" s="162" t="s">
        <v>169</v>
      </c>
      <c r="E148" s="163">
        <v>134.80000000000001</v>
      </c>
      <c r="F148" s="164"/>
      <c r="G148" s="165">
        <f>ROUND(E148*F148,2)</f>
        <v>0</v>
      </c>
      <c r="H148" s="146"/>
      <c r="I148" s="145">
        <f>ROUND(E148*H148,2)</f>
        <v>0</v>
      </c>
      <c r="J148" s="146"/>
      <c r="K148" s="145">
        <f>ROUND(E148*J148,2)</f>
        <v>0</v>
      </c>
      <c r="L148" s="145">
        <v>21</v>
      </c>
      <c r="M148" s="145">
        <f>G148*(1+L148/100)</f>
        <v>0</v>
      </c>
      <c r="N148" s="144">
        <v>1.9000000000000001E-4</v>
      </c>
      <c r="O148" s="144">
        <f>ROUND(E148*N148,2)</f>
        <v>0.03</v>
      </c>
      <c r="P148" s="144">
        <v>0</v>
      </c>
      <c r="Q148" s="144">
        <f>ROUND(E148*P148,2)</f>
        <v>0</v>
      </c>
      <c r="R148" s="145"/>
      <c r="S148" s="145" t="s">
        <v>170</v>
      </c>
      <c r="T148" s="145" t="s">
        <v>170</v>
      </c>
      <c r="U148" s="145">
        <v>7.2999999999999995E-2</v>
      </c>
      <c r="V148" s="145">
        <f>ROUND(E148*U148,2)</f>
        <v>9.84</v>
      </c>
      <c r="W148" s="145"/>
      <c r="X148" s="145" t="s">
        <v>171</v>
      </c>
      <c r="Y148" s="135"/>
      <c r="Z148" s="135"/>
      <c r="AA148" s="135"/>
      <c r="AB148" s="135"/>
      <c r="AC148" s="135"/>
      <c r="AD148" s="135"/>
      <c r="AE148" s="135"/>
      <c r="AF148" s="135"/>
      <c r="AG148" s="135" t="s">
        <v>172</v>
      </c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</row>
    <row r="149" spans="1:60" outlineLevel="1" x14ac:dyDescent="0.2">
      <c r="A149" s="142"/>
      <c r="B149" s="143"/>
      <c r="C149" s="174" t="s">
        <v>374</v>
      </c>
      <c r="D149" s="147"/>
      <c r="E149" s="148">
        <v>159.91999999999999</v>
      </c>
      <c r="F149" s="145"/>
      <c r="G149" s="145"/>
      <c r="H149" s="145"/>
      <c r="I149" s="145"/>
      <c r="J149" s="145"/>
      <c r="K149" s="145"/>
      <c r="L149" s="145"/>
      <c r="M149" s="145"/>
      <c r="N149" s="144"/>
      <c r="O149" s="144"/>
      <c r="P149" s="144"/>
      <c r="Q149" s="144"/>
      <c r="R149" s="145"/>
      <c r="S149" s="145"/>
      <c r="T149" s="145"/>
      <c r="U149" s="145"/>
      <c r="V149" s="145"/>
      <c r="W149" s="145"/>
      <c r="X149" s="145"/>
      <c r="Y149" s="135"/>
      <c r="Z149" s="135"/>
      <c r="AA149" s="135"/>
      <c r="AB149" s="135"/>
      <c r="AC149" s="135"/>
      <c r="AD149" s="135"/>
      <c r="AE149" s="135"/>
      <c r="AF149" s="135"/>
      <c r="AG149" s="135" t="s">
        <v>174</v>
      </c>
      <c r="AH149" s="135">
        <v>0</v>
      </c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</row>
    <row r="150" spans="1:60" outlineLevel="1" x14ac:dyDescent="0.2">
      <c r="A150" s="142"/>
      <c r="B150" s="143"/>
      <c r="C150" s="174" t="s">
        <v>375</v>
      </c>
      <c r="D150" s="147"/>
      <c r="E150" s="148">
        <v>-25.12</v>
      </c>
      <c r="F150" s="145"/>
      <c r="G150" s="145"/>
      <c r="H150" s="145"/>
      <c r="I150" s="145"/>
      <c r="J150" s="145"/>
      <c r="K150" s="145"/>
      <c r="L150" s="145"/>
      <c r="M150" s="145"/>
      <c r="N150" s="144"/>
      <c r="O150" s="144"/>
      <c r="P150" s="144"/>
      <c r="Q150" s="144"/>
      <c r="R150" s="145"/>
      <c r="S150" s="145"/>
      <c r="T150" s="145"/>
      <c r="U150" s="145"/>
      <c r="V150" s="145"/>
      <c r="W150" s="145"/>
      <c r="X150" s="145"/>
      <c r="Y150" s="135"/>
      <c r="Z150" s="135"/>
      <c r="AA150" s="135"/>
      <c r="AB150" s="135"/>
      <c r="AC150" s="135"/>
      <c r="AD150" s="135"/>
      <c r="AE150" s="135"/>
      <c r="AF150" s="135"/>
      <c r="AG150" s="135" t="s">
        <v>174</v>
      </c>
      <c r="AH150" s="135">
        <v>0</v>
      </c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</row>
    <row r="151" spans="1:60" outlineLevel="1" x14ac:dyDescent="0.2">
      <c r="A151" s="166">
        <v>72</v>
      </c>
      <c r="B151" s="167" t="s">
        <v>376</v>
      </c>
      <c r="C151" s="175" t="s">
        <v>377</v>
      </c>
      <c r="D151" s="168" t="s">
        <v>169</v>
      </c>
      <c r="E151" s="169">
        <v>134.80000000000001</v>
      </c>
      <c r="F151" s="170"/>
      <c r="G151" s="171">
        <f>ROUND(E151*F151,2)</f>
        <v>0</v>
      </c>
      <c r="H151" s="146"/>
      <c r="I151" s="145">
        <f>ROUND(E151*H151,2)</f>
        <v>0</v>
      </c>
      <c r="J151" s="146"/>
      <c r="K151" s="145">
        <f>ROUND(E151*J151,2)</f>
        <v>0</v>
      </c>
      <c r="L151" s="145">
        <v>21</v>
      </c>
      <c r="M151" s="145">
        <f>G151*(1+L151/100)</f>
        <v>0</v>
      </c>
      <c r="N151" s="144">
        <v>4.6999999999999999E-4</v>
      </c>
      <c r="O151" s="144">
        <f>ROUND(E151*N151,2)</f>
        <v>0.06</v>
      </c>
      <c r="P151" s="144">
        <v>0</v>
      </c>
      <c r="Q151" s="144">
        <f>ROUND(E151*P151,2)</f>
        <v>0</v>
      </c>
      <c r="R151" s="145"/>
      <c r="S151" s="145" t="s">
        <v>170</v>
      </c>
      <c r="T151" s="145" t="s">
        <v>170</v>
      </c>
      <c r="U151" s="145">
        <v>0.16900000000000001</v>
      </c>
      <c r="V151" s="145">
        <f>ROUND(E151*U151,2)</f>
        <v>22.78</v>
      </c>
      <c r="W151" s="145"/>
      <c r="X151" s="145" t="s">
        <v>171</v>
      </c>
      <c r="Y151" s="135"/>
      <c r="Z151" s="135"/>
      <c r="AA151" s="135"/>
      <c r="AB151" s="135"/>
      <c r="AC151" s="135"/>
      <c r="AD151" s="135"/>
      <c r="AE151" s="135"/>
      <c r="AF151" s="135"/>
      <c r="AG151" s="135" t="s">
        <v>172</v>
      </c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</row>
    <row r="152" spans="1:60" outlineLevel="1" x14ac:dyDescent="0.2">
      <c r="A152" s="160">
        <v>73</v>
      </c>
      <c r="B152" s="161" t="s">
        <v>378</v>
      </c>
      <c r="C152" s="173" t="s">
        <v>379</v>
      </c>
      <c r="D152" s="162" t="s">
        <v>169</v>
      </c>
      <c r="E152" s="163">
        <v>9.6</v>
      </c>
      <c r="F152" s="164"/>
      <c r="G152" s="165">
        <f>ROUND(E152*F152,2)</f>
        <v>0</v>
      </c>
      <c r="H152" s="146"/>
      <c r="I152" s="145">
        <f>ROUND(E152*H152,2)</f>
        <v>0</v>
      </c>
      <c r="J152" s="146"/>
      <c r="K152" s="145">
        <f>ROUND(E152*J152,2)</f>
        <v>0</v>
      </c>
      <c r="L152" s="145">
        <v>21</v>
      </c>
      <c r="M152" s="145">
        <f>G152*(1+L152/100)</f>
        <v>0</v>
      </c>
      <c r="N152" s="144">
        <v>8.0000000000000007E-5</v>
      </c>
      <c r="O152" s="144">
        <f>ROUND(E152*N152,2)</f>
        <v>0</v>
      </c>
      <c r="P152" s="144">
        <v>0</v>
      </c>
      <c r="Q152" s="144">
        <f>ROUND(E152*P152,2)</f>
        <v>0</v>
      </c>
      <c r="R152" s="145"/>
      <c r="S152" s="145" t="s">
        <v>170</v>
      </c>
      <c r="T152" s="145" t="s">
        <v>170</v>
      </c>
      <c r="U152" s="145">
        <v>0.156</v>
      </c>
      <c r="V152" s="145">
        <f>ROUND(E152*U152,2)</f>
        <v>1.5</v>
      </c>
      <c r="W152" s="145"/>
      <c r="X152" s="145" t="s">
        <v>171</v>
      </c>
      <c r="Y152" s="135"/>
      <c r="Z152" s="135"/>
      <c r="AA152" s="135"/>
      <c r="AB152" s="135"/>
      <c r="AC152" s="135"/>
      <c r="AD152" s="135"/>
      <c r="AE152" s="135"/>
      <c r="AF152" s="135"/>
      <c r="AG152" s="135" t="s">
        <v>172</v>
      </c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</row>
    <row r="153" spans="1:60" outlineLevel="1" x14ac:dyDescent="0.2">
      <c r="A153" s="142"/>
      <c r="B153" s="143"/>
      <c r="C153" s="174" t="s">
        <v>380</v>
      </c>
      <c r="D153" s="147"/>
      <c r="E153" s="148">
        <v>9.6</v>
      </c>
      <c r="F153" s="145"/>
      <c r="G153" s="145"/>
      <c r="H153" s="145"/>
      <c r="I153" s="145"/>
      <c r="J153" s="145"/>
      <c r="K153" s="145"/>
      <c r="L153" s="145"/>
      <c r="M153" s="145"/>
      <c r="N153" s="144"/>
      <c r="O153" s="144"/>
      <c r="P153" s="144"/>
      <c r="Q153" s="144"/>
      <c r="R153" s="145"/>
      <c r="S153" s="145"/>
      <c r="T153" s="145"/>
      <c r="U153" s="145"/>
      <c r="V153" s="145"/>
      <c r="W153" s="145"/>
      <c r="X153" s="145"/>
      <c r="Y153" s="135"/>
      <c r="Z153" s="135"/>
      <c r="AA153" s="135"/>
      <c r="AB153" s="135"/>
      <c r="AC153" s="135"/>
      <c r="AD153" s="135"/>
      <c r="AE153" s="135"/>
      <c r="AF153" s="135"/>
      <c r="AG153" s="135" t="s">
        <v>174</v>
      </c>
      <c r="AH153" s="135">
        <v>0</v>
      </c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</row>
    <row r="154" spans="1:60" outlineLevel="1" x14ac:dyDescent="0.2">
      <c r="A154" s="166">
        <v>74</v>
      </c>
      <c r="B154" s="167" t="s">
        <v>381</v>
      </c>
      <c r="C154" s="175" t="s">
        <v>382</v>
      </c>
      <c r="D154" s="168" t="s">
        <v>169</v>
      </c>
      <c r="E154" s="169">
        <v>9.6</v>
      </c>
      <c r="F154" s="170"/>
      <c r="G154" s="171">
        <f>ROUND(E154*F154,2)</f>
        <v>0</v>
      </c>
      <c r="H154" s="146"/>
      <c r="I154" s="145">
        <f>ROUND(E154*H154,2)</f>
        <v>0</v>
      </c>
      <c r="J154" s="146"/>
      <c r="K154" s="145">
        <f>ROUND(E154*J154,2)</f>
        <v>0</v>
      </c>
      <c r="L154" s="145">
        <v>21</v>
      </c>
      <c r="M154" s="145">
        <f>G154*(1+L154/100)</f>
        <v>0</v>
      </c>
      <c r="N154" s="144">
        <v>2.4000000000000001E-4</v>
      </c>
      <c r="O154" s="144">
        <f>ROUND(E154*N154,2)</f>
        <v>0</v>
      </c>
      <c r="P154" s="144">
        <v>0</v>
      </c>
      <c r="Q154" s="144">
        <f>ROUND(E154*P154,2)</f>
        <v>0</v>
      </c>
      <c r="R154" s="145"/>
      <c r="S154" s="145" t="s">
        <v>170</v>
      </c>
      <c r="T154" s="145" t="s">
        <v>170</v>
      </c>
      <c r="U154" s="145">
        <v>0.28699999999999998</v>
      </c>
      <c r="V154" s="145">
        <f>ROUND(E154*U154,2)</f>
        <v>2.76</v>
      </c>
      <c r="W154" s="145"/>
      <c r="X154" s="145" t="s">
        <v>171</v>
      </c>
      <c r="Y154" s="135"/>
      <c r="Z154" s="135"/>
      <c r="AA154" s="135"/>
      <c r="AB154" s="135"/>
      <c r="AC154" s="135"/>
      <c r="AD154" s="135"/>
      <c r="AE154" s="135"/>
      <c r="AF154" s="135"/>
      <c r="AG154" s="135" t="s">
        <v>172</v>
      </c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</row>
    <row r="155" spans="1:60" x14ac:dyDescent="0.2">
      <c r="A155" s="153" t="s">
        <v>165</v>
      </c>
      <c r="B155" s="154" t="s">
        <v>133</v>
      </c>
      <c r="C155" s="172" t="s">
        <v>134</v>
      </c>
      <c r="D155" s="155"/>
      <c r="E155" s="156"/>
      <c r="F155" s="157"/>
      <c r="G155" s="158">
        <f>SUMIF(AG156:AG159,"&lt;&gt;NOR",G156:G159)</f>
        <v>0</v>
      </c>
      <c r="H155" s="152"/>
      <c r="I155" s="152">
        <f>SUM(I156:I159)</f>
        <v>0</v>
      </c>
      <c r="J155" s="152"/>
      <c r="K155" s="152">
        <f>SUM(K156:K159)</f>
        <v>0</v>
      </c>
      <c r="L155" s="152"/>
      <c r="M155" s="152">
        <f>SUM(M156:M159)</f>
        <v>0</v>
      </c>
      <c r="N155" s="151"/>
      <c r="O155" s="151">
        <f>SUM(O156:O159)</f>
        <v>0.16</v>
      </c>
      <c r="P155" s="151"/>
      <c r="Q155" s="151">
        <f>SUM(Q156:Q159)</f>
        <v>0</v>
      </c>
      <c r="R155" s="152"/>
      <c r="S155" s="152"/>
      <c r="T155" s="152"/>
      <c r="U155" s="152"/>
      <c r="V155" s="152">
        <f>SUM(V156:V159)</f>
        <v>35.42</v>
      </c>
      <c r="W155" s="152"/>
      <c r="X155" s="152"/>
      <c r="AG155" t="s">
        <v>166</v>
      </c>
    </row>
    <row r="156" spans="1:60" outlineLevel="1" x14ac:dyDescent="0.2">
      <c r="A156" s="160">
        <v>75</v>
      </c>
      <c r="B156" s="161" t="s">
        <v>383</v>
      </c>
      <c r="C156" s="173" t="s">
        <v>384</v>
      </c>
      <c r="D156" s="162" t="s">
        <v>169</v>
      </c>
      <c r="E156" s="163">
        <v>263.52499999999998</v>
      </c>
      <c r="F156" s="164"/>
      <c r="G156" s="165">
        <f>ROUND(E156*F156,2)</f>
        <v>0</v>
      </c>
      <c r="H156" s="146"/>
      <c r="I156" s="145">
        <f>ROUND(E156*H156,2)</f>
        <v>0</v>
      </c>
      <c r="J156" s="146"/>
      <c r="K156" s="145">
        <f>ROUND(E156*J156,2)</f>
        <v>0</v>
      </c>
      <c r="L156" s="145">
        <v>21</v>
      </c>
      <c r="M156" s="145">
        <f>G156*(1+L156/100)</f>
        <v>0</v>
      </c>
      <c r="N156" s="144">
        <v>1.7000000000000001E-4</v>
      </c>
      <c r="O156" s="144">
        <f>ROUND(E156*N156,2)</f>
        <v>0.04</v>
      </c>
      <c r="P156" s="144">
        <v>0</v>
      </c>
      <c r="Q156" s="144">
        <f>ROUND(E156*P156,2)</f>
        <v>0</v>
      </c>
      <c r="R156" s="145"/>
      <c r="S156" s="145" t="s">
        <v>170</v>
      </c>
      <c r="T156" s="145" t="s">
        <v>170</v>
      </c>
      <c r="U156" s="145">
        <v>3.2480000000000002E-2</v>
      </c>
      <c r="V156" s="145">
        <f>ROUND(E156*U156,2)</f>
        <v>8.56</v>
      </c>
      <c r="W156" s="145"/>
      <c r="X156" s="145" t="s">
        <v>171</v>
      </c>
      <c r="Y156" s="135"/>
      <c r="Z156" s="135"/>
      <c r="AA156" s="135"/>
      <c r="AB156" s="135"/>
      <c r="AC156" s="135"/>
      <c r="AD156" s="135"/>
      <c r="AE156" s="135"/>
      <c r="AF156" s="135"/>
      <c r="AG156" s="135" t="s">
        <v>172</v>
      </c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</row>
    <row r="157" spans="1:60" outlineLevel="1" x14ac:dyDescent="0.2">
      <c r="A157" s="142"/>
      <c r="B157" s="143"/>
      <c r="C157" s="174" t="s">
        <v>385</v>
      </c>
      <c r="D157" s="147"/>
      <c r="E157" s="148">
        <v>398.32499999999999</v>
      </c>
      <c r="F157" s="145"/>
      <c r="G157" s="145"/>
      <c r="H157" s="145"/>
      <c r="I157" s="145"/>
      <c r="J157" s="145"/>
      <c r="K157" s="145"/>
      <c r="L157" s="145"/>
      <c r="M157" s="145"/>
      <c r="N157" s="144"/>
      <c r="O157" s="144"/>
      <c r="P157" s="144"/>
      <c r="Q157" s="144"/>
      <c r="R157" s="145"/>
      <c r="S157" s="145"/>
      <c r="T157" s="145"/>
      <c r="U157" s="145"/>
      <c r="V157" s="145"/>
      <c r="W157" s="145"/>
      <c r="X157" s="145"/>
      <c r="Y157" s="135"/>
      <c r="Z157" s="135"/>
      <c r="AA157" s="135"/>
      <c r="AB157" s="135"/>
      <c r="AC157" s="135"/>
      <c r="AD157" s="135"/>
      <c r="AE157" s="135"/>
      <c r="AF157" s="135"/>
      <c r="AG157" s="135" t="s">
        <v>174</v>
      </c>
      <c r="AH157" s="135">
        <v>0</v>
      </c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</row>
    <row r="158" spans="1:60" outlineLevel="1" x14ac:dyDescent="0.2">
      <c r="A158" s="142"/>
      <c r="B158" s="143"/>
      <c r="C158" s="174" t="s">
        <v>386</v>
      </c>
      <c r="D158" s="147"/>
      <c r="E158" s="148">
        <v>-134.80000000000001</v>
      </c>
      <c r="F158" s="145"/>
      <c r="G158" s="145"/>
      <c r="H158" s="145"/>
      <c r="I158" s="145"/>
      <c r="J158" s="145"/>
      <c r="K158" s="145"/>
      <c r="L158" s="145"/>
      <c r="M158" s="145"/>
      <c r="N158" s="144"/>
      <c r="O158" s="144"/>
      <c r="P158" s="144"/>
      <c r="Q158" s="144"/>
      <c r="R158" s="145"/>
      <c r="S158" s="145"/>
      <c r="T158" s="145"/>
      <c r="U158" s="145"/>
      <c r="V158" s="145"/>
      <c r="W158" s="145"/>
      <c r="X158" s="145"/>
      <c r="Y158" s="135"/>
      <c r="Z158" s="135"/>
      <c r="AA158" s="135"/>
      <c r="AB158" s="135"/>
      <c r="AC158" s="135"/>
      <c r="AD158" s="135"/>
      <c r="AE158" s="135"/>
      <c r="AF158" s="135"/>
      <c r="AG158" s="135" t="s">
        <v>174</v>
      </c>
      <c r="AH158" s="135">
        <v>0</v>
      </c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</row>
    <row r="159" spans="1:60" outlineLevel="1" x14ac:dyDescent="0.2">
      <c r="A159" s="166">
        <v>76</v>
      </c>
      <c r="B159" s="167" t="s">
        <v>387</v>
      </c>
      <c r="C159" s="175" t="s">
        <v>388</v>
      </c>
      <c r="D159" s="168" t="s">
        <v>169</v>
      </c>
      <c r="E159" s="169">
        <v>263.52499999999998</v>
      </c>
      <c r="F159" s="170"/>
      <c r="G159" s="171">
        <f>ROUND(E159*F159,2)</f>
        <v>0</v>
      </c>
      <c r="H159" s="146"/>
      <c r="I159" s="145">
        <f>ROUND(E159*H159,2)</f>
        <v>0</v>
      </c>
      <c r="J159" s="146"/>
      <c r="K159" s="145">
        <f>ROUND(E159*J159,2)</f>
        <v>0</v>
      </c>
      <c r="L159" s="145">
        <v>21</v>
      </c>
      <c r="M159" s="145">
        <f>G159*(1+L159/100)</f>
        <v>0</v>
      </c>
      <c r="N159" s="144">
        <v>4.6000000000000001E-4</v>
      </c>
      <c r="O159" s="144">
        <f>ROUND(E159*N159,2)</f>
        <v>0.12</v>
      </c>
      <c r="P159" s="144">
        <v>0</v>
      </c>
      <c r="Q159" s="144">
        <f>ROUND(E159*P159,2)</f>
        <v>0</v>
      </c>
      <c r="R159" s="145"/>
      <c r="S159" s="145" t="s">
        <v>170</v>
      </c>
      <c r="T159" s="145" t="s">
        <v>170</v>
      </c>
      <c r="U159" s="145">
        <v>0.10191</v>
      </c>
      <c r="V159" s="145">
        <f>ROUND(E159*U159,2)</f>
        <v>26.86</v>
      </c>
      <c r="W159" s="145"/>
      <c r="X159" s="145" t="s">
        <v>171</v>
      </c>
      <c r="Y159" s="135"/>
      <c r="Z159" s="135"/>
      <c r="AA159" s="135"/>
      <c r="AB159" s="135"/>
      <c r="AC159" s="135"/>
      <c r="AD159" s="135"/>
      <c r="AE159" s="135"/>
      <c r="AF159" s="135"/>
      <c r="AG159" s="135" t="s">
        <v>172</v>
      </c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</row>
    <row r="160" spans="1:60" x14ac:dyDescent="0.2">
      <c r="A160" s="153" t="s">
        <v>165</v>
      </c>
      <c r="B160" s="154" t="s">
        <v>135</v>
      </c>
      <c r="C160" s="172" t="s">
        <v>136</v>
      </c>
      <c r="D160" s="155"/>
      <c r="E160" s="156"/>
      <c r="F160" s="157"/>
      <c r="G160" s="158">
        <f>SUMIF(AG161:AG169,"&lt;&gt;NOR",G161:G169)</f>
        <v>0</v>
      </c>
      <c r="H160" s="152"/>
      <c r="I160" s="152">
        <f>SUM(I161:I169)</f>
        <v>0</v>
      </c>
      <c r="J160" s="152"/>
      <c r="K160" s="152">
        <f>SUM(K161:K169)</f>
        <v>0</v>
      </c>
      <c r="L160" s="152"/>
      <c r="M160" s="152">
        <f>SUM(M161:M169)</f>
        <v>0</v>
      </c>
      <c r="N160" s="151"/>
      <c r="O160" s="151">
        <f>SUM(O161:O169)</f>
        <v>0</v>
      </c>
      <c r="P160" s="151"/>
      <c r="Q160" s="151">
        <f>SUM(Q161:Q169)</f>
        <v>0</v>
      </c>
      <c r="R160" s="152"/>
      <c r="S160" s="152"/>
      <c r="T160" s="152"/>
      <c r="U160" s="152"/>
      <c r="V160" s="152">
        <f>SUM(V161:V169)</f>
        <v>53.739999999999995</v>
      </c>
      <c r="W160" s="152"/>
      <c r="X160" s="152"/>
      <c r="AG160" t="s">
        <v>166</v>
      </c>
    </row>
    <row r="161" spans="1:60" outlineLevel="1" x14ac:dyDescent="0.2">
      <c r="A161" s="166">
        <v>77</v>
      </c>
      <c r="B161" s="167" t="s">
        <v>389</v>
      </c>
      <c r="C161" s="175" t="s">
        <v>390</v>
      </c>
      <c r="D161" s="168" t="s">
        <v>219</v>
      </c>
      <c r="E161" s="169">
        <v>28.003219999999999</v>
      </c>
      <c r="F161" s="170"/>
      <c r="G161" s="171">
        <f t="shared" ref="G161:G169" si="14">ROUND(E161*F161,2)</f>
        <v>0</v>
      </c>
      <c r="H161" s="146"/>
      <c r="I161" s="145">
        <f t="shared" ref="I161:I169" si="15">ROUND(E161*H161,2)</f>
        <v>0</v>
      </c>
      <c r="J161" s="146"/>
      <c r="K161" s="145">
        <f t="shared" ref="K161:K169" si="16">ROUND(E161*J161,2)</f>
        <v>0</v>
      </c>
      <c r="L161" s="145">
        <v>21</v>
      </c>
      <c r="M161" s="145">
        <f t="shared" ref="M161:M169" si="17">G161*(1+L161/100)</f>
        <v>0</v>
      </c>
      <c r="N161" s="144">
        <v>0</v>
      </c>
      <c r="O161" s="144">
        <f t="shared" ref="O161:O169" si="18">ROUND(E161*N161,2)</f>
        <v>0</v>
      </c>
      <c r="P161" s="144">
        <v>0</v>
      </c>
      <c r="Q161" s="144">
        <f t="shared" ref="Q161:Q169" si="19">ROUND(E161*P161,2)</f>
        <v>0</v>
      </c>
      <c r="R161" s="145"/>
      <c r="S161" s="145" t="s">
        <v>170</v>
      </c>
      <c r="T161" s="145" t="s">
        <v>170</v>
      </c>
      <c r="U161" s="145">
        <v>0.94199999999999995</v>
      </c>
      <c r="V161" s="145">
        <f t="shared" ref="V161:V169" si="20">ROUND(E161*U161,2)</f>
        <v>26.38</v>
      </c>
      <c r="W161" s="145"/>
      <c r="X161" s="145" t="s">
        <v>391</v>
      </c>
      <c r="Y161" s="135"/>
      <c r="Z161" s="135"/>
      <c r="AA161" s="135"/>
      <c r="AB161" s="135"/>
      <c r="AC161" s="135"/>
      <c r="AD161" s="135"/>
      <c r="AE161" s="135"/>
      <c r="AF161" s="135"/>
      <c r="AG161" s="135" t="s">
        <v>392</v>
      </c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</row>
    <row r="162" spans="1:60" outlineLevel="1" x14ac:dyDescent="0.2">
      <c r="A162" s="166">
        <v>78</v>
      </c>
      <c r="B162" s="167" t="s">
        <v>393</v>
      </c>
      <c r="C162" s="175" t="s">
        <v>394</v>
      </c>
      <c r="D162" s="168" t="s">
        <v>219</v>
      </c>
      <c r="E162" s="169">
        <v>56.006430000000002</v>
      </c>
      <c r="F162" s="170"/>
      <c r="G162" s="171">
        <f t="shared" si="14"/>
        <v>0</v>
      </c>
      <c r="H162" s="146"/>
      <c r="I162" s="145">
        <f t="shared" si="15"/>
        <v>0</v>
      </c>
      <c r="J162" s="146"/>
      <c r="K162" s="145">
        <f t="shared" si="16"/>
        <v>0</v>
      </c>
      <c r="L162" s="145">
        <v>21</v>
      </c>
      <c r="M162" s="145">
        <f t="shared" si="17"/>
        <v>0</v>
      </c>
      <c r="N162" s="144">
        <v>0</v>
      </c>
      <c r="O162" s="144">
        <f t="shared" si="18"/>
        <v>0</v>
      </c>
      <c r="P162" s="144">
        <v>0</v>
      </c>
      <c r="Q162" s="144">
        <f t="shared" si="19"/>
        <v>0</v>
      </c>
      <c r="R162" s="145"/>
      <c r="S162" s="145" t="s">
        <v>170</v>
      </c>
      <c r="T162" s="145" t="s">
        <v>170</v>
      </c>
      <c r="U162" s="145">
        <v>0.105</v>
      </c>
      <c r="V162" s="145">
        <f t="shared" si="20"/>
        <v>5.88</v>
      </c>
      <c r="W162" s="145"/>
      <c r="X162" s="145" t="s">
        <v>391</v>
      </c>
      <c r="Y162" s="135"/>
      <c r="Z162" s="135"/>
      <c r="AA162" s="135"/>
      <c r="AB162" s="135"/>
      <c r="AC162" s="135"/>
      <c r="AD162" s="135"/>
      <c r="AE162" s="135"/>
      <c r="AF162" s="135"/>
      <c r="AG162" s="135" t="s">
        <v>392</v>
      </c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</row>
    <row r="163" spans="1:60" outlineLevel="1" x14ac:dyDescent="0.2">
      <c r="A163" s="166">
        <v>79</v>
      </c>
      <c r="B163" s="167" t="s">
        <v>395</v>
      </c>
      <c r="C163" s="175" t="s">
        <v>396</v>
      </c>
      <c r="D163" s="168" t="s">
        <v>219</v>
      </c>
      <c r="E163" s="169">
        <v>28.003219999999999</v>
      </c>
      <c r="F163" s="170"/>
      <c r="G163" s="171">
        <f t="shared" si="14"/>
        <v>0</v>
      </c>
      <c r="H163" s="146"/>
      <c r="I163" s="145">
        <f t="shared" si="15"/>
        <v>0</v>
      </c>
      <c r="J163" s="146"/>
      <c r="K163" s="145">
        <f t="shared" si="16"/>
        <v>0</v>
      </c>
      <c r="L163" s="145">
        <v>21</v>
      </c>
      <c r="M163" s="145">
        <f t="shared" si="17"/>
        <v>0</v>
      </c>
      <c r="N163" s="144">
        <v>0</v>
      </c>
      <c r="O163" s="144">
        <f t="shared" si="18"/>
        <v>0</v>
      </c>
      <c r="P163" s="144">
        <v>0</v>
      </c>
      <c r="Q163" s="144">
        <f t="shared" si="19"/>
        <v>0</v>
      </c>
      <c r="R163" s="145"/>
      <c r="S163" s="145" t="s">
        <v>170</v>
      </c>
      <c r="T163" s="145" t="s">
        <v>170</v>
      </c>
      <c r="U163" s="145">
        <v>0.27700000000000002</v>
      </c>
      <c r="V163" s="145">
        <f t="shared" si="20"/>
        <v>7.76</v>
      </c>
      <c r="W163" s="145"/>
      <c r="X163" s="145" t="s">
        <v>391</v>
      </c>
      <c r="Y163" s="135"/>
      <c r="Z163" s="135"/>
      <c r="AA163" s="135"/>
      <c r="AB163" s="135"/>
      <c r="AC163" s="135"/>
      <c r="AD163" s="135"/>
      <c r="AE163" s="135"/>
      <c r="AF163" s="135"/>
      <c r="AG163" s="135" t="s">
        <v>392</v>
      </c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</row>
    <row r="164" spans="1:60" outlineLevel="1" x14ac:dyDescent="0.2">
      <c r="A164" s="166">
        <v>80</v>
      </c>
      <c r="B164" s="167" t="s">
        <v>397</v>
      </c>
      <c r="C164" s="175" t="s">
        <v>398</v>
      </c>
      <c r="D164" s="168" t="s">
        <v>219</v>
      </c>
      <c r="E164" s="169">
        <v>28.003219999999999</v>
      </c>
      <c r="F164" s="170"/>
      <c r="G164" s="171">
        <f t="shared" si="14"/>
        <v>0</v>
      </c>
      <c r="H164" s="146"/>
      <c r="I164" s="145">
        <f t="shared" si="15"/>
        <v>0</v>
      </c>
      <c r="J164" s="146"/>
      <c r="K164" s="145">
        <f t="shared" si="16"/>
        <v>0</v>
      </c>
      <c r="L164" s="145">
        <v>21</v>
      </c>
      <c r="M164" s="145">
        <f t="shared" si="17"/>
        <v>0</v>
      </c>
      <c r="N164" s="144">
        <v>0</v>
      </c>
      <c r="O164" s="144">
        <f t="shared" si="18"/>
        <v>0</v>
      </c>
      <c r="P164" s="144">
        <v>0</v>
      </c>
      <c r="Q164" s="144">
        <f t="shared" si="19"/>
        <v>0</v>
      </c>
      <c r="R164" s="145"/>
      <c r="S164" s="145" t="s">
        <v>170</v>
      </c>
      <c r="T164" s="145" t="s">
        <v>170</v>
      </c>
      <c r="U164" s="145">
        <v>0.49</v>
      </c>
      <c r="V164" s="145">
        <f t="shared" si="20"/>
        <v>13.72</v>
      </c>
      <c r="W164" s="145"/>
      <c r="X164" s="145" t="s">
        <v>391</v>
      </c>
      <c r="Y164" s="135"/>
      <c r="Z164" s="135"/>
      <c r="AA164" s="135"/>
      <c r="AB164" s="135"/>
      <c r="AC164" s="135"/>
      <c r="AD164" s="135"/>
      <c r="AE164" s="135"/>
      <c r="AF164" s="135"/>
      <c r="AG164" s="135" t="s">
        <v>392</v>
      </c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</row>
    <row r="165" spans="1:60" outlineLevel="1" x14ac:dyDescent="0.2">
      <c r="A165" s="166">
        <v>81</v>
      </c>
      <c r="B165" s="167" t="s">
        <v>399</v>
      </c>
      <c r="C165" s="175" t="s">
        <v>400</v>
      </c>
      <c r="D165" s="168" t="s">
        <v>219</v>
      </c>
      <c r="E165" s="169">
        <v>168.01929999999999</v>
      </c>
      <c r="F165" s="170"/>
      <c r="G165" s="171">
        <f t="shared" si="14"/>
        <v>0</v>
      </c>
      <c r="H165" s="146"/>
      <c r="I165" s="145">
        <f t="shared" si="15"/>
        <v>0</v>
      </c>
      <c r="J165" s="146"/>
      <c r="K165" s="145">
        <f t="shared" si="16"/>
        <v>0</v>
      </c>
      <c r="L165" s="145">
        <v>21</v>
      </c>
      <c r="M165" s="145">
        <f t="shared" si="17"/>
        <v>0</v>
      </c>
      <c r="N165" s="144">
        <v>0</v>
      </c>
      <c r="O165" s="144">
        <f t="shared" si="18"/>
        <v>0</v>
      </c>
      <c r="P165" s="144">
        <v>0</v>
      </c>
      <c r="Q165" s="144">
        <f t="shared" si="19"/>
        <v>0</v>
      </c>
      <c r="R165" s="145"/>
      <c r="S165" s="145" t="s">
        <v>170</v>
      </c>
      <c r="T165" s="145" t="s">
        <v>170</v>
      </c>
      <c r="U165" s="145">
        <v>0</v>
      </c>
      <c r="V165" s="145">
        <f t="shared" si="20"/>
        <v>0</v>
      </c>
      <c r="W165" s="145"/>
      <c r="X165" s="145" t="s">
        <v>391</v>
      </c>
      <c r="Y165" s="135"/>
      <c r="Z165" s="135"/>
      <c r="AA165" s="135"/>
      <c r="AB165" s="135"/>
      <c r="AC165" s="135"/>
      <c r="AD165" s="135"/>
      <c r="AE165" s="135"/>
      <c r="AF165" s="135"/>
      <c r="AG165" s="135" t="s">
        <v>392</v>
      </c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</row>
    <row r="166" spans="1:60" ht="22.5" outlineLevel="1" x14ac:dyDescent="0.2">
      <c r="A166" s="166">
        <v>82</v>
      </c>
      <c r="B166" s="167" t="s">
        <v>401</v>
      </c>
      <c r="C166" s="175" t="s">
        <v>402</v>
      </c>
      <c r="D166" s="168" t="s">
        <v>219</v>
      </c>
      <c r="E166" s="169">
        <v>18.960699999999999</v>
      </c>
      <c r="F166" s="170"/>
      <c r="G166" s="171">
        <f t="shared" si="14"/>
        <v>0</v>
      </c>
      <c r="H166" s="146"/>
      <c r="I166" s="145">
        <f t="shared" si="15"/>
        <v>0</v>
      </c>
      <c r="J166" s="146"/>
      <c r="K166" s="145">
        <f t="shared" si="16"/>
        <v>0</v>
      </c>
      <c r="L166" s="145">
        <v>21</v>
      </c>
      <c r="M166" s="145">
        <f t="shared" si="17"/>
        <v>0</v>
      </c>
      <c r="N166" s="144">
        <v>0</v>
      </c>
      <c r="O166" s="144">
        <f t="shared" si="18"/>
        <v>0</v>
      </c>
      <c r="P166" s="144">
        <v>0</v>
      </c>
      <c r="Q166" s="144">
        <f t="shared" si="19"/>
        <v>0</v>
      </c>
      <c r="R166" s="145"/>
      <c r="S166" s="145" t="s">
        <v>170</v>
      </c>
      <c r="T166" s="145" t="s">
        <v>170</v>
      </c>
      <c r="U166" s="145">
        <v>0</v>
      </c>
      <c r="V166" s="145">
        <f t="shared" si="20"/>
        <v>0</v>
      </c>
      <c r="W166" s="145"/>
      <c r="X166" s="145" t="s">
        <v>171</v>
      </c>
      <c r="Y166" s="135"/>
      <c r="Z166" s="135"/>
      <c r="AA166" s="135"/>
      <c r="AB166" s="135"/>
      <c r="AC166" s="135"/>
      <c r="AD166" s="135"/>
      <c r="AE166" s="135"/>
      <c r="AF166" s="135"/>
      <c r="AG166" s="135" t="s">
        <v>172</v>
      </c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</row>
    <row r="167" spans="1:60" ht="22.5" outlineLevel="1" x14ac:dyDescent="0.2">
      <c r="A167" s="166">
        <v>83</v>
      </c>
      <c r="B167" s="167" t="s">
        <v>403</v>
      </c>
      <c r="C167" s="175" t="s">
        <v>404</v>
      </c>
      <c r="D167" s="168" t="s">
        <v>219</v>
      </c>
      <c r="E167" s="169">
        <v>6.4885200000000003</v>
      </c>
      <c r="F167" s="170"/>
      <c r="G167" s="171">
        <f t="shared" si="14"/>
        <v>0</v>
      </c>
      <c r="H167" s="146"/>
      <c r="I167" s="145">
        <f t="shared" si="15"/>
        <v>0</v>
      </c>
      <c r="J167" s="146"/>
      <c r="K167" s="145">
        <f t="shared" si="16"/>
        <v>0</v>
      </c>
      <c r="L167" s="145">
        <v>21</v>
      </c>
      <c r="M167" s="145">
        <f t="shared" si="17"/>
        <v>0</v>
      </c>
      <c r="N167" s="144">
        <v>0</v>
      </c>
      <c r="O167" s="144">
        <f t="shared" si="18"/>
        <v>0</v>
      </c>
      <c r="P167" s="144">
        <v>0</v>
      </c>
      <c r="Q167" s="144">
        <f t="shared" si="19"/>
        <v>0</v>
      </c>
      <c r="R167" s="145"/>
      <c r="S167" s="145" t="s">
        <v>170</v>
      </c>
      <c r="T167" s="145" t="s">
        <v>170</v>
      </c>
      <c r="U167" s="145">
        <v>0</v>
      </c>
      <c r="V167" s="145">
        <f t="shared" si="20"/>
        <v>0</v>
      </c>
      <c r="W167" s="145"/>
      <c r="X167" s="145" t="s">
        <v>171</v>
      </c>
      <c r="Y167" s="135"/>
      <c r="Z167" s="135"/>
      <c r="AA167" s="135"/>
      <c r="AB167" s="135"/>
      <c r="AC167" s="135"/>
      <c r="AD167" s="135"/>
      <c r="AE167" s="135"/>
      <c r="AF167" s="135"/>
      <c r="AG167" s="135" t="s">
        <v>172</v>
      </c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</row>
    <row r="168" spans="1:60" ht="22.5" outlineLevel="1" x14ac:dyDescent="0.2">
      <c r="A168" s="166">
        <v>84</v>
      </c>
      <c r="B168" s="167" t="s">
        <v>405</v>
      </c>
      <c r="C168" s="175" t="s">
        <v>406</v>
      </c>
      <c r="D168" s="168" t="s">
        <v>219</v>
      </c>
      <c r="E168" s="169">
        <v>2.4506399999999999</v>
      </c>
      <c r="F168" s="170"/>
      <c r="G168" s="171">
        <f t="shared" si="14"/>
        <v>0</v>
      </c>
      <c r="H168" s="146"/>
      <c r="I168" s="145">
        <f t="shared" si="15"/>
        <v>0</v>
      </c>
      <c r="J168" s="146"/>
      <c r="K168" s="145">
        <f t="shared" si="16"/>
        <v>0</v>
      </c>
      <c r="L168" s="145">
        <v>21</v>
      </c>
      <c r="M168" s="145">
        <f t="shared" si="17"/>
        <v>0</v>
      </c>
      <c r="N168" s="144">
        <v>0</v>
      </c>
      <c r="O168" s="144">
        <f t="shared" si="18"/>
        <v>0</v>
      </c>
      <c r="P168" s="144">
        <v>0</v>
      </c>
      <c r="Q168" s="144">
        <f t="shared" si="19"/>
        <v>0</v>
      </c>
      <c r="R168" s="145"/>
      <c r="S168" s="145" t="s">
        <v>170</v>
      </c>
      <c r="T168" s="145" t="s">
        <v>170</v>
      </c>
      <c r="U168" s="145">
        <v>0</v>
      </c>
      <c r="V168" s="145">
        <f t="shared" si="20"/>
        <v>0</v>
      </c>
      <c r="W168" s="145"/>
      <c r="X168" s="145" t="s">
        <v>171</v>
      </c>
      <c r="Y168" s="135"/>
      <c r="Z168" s="135"/>
      <c r="AA168" s="135"/>
      <c r="AB168" s="135"/>
      <c r="AC168" s="135"/>
      <c r="AD168" s="135"/>
      <c r="AE168" s="135"/>
      <c r="AF168" s="135"/>
      <c r="AG168" s="135" t="s">
        <v>172</v>
      </c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</row>
    <row r="169" spans="1:60" outlineLevel="1" x14ac:dyDescent="0.2">
      <c r="A169" s="166">
        <v>85</v>
      </c>
      <c r="B169" s="167" t="s">
        <v>407</v>
      </c>
      <c r="C169" s="175" t="s">
        <v>408</v>
      </c>
      <c r="D169" s="168" t="s">
        <v>219</v>
      </c>
      <c r="E169" s="169">
        <v>0.10335999999999999</v>
      </c>
      <c r="F169" s="170"/>
      <c r="G169" s="171">
        <f t="shared" si="14"/>
        <v>0</v>
      </c>
      <c r="H169" s="146"/>
      <c r="I169" s="145">
        <f t="shared" si="15"/>
        <v>0</v>
      </c>
      <c r="J169" s="146"/>
      <c r="K169" s="145">
        <f t="shared" si="16"/>
        <v>0</v>
      </c>
      <c r="L169" s="145">
        <v>21</v>
      </c>
      <c r="M169" s="145">
        <f t="shared" si="17"/>
        <v>0</v>
      </c>
      <c r="N169" s="144">
        <v>0</v>
      </c>
      <c r="O169" s="144">
        <f t="shared" si="18"/>
        <v>0</v>
      </c>
      <c r="P169" s="144">
        <v>0</v>
      </c>
      <c r="Q169" s="144">
        <f t="shared" si="19"/>
        <v>0</v>
      </c>
      <c r="R169" s="145"/>
      <c r="S169" s="145" t="s">
        <v>170</v>
      </c>
      <c r="T169" s="145" t="s">
        <v>315</v>
      </c>
      <c r="U169" s="145">
        <v>0</v>
      </c>
      <c r="V169" s="145">
        <f t="shared" si="20"/>
        <v>0</v>
      </c>
      <c r="W169" s="145"/>
      <c r="X169" s="145" t="s">
        <v>171</v>
      </c>
      <c r="Y169" s="135"/>
      <c r="Z169" s="135"/>
      <c r="AA169" s="135"/>
      <c r="AB169" s="135"/>
      <c r="AC169" s="135"/>
      <c r="AD169" s="135"/>
      <c r="AE169" s="135"/>
      <c r="AF169" s="135"/>
      <c r="AG169" s="135" t="s">
        <v>172</v>
      </c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</row>
    <row r="170" spans="1:60" x14ac:dyDescent="0.2">
      <c r="A170" s="153" t="s">
        <v>165</v>
      </c>
      <c r="B170" s="154" t="s">
        <v>138</v>
      </c>
      <c r="C170" s="172" t="s">
        <v>29</v>
      </c>
      <c r="D170" s="155"/>
      <c r="E170" s="156"/>
      <c r="F170" s="157"/>
      <c r="G170" s="158">
        <f>SUMIF(AG171:AG171,"&lt;&gt;NOR",G171:G171)</f>
        <v>0</v>
      </c>
      <c r="H170" s="152"/>
      <c r="I170" s="152">
        <f>SUM(I171:I171)</f>
        <v>0</v>
      </c>
      <c r="J170" s="152"/>
      <c r="K170" s="152">
        <f>SUM(K171:K171)</f>
        <v>0</v>
      </c>
      <c r="L170" s="152"/>
      <c r="M170" s="152">
        <f>SUM(M171:M171)</f>
        <v>0</v>
      </c>
      <c r="N170" s="151"/>
      <c r="O170" s="151">
        <f>SUM(O171:O171)</f>
        <v>0</v>
      </c>
      <c r="P170" s="151"/>
      <c r="Q170" s="151">
        <f>SUM(Q171:Q171)</f>
        <v>0</v>
      </c>
      <c r="R170" s="152"/>
      <c r="S170" s="152"/>
      <c r="T170" s="152"/>
      <c r="U170" s="152"/>
      <c r="V170" s="152">
        <f>SUM(V171:V171)</f>
        <v>0</v>
      </c>
      <c r="W170" s="152"/>
      <c r="X170" s="152"/>
      <c r="AG170" t="s">
        <v>166</v>
      </c>
    </row>
    <row r="171" spans="1:60" outlineLevel="1" x14ac:dyDescent="0.2">
      <c r="A171" s="160">
        <v>86</v>
      </c>
      <c r="B171" s="161" t="s">
        <v>409</v>
      </c>
      <c r="C171" s="173" t="s">
        <v>410</v>
      </c>
      <c r="D171" s="162" t="s">
        <v>411</v>
      </c>
      <c r="E171" s="163">
        <v>1</v>
      </c>
      <c r="F171" s="164"/>
      <c r="G171" s="165">
        <f>ROUND(E171*F171,2)</f>
        <v>0</v>
      </c>
      <c r="H171" s="146"/>
      <c r="I171" s="145">
        <f>ROUND(E171*H171,2)</f>
        <v>0</v>
      </c>
      <c r="J171" s="146"/>
      <c r="K171" s="145">
        <f>ROUND(E171*J171,2)</f>
        <v>0</v>
      </c>
      <c r="L171" s="145">
        <v>21</v>
      </c>
      <c r="M171" s="145">
        <f>G171*(1+L171/100)</f>
        <v>0</v>
      </c>
      <c r="N171" s="144">
        <v>0</v>
      </c>
      <c r="O171" s="144">
        <f>ROUND(E171*N171,2)</f>
        <v>0</v>
      </c>
      <c r="P171" s="144">
        <v>0</v>
      </c>
      <c r="Q171" s="144">
        <f>ROUND(E171*P171,2)</f>
        <v>0</v>
      </c>
      <c r="R171" s="145"/>
      <c r="S171" s="145" t="s">
        <v>314</v>
      </c>
      <c r="T171" s="145" t="s">
        <v>315</v>
      </c>
      <c r="U171" s="145">
        <v>0</v>
      </c>
      <c r="V171" s="145">
        <f>ROUND(E171*U171,2)</f>
        <v>0</v>
      </c>
      <c r="W171" s="145"/>
      <c r="X171" s="145" t="s">
        <v>409</v>
      </c>
      <c r="Y171" s="135"/>
      <c r="Z171" s="135"/>
      <c r="AA171" s="135"/>
      <c r="AB171" s="135"/>
      <c r="AC171" s="135"/>
      <c r="AD171" s="135"/>
      <c r="AE171" s="135"/>
      <c r="AF171" s="135"/>
      <c r="AG171" s="135" t="s">
        <v>412</v>
      </c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</row>
    <row r="172" spans="1:60" x14ac:dyDescent="0.2">
      <c r="A172" s="3"/>
      <c r="B172" s="4"/>
      <c r="C172" s="177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AE172">
        <v>15</v>
      </c>
      <c r="AF172">
        <v>21</v>
      </c>
      <c r="AG172" t="s">
        <v>152</v>
      </c>
    </row>
    <row r="173" spans="1:60" x14ac:dyDescent="0.2">
      <c r="A173" s="138"/>
      <c r="B173" s="139" t="s">
        <v>31</v>
      </c>
      <c r="C173" s="178"/>
      <c r="D173" s="140"/>
      <c r="E173" s="141"/>
      <c r="F173" s="141"/>
      <c r="G173" s="159">
        <f>G8+G12+G27+G42+G45+G47+G50+G65+G67+G83+G90+G107+G125+G147+G155+G160+G170</f>
        <v>0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AE173">
        <f>SUMIF(L7:L171,AE172,G7:G171)</f>
        <v>0</v>
      </c>
      <c r="AF173">
        <f>SUMIF(L7:L171,AF172,G7:G171)</f>
        <v>0</v>
      </c>
      <c r="AG173" t="s">
        <v>413</v>
      </c>
    </row>
    <row r="174" spans="1:60" x14ac:dyDescent="0.2">
      <c r="A174" s="3"/>
      <c r="B174" s="4"/>
      <c r="C174" s="177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60" x14ac:dyDescent="0.2">
      <c r="A175" s="3"/>
      <c r="B175" s="4"/>
      <c r="C175" s="177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60" x14ac:dyDescent="0.2">
      <c r="A176" s="275" t="s">
        <v>414</v>
      </c>
      <c r="B176" s="275"/>
      <c r="C176" s="276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33" x14ac:dyDescent="0.2">
      <c r="A177" s="256"/>
      <c r="B177" s="257"/>
      <c r="C177" s="258"/>
      <c r="D177" s="257"/>
      <c r="E177" s="257"/>
      <c r="F177" s="257"/>
      <c r="G177" s="259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G177" t="s">
        <v>415</v>
      </c>
    </row>
    <row r="178" spans="1:33" x14ac:dyDescent="0.2">
      <c r="A178" s="260"/>
      <c r="B178" s="261"/>
      <c r="C178" s="262"/>
      <c r="D178" s="261"/>
      <c r="E178" s="261"/>
      <c r="F178" s="261"/>
      <c r="G178" s="26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33" x14ac:dyDescent="0.2">
      <c r="A179" s="260"/>
      <c r="B179" s="261"/>
      <c r="C179" s="262"/>
      <c r="D179" s="261"/>
      <c r="E179" s="261"/>
      <c r="F179" s="261"/>
      <c r="G179" s="26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33" x14ac:dyDescent="0.2">
      <c r="A180" s="260"/>
      <c r="B180" s="261"/>
      <c r="C180" s="262"/>
      <c r="D180" s="261"/>
      <c r="E180" s="261"/>
      <c r="F180" s="261"/>
      <c r="G180" s="26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33" x14ac:dyDescent="0.2">
      <c r="A181" s="264"/>
      <c r="B181" s="265"/>
      <c r="C181" s="266"/>
      <c r="D181" s="265"/>
      <c r="E181" s="265"/>
      <c r="F181" s="265"/>
      <c r="G181" s="267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33" x14ac:dyDescent="0.2">
      <c r="A182" s="3"/>
      <c r="B182" s="4"/>
      <c r="C182" s="177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33" x14ac:dyDescent="0.2">
      <c r="C183" s="179"/>
      <c r="D183" s="10"/>
      <c r="AG183" t="s">
        <v>416</v>
      </c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3prJTMO7kEQBhA6/IrvsBQTbsj8akhgYJH2fY9I5aaV3NgSOEdTEPwy+YpUhSpIyM3op9McYFVQVXZD+1jEug==" saltValue="9jB30w8UWLZKgLCODb2ReQ==" spinCount="100000" sheet="1" objects="1" scenarios="1"/>
  <mergeCells count="6">
    <mergeCell ref="A177:G181"/>
    <mergeCell ref="A1:G1"/>
    <mergeCell ref="C2:G2"/>
    <mergeCell ref="C3:G3"/>
    <mergeCell ref="C4:G4"/>
    <mergeCell ref="A176:C17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G8" sqref="G8 G19 G32 G44 G48"/>
    </sheetView>
  </sheetViews>
  <sheetFormatPr defaultRowHeight="12.75" outlineLevelRow="1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8" t="s">
        <v>7</v>
      </c>
      <c r="B1" s="268"/>
      <c r="C1" s="268"/>
      <c r="D1" s="268"/>
      <c r="E1" s="268"/>
      <c r="F1" s="268"/>
      <c r="G1" s="268"/>
      <c r="AG1" t="s">
        <v>140</v>
      </c>
    </row>
    <row r="2" spans="1:60" ht="24.95" customHeight="1" x14ac:dyDescent="0.2">
      <c r="A2" s="127" t="s">
        <v>8</v>
      </c>
      <c r="B2" s="42" t="s">
        <v>43</v>
      </c>
      <c r="C2" s="269" t="s">
        <v>44</v>
      </c>
      <c r="D2" s="270"/>
      <c r="E2" s="270"/>
      <c r="F2" s="270"/>
      <c r="G2" s="271"/>
      <c r="AG2" t="s">
        <v>141</v>
      </c>
    </row>
    <row r="3" spans="1:60" ht="24.95" customHeight="1" x14ac:dyDescent="0.2">
      <c r="A3" s="127" t="s">
        <v>9</v>
      </c>
      <c r="B3" s="42" t="s">
        <v>46</v>
      </c>
      <c r="C3" s="269" t="s">
        <v>47</v>
      </c>
      <c r="D3" s="270"/>
      <c r="E3" s="270"/>
      <c r="F3" s="270"/>
      <c r="G3" s="271"/>
      <c r="AC3" s="109" t="s">
        <v>141</v>
      </c>
      <c r="AG3" t="s">
        <v>142</v>
      </c>
    </row>
    <row r="4" spans="1:60" ht="24.95" customHeight="1" x14ac:dyDescent="0.2">
      <c r="A4" s="128" t="s">
        <v>10</v>
      </c>
      <c r="B4" s="129" t="s">
        <v>50</v>
      </c>
      <c r="C4" s="272" t="s">
        <v>51</v>
      </c>
      <c r="D4" s="273"/>
      <c r="E4" s="273"/>
      <c r="F4" s="273"/>
      <c r="G4" s="274"/>
      <c r="AG4" t="s">
        <v>143</v>
      </c>
    </row>
    <row r="5" spans="1:60" x14ac:dyDescent="0.2">
      <c r="D5" s="10"/>
    </row>
    <row r="6" spans="1:60" ht="38.25" x14ac:dyDescent="0.2">
      <c r="A6" s="131" t="s">
        <v>144</v>
      </c>
      <c r="B6" s="133" t="s">
        <v>145</v>
      </c>
      <c r="C6" s="133" t="s">
        <v>146</v>
      </c>
      <c r="D6" s="132" t="s">
        <v>147</v>
      </c>
      <c r="E6" s="131" t="s">
        <v>148</v>
      </c>
      <c r="F6" s="130" t="s">
        <v>149</v>
      </c>
      <c r="G6" s="131" t="s">
        <v>31</v>
      </c>
      <c r="H6" s="134" t="s">
        <v>32</v>
      </c>
      <c r="I6" s="134" t="s">
        <v>150</v>
      </c>
      <c r="J6" s="134" t="s">
        <v>33</v>
      </c>
      <c r="K6" s="134" t="s">
        <v>151</v>
      </c>
      <c r="L6" s="134" t="s">
        <v>152</v>
      </c>
      <c r="M6" s="134" t="s">
        <v>153</v>
      </c>
      <c r="N6" s="134" t="s">
        <v>154</v>
      </c>
      <c r="O6" s="134" t="s">
        <v>155</v>
      </c>
      <c r="P6" s="134" t="s">
        <v>156</v>
      </c>
      <c r="Q6" s="134" t="s">
        <v>157</v>
      </c>
      <c r="R6" s="134" t="s">
        <v>158</v>
      </c>
      <c r="S6" s="134" t="s">
        <v>159</v>
      </c>
      <c r="T6" s="134" t="s">
        <v>160</v>
      </c>
      <c r="U6" s="134" t="s">
        <v>161</v>
      </c>
      <c r="V6" s="134" t="s">
        <v>162</v>
      </c>
      <c r="W6" s="134" t="s">
        <v>163</v>
      </c>
      <c r="X6" s="134" t="s">
        <v>164</v>
      </c>
    </row>
    <row r="7" spans="1:60" hidden="1" x14ac:dyDescent="0.2">
      <c r="A7" s="3"/>
      <c r="B7" s="4"/>
      <c r="C7" s="4"/>
      <c r="D7" s="6"/>
      <c r="E7" s="136"/>
      <c r="F7" s="137"/>
      <c r="G7" s="137"/>
      <c r="H7" s="137"/>
      <c r="I7" s="137"/>
      <c r="J7" s="137"/>
      <c r="K7" s="137"/>
      <c r="L7" s="137"/>
      <c r="M7" s="137"/>
      <c r="N7" s="136"/>
      <c r="O7" s="136"/>
      <c r="P7" s="136"/>
      <c r="Q7" s="136"/>
      <c r="R7" s="137"/>
      <c r="S7" s="137"/>
      <c r="T7" s="137"/>
      <c r="U7" s="137"/>
      <c r="V7" s="137"/>
      <c r="W7" s="137"/>
      <c r="X7" s="137"/>
    </row>
    <row r="8" spans="1:60" x14ac:dyDescent="0.2">
      <c r="A8" s="153" t="s">
        <v>165</v>
      </c>
      <c r="B8" s="154" t="s">
        <v>113</v>
      </c>
      <c r="C8" s="172" t="s">
        <v>114</v>
      </c>
      <c r="D8" s="155"/>
      <c r="E8" s="156"/>
      <c r="F8" s="157"/>
      <c r="G8" s="158">
        <f>SUMIF(AG9:AG18,"&lt;&gt;NOR",G9:G18)</f>
        <v>0</v>
      </c>
      <c r="H8" s="152"/>
      <c r="I8" s="152">
        <f>SUM(I9:I18)</f>
        <v>0</v>
      </c>
      <c r="J8" s="152"/>
      <c r="K8" s="152">
        <f>SUM(K9:K18)</f>
        <v>0</v>
      </c>
      <c r="L8" s="152"/>
      <c r="M8" s="152">
        <f>SUM(M9:M18)</f>
        <v>0</v>
      </c>
      <c r="N8" s="151"/>
      <c r="O8" s="151">
        <f>SUM(O9:O18)</f>
        <v>1.35</v>
      </c>
      <c r="P8" s="151"/>
      <c r="Q8" s="151">
        <f>SUM(Q9:Q18)</f>
        <v>0</v>
      </c>
      <c r="R8" s="152"/>
      <c r="S8" s="152"/>
      <c r="T8" s="152"/>
      <c r="U8" s="152"/>
      <c r="V8" s="152">
        <f>SUM(V9:V18)</f>
        <v>28.35</v>
      </c>
      <c r="W8" s="152"/>
      <c r="X8" s="152"/>
      <c r="AG8" t="s">
        <v>166</v>
      </c>
    </row>
    <row r="9" spans="1:60" outlineLevel="1" x14ac:dyDescent="0.2">
      <c r="A9" s="166">
        <v>1</v>
      </c>
      <c r="B9" s="167" t="s">
        <v>417</v>
      </c>
      <c r="C9" s="175" t="s">
        <v>418</v>
      </c>
      <c r="D9" s="168" t="s">
        <v>195</v>
      </c>
      <c r="E9" s="169">
        <v>6</v>
      </c>
      <c r="F9" s="170"/>
      <c r="G9" s="171">
        <f t="shared" ref="G9:G18" si="0">ROUND(E9*F9,2)</f>
        <v>0</v>
      </c>
      <c r="H9" s="146"/>
      <c r="I9" s="145">
        <f t="shared" ref="I9:I18" si="1">ROUND(E9*H9,2)</f>
        <v>0</v>
      </c>
      <c r="J9" s="146"/>
      <c r="K9" s="145">
        <f t="shared" ref="K9:K18" si="2">ROUND(E9*J9,2)</f>
        <v>0</v>
      </c>
      <c r="L9" s="145">
        <v>21</v>
      </c>
      <c r="M9" s="145">
        <f t="shared" ref="M9:M18" si="3">G9*(1+L9/100)</f>
        <v>0</v>
      </c>
      <c r="N9" s="144">
        <v>0</v>
      </c>
      <c r="O9" s="144">
        <f t="shared" ref="O9:O18" si="4">ROUND(E9*N9,2)</f>
        <v>0</v>
      </c>
      <c r="P9" s="144">
        <v>0</v>
      </c>
      <c r="Q9" s="144">
        <f t="shared" ref="Q9:Q18" si="5">ROUND(E9*P9,2)</f>
        <v>0</v>
      </c>
      <c r="R9" s="145"/>
      <c r="S9" s="145" t="s">
        <v>314</v>
      </c>
      <c r="T9" s="145" t="s">
        <v>315</v>
      </c>
      <c r="U9" s="145">
        <v>0</v>
      </c>
      <c r="V9" s="145">
        <f t="shared" ref="V9:V18" si="6">ROUND(E9*U9,2)</f>
        <v>0</v>
      </c>
      <c r="W9" s="145"/>
      <c r="X9" s="145" t="s">
        <v>419</v>
      </c>
      <c r="Y9" s="135"/>
      <c r="Z9" s="135"/>
      <c r="AA9" s="135"/>
      <c r="AB9" s="135"/>
      <c r="AC9" s="135"/>
      <c r="AD9" s="135"/>
      <c r="AE9" s="135"/>
      <c r="AF9" s="135"/>
      <c r="AG9" s="135" t="s">
        <v>420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 x14ac:dyDescent="0.2">
      <c r="A10" s="166">
        <v>2</v>
      </c>
      <c r="B10" s="167" t="s">
        <v>421</v>
      </c>
      <c r="C10" s="175" t="s">
        <v>422</v>
      </c>
      <c r="D10" s="168" t="s">
        <v>191</v>
      </c>
      <c r="E10" s="169">
        <v>2</v>
      </c>
      <c r="F10" s="170"/>
      <c r="G10" s="171">
        <f t="shared" si="0"/>
        <v>0</v>
      </c>
      <c r="H10" s="146"/>
      <c r="I10" s="145">
        <f t="shared" si="1"/>
        <v>0</v>
      </c>
      <c r="J10" s="146"/>
      <c r="K10" s="145">
        <f t="shared" si="2"/>
        <v>0</v>
      </c>
      <c r="L10" s="145">
        <v>21</v>
      </c>
      <c r="M10" s="145">
        <f t="shared" si="3"/>
        <v>0</v>
      </c>
      <c r="N10" s="144">
        <v>6.8300000000000001E-3</v>
      </c>
      <c r="O10" s="144">
        <f t="shared" si="4"/>
        <v>0.01</v>
      </c>
      <c r="P10" s="144">
        <v>0</v>
      </c>
      <c r="Q10" s="144">
        <f t="shared" si="5"/>
        <v>0</v>
      </c>
      <c r="R10" s="145"/>
      <c r="S10" s="145" t="s">
        <v>170</v>
      </c>
      <c r="T10" s="145" t="s">
        <v>315</v>
      </c>
      <c r="U10" s="145">
        <v>0.73699999999999999</v>
      </c>
      <c r="V10" s="145">
        <f t="shared" si="6"/>
        <v>1.47</v>
      </c>
      <c r="W10" s="145"/>
      <c r="X10" s="145" t="s">
        <v>171</v>
      </c>
      <c r="Y10" s="135"/>
      <c r="Z10" s="135"/>
      <c r="AA10" s="135"/>
      <c r="AB10" s="135"/>
      <c r="AC10" s="135"/>
      <c r="AD10" s="135"/>
      <c r="AE10" s="135"/>
      <c r="AF10" s="135"/>
      <c r="AG10" s="135" t="s">
        <v>172</v>
      </c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1" x14ac:dyDescent="0.2">
      <c r="A11" s="166">
        <v>3</v>
      </c>
      <c r="B11" s="167" t="s">
        <v>423</v>
      </c>
      <c r="C11" s="175" t="s">
        <v>424</v>
      </c>
      <c r="D11" s="168" t="s">
        <v>195</v>
      </c>
      <c r="E11" s="169">
        <v>45</v>
      </c>
      <c r="F11" s="170"/>
      <c r="G11" s="171">
        <f t="shared" si="0"/>
        <v>0</v>
      </c>
      <c r="H11" s="146"/>
      <c r="I11" s="145">
        <f t="shared" si="1"/>
        <v>0</v>
      </c>
      <c r="J11" s="146"/>
      <c r="K11" s="145">
        <f t="shared" si="2"/>
        <v>0</v>
      </c>
      <c r="L11" s="145">
        <v>21</v>
      </c>
      <c r="M11" s="145">
        <f t="shared" si="3"/>
        <v>0</v>
      </c>
      <c r="N11" s="144">
        <v>0</v>
      </c>
      <c r="O11" s="144">
        <f t="shared" si="4"/>
        <v>0</v>
      </c>
      <c r="P11" s="144">
        <v>0</v>
      </c>
      <c r="Q11" s="144">
        <f t="shared" si="5"/>
        <v>0</v>
      </c>
      <c r="R11" s="145"/>
      <c r="S11" s="145" t="s">
        <v>314</v>
      </c>
      <c r="T11" s="145" t="s">
        <v>315</v>
      </c>
      <c r="U11" s="145">
        <v>0</v>
      </c>
      <c r="V11" s="145">
        <f t="shared" si="6"/>
        <v>0</v>
      </c>
      <c r="W11" s="145"/>
      <c r="X11" s="145" t="s">
        <v>171</v>
      </c>
      <c r="Y11" s="135"/>
      <c r="Z11" s="135"/>
      <c r="AA11" s="135"/>
      <c r="AB11" s="135"/>
      <c r="AC11" s="135"/>
      <c r="AD11" s="135"/>
      <c r="AE11" s="135"/>
      <c r="AF11" s="135"/>
      <c r="AG11" s="135" t="s">
        <v>425</v>
      </c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outlineLevel="1" x14ac:dyDescent="0.2">
      <c r="A12" s="166">
        <v>4</v>
      </c>
      <c r="B12" s="167" t="s">
        <v>426</v>
      </c>
      <c r="C12" s="175" t="s">
        <v>427</v>
      </c>
      <c r="D12" s="168" t="s">
        <v>195</v>
      </c>
      <c r="E12" s="169">
        <v>4</v>
      </c>
      <c r="F12" s="170"/>
      <c r="G12" s="171">
        <f t="shared" si="0"/>
        <v>0</v>
      </c>
      <c r="H12" s="146"/>
      <c r="I12" s="145">
        <f t="shared" si="1"/>
        <v>0</v>
      </c>
      <c r="J12" s="146"/>
      <c r="K12" s="145">
        <f t="shared" si="2"/>
        <v>0</v>
      </c>
      <c r="L12" s="145">
        <v>21</v>
      </c>
      <c r="M12" s="145">
        <f t="shared" si="3"/>
        <v>0</v>
      </c>
      <c r="N12" s="144">
        <v>0</v>
      </c>
      <c r="O12" s="144">
        <f t="shared" si="4"/>
        <v>0</v>
      </c>
      <c r="P12" s="144">
        <v>0</v>
      </c>
      <c r="Q12" s="144">
        <f t="shared" si="5"/>
        <v>0</v>
      </c>
      <c r="R12" s="145"/>
      <c r="S12" s="145" t="s">
        <v>314</v>
      </c>
      <c r="T12" s="145" t="s">
        <v>315</v>
      </c>
      <c r="U12" s="145">
        <v>0</v>
      </c>
      <c r="V12" s="145">
        <f t="shared" si="6"/>
        <v>0</v>
      </c>
      <c r="W12" s="145"/>
      <c r="X12" s="145" t="s">
        <v>171</v>
      </c>
      <c r="Y12" s="135"/>
      <c r="Z12" s="135"/>
      <c r="AA12" s="135"/>
      <c r="AB12" s="135"/>
      <c r="AC12" s="135"/>
      <c r="AD12" s="135"/>
      <c r="AE12" s="135"/>
      <c r="AF12" s="135"/>
      <c r="AG12" s="135" t="s">
        <v>425</v>
      </c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 x14ac:dyDescent="0.2">
      <c r="A13" s="166">
        <v>5</v>
      </c>
      <c r="B13" s="167" t="s">
        <v>428</v>
      </c>
      <c r="C13" s="175" t="s">
        <v>429</v>
      </c>
      <c r="D13" s="168" t="s">
        <v>195</v>
      </c>
      <c r="E13" s="169">
        <v>13</v>
      </c>
      <c r="F13" s="170"/>
      <c r="G13" s="171">
        <f t="shared" si="0"/>
        <v>0</v>
      </c>
      <c r="H13" s="146"/>
      <c r="I13" s="145">
        <f t="shared" si="1"/>
        <v>0</v>
      </c>
      <c r="J13" s="146"/>
      <c r="K13" s="145">
        <f t="shared" si="2"/>
        <v>0</v>
      </c>
      <c r="L13" s="145">
        <v>21</v>
      </c>
      <c r="M13" s="145">
        <f t="shared" si="3"/>
        <v>0</v>
      </c>
      <c r="N13" s="144">
        <v>0</v>
      </c>
      <c r="O13" s="144">
        <f t="shared" si="4"/>
        <v>0</v>
      </c>
      <c r="P13" s="144">
        <v>0</v>
      </c>
      <c r="Q13" s="144">
        <f t="shared" si="5"/>
        <v>0</v>
      </c>
      <c r="R13" s="145"/>
      <c r="S13" s="145" t="s">
        <v>314</v>
      </c>
      <c r="T13" s="145" t="s">
        <v>315</v>
      </c>
      <c r="U13" s="145">
        <v>0</v>
      </c>
      <c r="V13" s="145">
        <f t="shared" si="6"/>
        <v>0</v>
      </c>
      <c r="W13" s="145"/>
      <c r="X13" s="145" t="s">
        <v>171</v>
      </c>
      <c r="Y13" s="135"/>
      <c r="Z13" s="135"/>
      <c r="AA13" s="135"/>
      <c r="AB13" s="135"/>
      <c r="AC13" s="135"/>
      <c r="AD13" s="135"/>
      <c r="AE13" s="135"/>
      <c r="AF13" s="135"/>
      <c r="AG13" s="135" t="s">
        <v>425</v>
      </c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">
      <c r="A14" s="166">
        <v>6</v>
      </c>
      <c r="B14" s="167" t="s">
        <v>430</v>
      </c>
      <c r="C14" s="175" t="s">
        <v>431</v>
      </c>
      <c r="D14" s="168" t="s">
        <v>191</v>
      </c>
      <c r="E14" s="169">
        <v>26</v>
      </c>
      <c r="F14" s="170"/>
      <c r="G14" s="171">
        <f t="shared" si="0"/>
        <v>0</v>
      </c>
      <c r="H14" s="146"/>
      <c r="I14" s="145">
        <f t="shared" si="1"/>
        <v>0</v>
      </c>
      <c r="J14" s="146"/>
      <c r="K14" s="145">
        <f t="shared" si="2"/>
        <v>0</v>
      </c>
      <c r="L14" s="145">
        <v>21</v>
      </c>
      <c r="M14" s="145">
        <f t="shared" si="3"/>
        <v>0</v>
      </c>
      <c r="N14" s="144">
        <v>0</v>
      </c>
      <c r="O14" s="144">
        <f t="shared" si="4"/>
        <v>0</v>
      </c>
      <c r="P14" s="144">
        <v>0</v>
      </c>
      <c r="Q14" s="144">
        <f t="shared" si="5"/>
        <v>0</v>
      </c>
      <c r="R14" s="145"/>
      <c r="S14" s="145" t="s">
        <v>314</v>
      </c>
      <c r="T14" s="145" t="s">
        <v>315</v>
      </c>
      <c r="U14" s="145">
        <v>0</v>
      </c>
      <c r="V14" s="145">
        <f t="shared" si="6"/>
        <v>0</v>
      </c>
      <c r="W14" s="145"/>
      <c r="X14" s="145" t="s">
        <v>171</v>
      </c>
      <c r="Y14" s="135"/>
      <c r="Z14" s="135"/>
      <c r="AA14" s="135"/>
      <c r="AB14" s="135"/>
      <c r="AC14" s="135"/>
      <c r="AD14" s="135"/>
      <c r="AE14" s="135"/>
      <c r="AF14" s="135"/>
      <c r="AG14" s="135" t="s">
        <v>425</v>
      </c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 x14ac:dyDescent="0.2">
      <c r="A15" s="166">
        <v>7</v>
      </c>
      <c r="B15" s="167" t="s">
        <v>432</v>
      </c>
      <c r="C15" s="175" t="s">
        <v>433</v>
      </c>
      <c r="D15" s="168" t="s">
        <v>191</v>
      </c>
      <c r="E15" s="169">
        <v>12</v>
      </c>
      <c r="F15" s="170"/>
      <c r="G15" s="171">
        <f t="shared" si="0"/>
        <v>0</v>
      </c>
      <c r="H15" s="146"/>
      <c r="I15" s="145">
        <f t="shared" si="1"/>
        <v>0</v>
      </c>
      <c r="J15" s="146"/>
      <c r="K15" s="145">
        <f t="shared" si="2"/>
        <v>0</v>
      </c>
      <c r="L15" s="145">
        <v>21</v>
      </c>
      <c r="M15" s="145">
        <f t="shared" si="3"/>
        <v>0</v>
      </c>
      <c r="N15" s="144">
        <v>8.7889999999999996E-2</v>
      </c>
      <c r="O15" s="144">
        <f t="shared" si="4"/>
        <v>1.05</v>
      </c>
      <c r="P15" s="144">
        <v>0</v>
      </c>
      <c r="Q15" s="144">
        <f t="shared" si="5"/>
        <v>0</v>
      </c>
      <c r="R15" s="145"/>
      <c r="S15" s="145" t="s">
        <v>170</v>
      </c>
      <c r="T15" s="145" t="s">
        <v>315</v>
      </c>
      <c r="U15" s="145">
        <v>1.5580000000000001</v>
      </c>
      <c r="V15" s="145">
        <f t="shared" si="6"/>
        <v>18.7</v>
      </c>
      <c r="W15" s="145"/>
      <c r="X15" s="145" t="s">
        <v>171</v>
      </c>
      <c r="Y15" s="135"/>
      <c r="Z15" s="135"/>
      <c r="AA15" s="135"/>
      <c r="AB15" s="135"/>
      <c r="AC15" s="135"/>
      <c r="AD15" s="135"/>
      <c r="AE15" s="135"/>
      <c r="AF15" s="135"/>
      <c r="AG15" s="135" t="s">
        <v>172</v>
      </c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1" x14ac:dyDescent="0.2">
      <c r="A16" s="166">
        <v>8</v>
      </c>
      <c r="B16" s="167" t="s">
        <v>434</v>
      </c>
      <c r="C16" s="175" t="s">
        <v>435</v>
      </c>
      <c r="D16" s="168" t="s">
        <v>191</v>
      </c>
      <c r="E16" s="169">
        <v>4</v>
      </c>
      <c r="F16" s="170"/>
      <c r="G16" s="171">
        <f t="shared" si="0"/>
        <v>0</v>
      </c>
      <c r="H16" s="146"/>
      <c r="I16" s="145">
        <f t="shared" si="1"/>
        <v>0</v>
      </c>
      <c r="J16" s="146"/>
      <c r="K16" s="145">
        <f t="shared" si="2"/>
        <v>0</v>
      </c>
      <c r="L16" s="145">
        <v>21</v>
      </c>
      <c r="M16" s="145">
        <f t="shared" si="3"/>
        <v>0</v>
      </c>
      <c r="N16" s="144">
        <v>7.1459999999999996E-2</v>
      </c>
      <c r="O16" s="144">
        <f t="shared" si="4"/>
        <v>0.28999999999999998</v>
      </c>
      <c r="P16" s="144">
        <v>0</v>
      </c>
      <c r="Q16" s="144">
        <f t="shared" si="5"/>
        <v>0</v>
      </c>
      <c r="R16" s="145"/>
      <c r="S16" s="145" t="s">
        <v>170</v>
      </c>
      <c r="T16" s="145" t="s">
        <v>315</v>
      </c>
      <c r="U16" s="145">
        <v>1.458</v>
      </c>
      <c r="V16" s="145">
        <f t="shared" si="6"/>
        <v>5.83</v>
      </c>
      <c r="W16" s="145"/>
      <c r="X16" s="145" t="s">
        <v>171</v>
      </c>
      <c r="Y16" s="135"/>
      <c r="Z16" s="135"/>
      <c r="AA16" s="135"/>
      <c r="AB16" s="135"/>
      <c r="AC16" s="135"/>
      <c r="AD16" s="135"/>
      <c r="AE16" s="135"/>
      <c r="AF16" s="135"/>
      <c r="AG16" s="135" t="s">
        <v>172</v>
      </c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1" x14ac:dyDescent="0.2">
      <c r="A17" s="166">
        <v>9</v>
      </c>
      <c r="B17" s="167" t="s">
        <v>436</v>
      </c>
      <c r="C17" s="175" t="s">
        <v>437</v>
      </c>
      <c r="D17" s="168" t="s">
        <v>195</v>
      </c>
      <c r="E17" s="169">
        <v>49</v>
      </c>
      <c r="F17" s="170"/>
      <c r="G17" s="171">
        <f t="shared" si="0"/>
        <v>0</v>
      </c>
      <c r="H17" s="146"/>
      <c r="I17" s="145">
        <f t="shared" si="1"/>
        <v>0</v>
      </c>
      <c r="J17" s="146"/>
      <c r="K17" s="145">
        <f t="shared" si="2"/>
        <v>0</v>
      </c>
      <c r="L17" s="145">
        <v>21</v>
      </c>
      <c r="M17" s="145">
        <f t="shared" si="3"/>
        <v>0</v>
      </c>
      <c r="N17" s="144">
        <v>0</v>
      </c>
      <c r="O17" s="144">
        <f t="shared" si="4"/>
        <v>0</v>
      </c>
      <c r="P17" s="144">
        <v>0</v>
      </c>
      <c r="Q17" s="144">
        <f t="shared" si="5"/>
        <v>0</v>
      </c>
      <c r="R17" s="145"/>
      <c r="S17" s="145" t="s">
        <v>170</v>
      </c>
      <c r="T17" s="145" t="s">
        <v>315</v>
      </c>
      <c r="U17" s="145">
        <v>4.8000000000000001E-2</v>
      </c>
      <c r="V17" s="145">
        <f t="shared" si="6"/>
        <v>2.35</v>
      </c>
      <c r="W17" s="145"/>
      <c r="X17" s="145" t="s">
        <v>171</v>
      </c>
      <c r="Y17" s="135"/>
      <c r="Z17" s="135"/>
      <c r="AA17" s="135"/>
      <c r="AB17" s="135"/>
      <c r="AC17" s="135"/>
      <c r="AD17" s="135"/>
      <c r="AE17" s="135"/>
      <c r="AF17" s="135"/>
      <c r="AG17" s="135" t="s">
        <v>425</v>
      </c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1" x14ac:dyDescent="0.2">
      <c r="A18" s="166">
        <v>10</v>
      </c>
      <c r="B18" s="167" t="s">
        <v>438</v>
      </c>
      <c r="C18" s="175" t="s">
        <v>439</v>
      </c>
      <c r="D18" s="168" t="s">
        <v>219</v>
      </c>
      <c r="E18" s="169">
        <v>0.5</v>
      </c>
      <c r="F18" s="170"/>
      <c r="G18" s="171">
        <f t="shared" si="0"/>
        <v>0</v>
      </c>
      <c r="H18" s="146"/>
      <c r="I18" s="145">
        <f t="shared" si="1"/>
        <v>0</v>
      </c>
      <c r="J18" s="146"/>
      <c r="K18" s="145">
        <f t="shared" si="2"/>
        <v>0</v>
      </c>
      <c r="L18" s="145">
        <v>21</v>
      </c>
      <c r="M18" s="145">
        <f t="shared" si="3"/>
        <v>0</v>
      </c>
      <c r="N18" s="144">
        <v>0</v>
      </c>
      <c r="O18" s="144">
        <f t="shared" si="4"/>
        <v>0</v>
      </c>
      <c r="P18" s="144">
        <v>0</v>
      </c>
      <c r="Q18" s="144">
        <f t="shared" si="5"/>
        <v>0</v>
      </c>
      <c r="R18" s="145"/>
      <c r="S18" s="145" t="s">
        <v>314</v>
      </c>
      <c r="T18" s="145" t="s">
        <v>315</v>
      </c>
      <c r="U18" s="145">
        <v>0</v>
      </c>
      <c r="V18" s="145">
        <f t="shared" si="6"/>
        <v>0</v>
      </c>
      <c r="W18" s="145"/>
      <c r="X18" s="145" t="s">
        <v>171</v>
      </c>
      <c r="Y18" s="135"/>
      <c r="Z18" s="135"/>
      <c r="AA18" s="135"/>
      <c r="AB18" s="135"/>
      <c r="AC18" s="135"/>
      <c r="AD18" s="135"/>
      <c r="AE18" s="135"/>
      <c r="AF18" s="135"/>
      <c r="AG18" s="135" t="s">
        <v>425</v>
      </c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x14ac:dyDescent="0.2">
      <c r="A19" s="153" t="s">
        <v>165</v>
      </c>
      <c r="B19" s="154" t="s">
        <v>115</v>
      </c>
      <c r="C19" s="172" t="s">
        <v>116</v>
      </c>
      <c r="D19" s="155"/>
      <c r="E19" s="156"/>
      <c r="F19" s="157"/>
      <c r="G19" s="158">
        <f>SUMIF(AG20:AG31,"&lt;&gt;NOR",G20:G31)</f>
        <v>0</v>
      </c>
      <c r="H19" s="152"/>
      <c r="I19" s="152">
        <f>SUM(I20:I31)</f>
        <v>0</v>
      </c>
      <c r="J19" s="152"/>
      <c r="K19" s="152">
        <f>SUM(K20:K31)</f>
        <v>0</v>
      </c>
      <c r="L19" s="152"/>
      <c r="M19" s="152">
        <f>SUM(M20:M31)</f>
        <v>0</v>
      </c>
      <c r="N19" s="151"/>
      <c r="O19" s="151">
        <f>SUM(O20:O31)</f>
        <v>0</v>
      </c>
      <c r="P19" s="151"/>
      <c r="Q19" s="151">
        <f>SUM(Q20:Q31)</f>
        <v>0</v>
      </c>
      <c r="R19" s="152"/>
      <c r="S19" s="152"/>
      <c r="T19" s="152"/>
      <c r="U19" s="152"/>
      <c r="V19" s="152">
        <f>SUM(V20:V31)</f>
        <v>0.43</v>
      </c>
      <c r="W19" s="152"/>
      <c r="X19" s="152"/>
      <c r="AG19" t="s">
        <v>166</v>
      </c>
    </row>
    <row r="20" spans="1:60" outlineLevel="1" x14ac:dyDescent="0.2">
      <c r="A20" s="166">
        <v>11</v>
      </c>
      <c r="B20" s="167" t="s">
        <v>440</v>
      </c>
      <c r="C20" s="175" t="s">
        <v>441</v>
      </c>
      <c r="D20" s="168" t="s">
        <v>195</v>
      </c>
      <c r="E20" s="169">
        <v>30</v>
      </c>
      <c r="F20" s="170"/>
      <c r="G20" s="171">
        <f t="shared" ref="G20:G31" si="7">ROUND(E20*F20,2)</f>
        <v>0</v>
      </c>
      <c r="H20" s="146"/>
      <c r="I20" s="145">
        <f t="shared" ref="I20:I31" si="8">ROUND(E20*H20,2)</f>
        <v>0</v>
      </c>
      <c r="J20" s="146"/>
      <c r="K20" s="145">
        <f t="shared" ref="K20:K31" si="9">ROUND(E20*J20,2)</f>
        <v>0</v>
      </c>
      <c r="L20" s="145">
        <v>21</v>
      </c>
      <c r="M20" s="145">
        <f t="shared" ref="M20:M31" si="10">G20*(1+L20/100)</f>
        <v>0</v>
      </c>
      <c r="N20" s="144">
        <v>0</v>
      </c>
      <c r="O20" s="144">
        <f t="shared" ref="O20:O31" si="11">ROUND(E20*N20,2)</f>
        <v>0</v>
      </c>
      <c r="P20" s="144">
        <v>0</v>
      </c>
      <c r="Q20" s="144">
        <f t="shared" ref="Q20:Q31" si="12">ROUND(E20*P20,2)</f>
        <v>0</v>
      </c>
      <c r="R20" s="145"/>
      <c r="S20" s="145" t="s">
        <v>314</v>
      </c>
      <c r="T20" s="145" t="s">
        <v>315</v>
      </c>
      <c r="U20" s="145">
        <v>0</v>
      </c>
      <c r="V20" s="145">
        <f t="shared" ref="V20:V31" si="13">ROUND(E20*U20,2)</f>
        <v>0</v>
      </c>
      <c r="W20" s="145"/>
      <c r="X20" s="145" t="s">
        <v>171</v>
      </c>
      <c r="Y20" s="135"/>
      <c r="Z20" s="135"/>
      <c r="AA20" s="135"/>
      <c r="AB20" s="135"/>
      <c r="AC20" s="135"/>
      <c r="AD20" s="135"/>
      <c r="AE20" s="135"/>
      <c r="AF20" s="135"/>
      <c r="AG20" s="135" t="s">
        <v>425</v>
      </c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ht="14.25" customHeight="1" outlineLevel="1" x14ac:dyDescent="0.2">
      <c r="A21" s="166">
        <v>12</v>
      </c>
      <c r="B21" s="167" t="s">
        <v>442</v>
      </c>
      <c r="C21" s="175" t="s">
        <v>443</v>
      </c>
      <c r="D21" s="168" t="s">
        <v>191</v>
      </c>
      <c r="E21" s="169">
        <v>2</v>
      </c>
      <c r="F21" s="170"/>
      <c r="G21" s="171">
        <f t="shared" si="7"/>
        <v>0</v>
      </c>
      <c r="H21" s="146"/>
      <c r="I21" s="145">
        <f t="shared" si="8"/>
        <v>0</v>
      </c>
      <c r="J21" s="146"/>
      <c r="K21" s="145">
        <f t="shared" si="9"/>
        <v>0</v>
      </c>
      <c r="L21" s="145">
        <v>21</v>
      </c>
      <c r="M21" s="145">
        <f t="shared" si="10"/>
        <v>0</v>
      </c>
      <c r="N21" s="144">
        <v>0</v>
      </c>
      <c r="O21" s="144">
        <f t="shared" si="11"/>
        <v>0</v>
      </c>
      <c r="P21" s="144">
        <v>0</v>
      </c>
      <c r="Q21" s="144">
        <f t="shared" si="12"/>
        <v>0</v>
      </c>
      <c r="R21" s="145"/>
      <c r="S21" s="145" t="s">
        <v>170</v>
      </c>
      <c r="T21" s="145" t="s">
        <v>315</v>
      </c>
      <c r="U21" s="145">
        <v>0.21593999999999999</v>
      </c>
      <c r="V21" s="145">
        <f t="shared" si="13"/>
        <v>0.43</v>
      </c>
      <c r="W21" s="145"/>
      <c r="X21" s="145" t="s">
        <v>171</v>
      </c>
      <c r="Y21" s="135"/>
      <c r="Z21" s="135"/>
      <c r="AA21" s="135"/>
      <c r="AB21" s="135"/>
      <c r="AC21" s="135"/>
      <c r="AD21" s="135"/>
      <c r="AE21" s="135"/>
      <c r="AF21" s="135"/>
      <c r="AG21" s="135" t="s">
        <v>172</v>
      </c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outlineLevel="1" x14ac:dyDescent="0.2">
      <c r="A22" s="166">
        <v>13</v>
      </c>
      <c r="B22" s="167" t="s">
        <v>444</v>
      </c>
      <c r="C22" s="175" t="s">
        <v>445</v>
      </c>
      <c r="D22" s="168" t="s">
        <v>195</v>
      </c>
      <c r="E22" s="169">
        <v>55</v>
      </c>
      <c r="F22" s="170"/>
      <c r="G22" s="171">
        <f t="shared" si="7"/>
        <v>0</v>
      </c>
      <c r="H22" s="146"/>
      <c r="I22" s="145">
        <f t="shared" si="8"/>
        <v>0</v>
      </c>
      <c r="J22" s="146"/>
      <c r="K22" s="145">
        <f t="shared" si="9"/>
        <v>0</v>
      </c>
      <c r="L22" s="145">
        <v>21</v>
      </c>
      <c r="M22" s="145">
        <f t="shared" si="10"/>
        <v>0</v>
      </c>
      <c r="N22" s="144">
        <v>0</v>
      </c>
      <c r="O22" s="144">
        <f t="shared" si="11"/>
        <v>0</v>
      </c>
      <c r="P22" s="144">
        <v>0</v>
      </c>
      <c r="Q22" s="144">
        <f t="shared" si="12"/>
        <v>0</v>
      </c>
      <c r="R22" s="145"/>
      <c r="S22" s="145" t="s">
        <v>314</v>
      </c>
      <c r="T22" s="145" t="s">
        <v>315</v>
      </c>
      <c r="U22" s="145">
        <v>0</v>
      </c>
      <c r="V22" s="145">
        <f t="shared" si="13"/>
        <v>0</v>
      </c>
      <c r="W22" s="145"/>
      <c r="X22" s="145" t="s">
        <v>171</v>
      </c>
      <c r="Y22" s="135"/>
      <c r="Z22" s="135"/>
      <c r="AA22" s="135"/>
      <c r="AB22" s="135"/>
      <c r="AC22" s="135"/>
      <c r="AD22" s="135"/>
      <c r="AE22" s="135"/>
      <c r="AF22" s="135"/>
      <c r="AG22" s="135" t="s">
        <v>425</v>
      </c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1" x14ac:dyDescent="0.2">
      <c r="A23" s="166">
        <v>14</v>
      </c>
      <c r="B23" s="167" t="s">
        <v>446</v>
      </c>
      <c r="C23" s="175" t="s">
        <v>447</v>
      </c>
      <c r="D23" s="168" t="s">
        <v>195</v>
      </c>
      <c r="E23" s="169">
        <v>35</v>
      </c>
      <c r="F23" s="170"/>
      <c r="G23" s="171">
        <f t="shared" si="7"/>
        <v>0</v>
      </c>
      <c r="H23" s="146"/>
      <c r="I23" s="145">
        <f t="shared" si="8"/>
        <v>0</v>
      </c>
      <c r="J23" s="146"/>
      <c r="K23" s="145">
        <f t="shared" si="9"/>
        <v>0</v>
      </c>
      <c r="L23" s="145">
        <v>21</v>
      </c>
      <c r="M23" s="145">
        <f t="shared" si="10"/>
        <v>0</v>
      </c>
      <c r="N23" s="144">
        <v>0</v>
      </c>
      <c r="O23" s="144">
        <f t="shared" si="11"/>
        <v>0</v>
      </c>
      <c r="P23" s="144">
        <v>0</v>
      </c>
      <c r="Q23" s="144">
        <f t="shared" si="12"/>
        <v>0</v>
      </c>
      <c r="R23" s="145"/>
      <c r="S23" s="145" t="s">
        <v>314</v>
      </c>
      <c r="T23" s="145" t="s">
        <v>315</v>
      </c>
      <c r="U23" s="145">
        <v>0</v>
      </c>
      <c r="V23" s="145">
        <f t="shared" si="13"/>
        <v>0</v>
      </c>
      <c r="W23" s="145"/>
      <c r="X23" s="145" t="s">
        <v>171</v>
      </c>
      <c r="Y23" s="135"/>
      <c r="Z23" s="135"/>
      <c r="AA23" s="135"/>
      <c r="AB23" s="135"/>
      <c r="AC23" s="135"/>
      <c r="AD23" s="135"/>
      <c r="AE23" s="135"/>
      <c r="AF23" s="135"/>
      <c r="AG23" s="135" t="s">
        <v>425</v>
      </c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1" x14ac:dyDescent="0.2">
      <c r="A24" s="166">
        <v>15</v>
      </c>
      <c r="B24" s="167" t="s">
        <v>448</v>
      </c>
      <c r="C24" s="175" t="s">
        <v>449</v>
      </c>
      <c r="D24" s="168" t="s">
        <v>195</v>
      </c>
      <c r="E24" s="169">
        <v>14</v>
      </c>
      <c r="F24" s="170"/>
      <c r="G24" s="171">
        <f t="shared" si="7"/>
        <v>0</v>
      </c>
      <c r="H24" s="146"/>
      <c r="I24" s="145">
        <f t="shared" si="8"/>
        <v>0</v>
      </c>
      <c r="J24" s="146"/>
      <c r="K24" s="145">
        <f t="shared" si="9"/>
        <v>0</v>
      </c>
      <c r="L24" s="145">
        <v>21</v>
      </c>
      <c r="M24" s="145">
        <f t="shared" si="10"/>
        <v>0</v>
      </c>
      <c r="N24" s="144">
        <v>0</v>
      </c>
      <c r="O24" s="144">
        <f t="shared" si="11"/>
        <v>0</v>
      </c>
      <c r="P24" s="144">
        <v>0</v>
      </c>
      <c r="Q24" s="144">
        <f t="shared" si="12"/>
        <v>0</v>
      </c>
      <c r="R24" s="145"/>
      <c r="S24" s="145" t="s">
        <v>314</v>
      </c>
      <c r="T24" s="145" t="s">
        <v>315</v>
      </c>
      <c r="U24" s="145">
        <v>0</v>
      </c>
      <c r="V24" s="145">
        <f t="shared" si="13"/>
        <v>0</v>
      </c>
      <c r="W24" s="145"/>
      <c r="X24" s="145" t="s">
        <v>171</v>
      </c>
      <c r="Y24" s="135"/>
      <c r="Z24" s="135"/>
      <c r="AA24" s="135"/>
      <c r="AB24" s="135"/>
      <c r="AC24" s="135"/>
      <c r="AD24" s="135"/>
      <c r="AE24" s="135"/>
      <c r="AF24" s="135"/>
      <c r="AG24" s="135" t="s">
        <v>425</v>
      </c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outlineLevel="1" x14ac:dyDescent="0.2">
      <c r="A25" s="166">
        <v>16</v>
      </c>
      <c r="B25" s="167" t="s">
        <v>450</v>
      </c>
      <c r="C25" s="175" t="s">
        <v>451</v>
      </c>
      <c r="D25" s="168" t="s">
        <v>195</v>
      </c>
      <c r="E25" s="169">
        <v>66</v>
      </c>
      <c r="F25" s="170"/>
      <c r="G25" s="171">
        <f t="shared" si="7"/>
        <v>0</v>
      </c>
      <c r="H25" s="146"/>
      <c r="I25" s="145">
        <f t="shared" si="8"/>
        <v>0</v>
      </c>
      <c r="J25" s="146"/>
      <c r="K25" s="145">
        <f t="shared" si="9"/>
        <v>0</v>
      </c>
      <c r="L25" s="145">
        <v>21</v>
      </c>
      <c r="M25" s="145">
        <f t="shared" si="10"/>
        <v>0</v>
      </c>
      <c r="N25" s="144">
        <v>0</v>
      </c>
      <c r="O25" s="144">
        <f t="shared" si="11"/>
        <v>0</v>
      </c>
      <c r="P25" s="144">
        <v>0</v>
      </c>
      <c r="Q25" s="144">
        <f t="shared" si="12"/>
        <v>0</v>
      </c>
      <c r="R25" s="145"/>
      <c r="S25" s="145" t="s">
        <v>314</v>
      </c>
      <c r="T25" s="145" t="s">
        <v>315</v>
      </c>
      <c r="U25" s="145">
        <v>0</v>
      </c>
      <c r="V25" s="145">
        <f t="shared" si="13"/>
        <v>0</v>
      </c>
      <c r="W25" s="145"/>
      <c r="X25" s="145" t="s">
        <v>171</v>
      </c>
      <c r="Y25" s="135"/>
      <c r="Z25" s="135"/>
      <c r="AA25" s="135"/>
      <c r="AB25" s="135"/>
      <c r="AC25" s="135"/>
      <c r="AD25" s="135"/>
      <c r="AE25" s="135"/>
      <c r="AF25" s="135"/>
      <c r="AG25" s="135" t="s">
        <v>425</v>
      </c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outlineLevel="1" x14ac:dyDescent="0.2">
      <c r="A26" s="166">
        <v>17</v>
      </c>
      <c r="B26" s="167" t="s">
        <v>452</v>
      </c>
      <c r="C26" s="175" t="s">
        <v>453</v>
      </c>
      <c r="D26" s="168" t="s">
        <v>195</v>
      </c>
      <c r="E26" s="169">
        <v>48</v>
      </c>
      <c r="F26" s="170"/>
      <c r="G26" s="171">
        <f t="shared" si="7"/>
        <v>0</v>
      </c>
      <c r="H26" s="146"/>
      <c r="I26" s="145">
        <f t="shared" si="8"/>
        <v>0</v>
      </c>
      <c r="J26" s="146"/>
      <c r="K26" s="145">
        <f t="shared" si="9"/>
        <v>0</v>
      </c>
      <c r="L26" s="145">
        <v>21</v>
      </c>
      <c r="M26" s="145">
        <f t="shared" si="10"/>
        <v>0</v>
      </c>
      <c r="N26" s="144">
        <v>0</v>
      </c>
      <c r="O26" s="144">
        <f t="shared" si="11"/>
        <v>0</v>
      </c>
      <c r="P26" s="144">
        <v>0</v>
      </c>
      <c r="Q26" s="144">
        <f t="shared" si="12"/>
        <v>0</v>
      </c>
      <c r="R26" s="145"/>
      <c r="S26" s="145" t="s">
        <v>314</v>
      </c>
      <c r="T26" s="145" t="s">
        <v>315</v>
      </c>
      <c r="U26" s="145">
        <v>0</v>
      </c>
      <c r="V26" s="145">
        <f t="shared" si="13"/>
        <v>0</v>
      </c>
      <c r="W26" s="145"/>
      <c r="X26" s="145" t="s">
        <v>171</v>
      </c>
      <c r="Y26" s="135"/>
      <c r="Z26" s="135"/>
      <c r="AA26" s="135"/>
      <c r="AB26" s="135"/>
      <c r="AC26" s="135"/>
      <c r="AD26" s="135"/>
      <c r="AE26" s="135"/>
      <c r="AF26" s="135"/>
      <c r="AG26" s="135" t="s">
        <v>425</v>
      </c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1" x14ac:dyDescent="0.2">
      <c r="A27" s="166">
        <v>18</v>
      </c>
      <c r="B27" s="167" t="s">
        <v>454</v>
      </c>
      <c r="C27" s="175" t="s">
        <v>455</v>
      </c>
      <c r="D27" s="168" t="s">
        <v>195</v>
      </c>
      <c r="E27" s="169">
        <v>14</v>
      </c>
      <c r="F27" s="170"/>
      <c r="G27" s="171">
        <f t="shared" si="7"/>
        <v>0</v>
      </c>
      <c r="H27" s="146"/>
      <c r="I27" s="145">
        <f t="shared" si="8"/>
        <v>0</v>
      </c>
      <c r="J27" s="146"/>
      <c r="K27" s="145">
        <f t="shared" si="9"/>
        <v>0</v>
      </c>
      <c r="L27" s="145">
        <v>21</v>
      </c>
      <c r="M27" s="145">
        <f t="shared" si="10"/>
        <v>0</v>
      </c>
      <c r="N27" s="144">
        <v>0</v>
      </c>
      <c r="O27" s="144">
        <f t="shared" si="11"/>
        <v>0</v>
      </c>
      <c r="P27" s="144">
        <v>0</v>
      </c>
      <c r="Q27" s="144">
        <f t="shared" si="12"/>
        <v>0</v>
      </c>
      <c r="R27" s="145"/>
      <c r="S27" s="145" t="s">
        <v>314</v>
      </c>
      <c r="T27" s="145" t="s">
        <v>315</v>
      </c>
      <c r="U27" s="145">
        <v>0</v>
      </c>
      <c r="V27" s="145">
        <f t="shared" si="13"/>
        <v>0</v>
      </c>
      <c r="W27" s="145"/>
      <c r="X27" s="145" t="s">
        <v>171</v>
      </c>
      <c r="Y27" s="135"/>
      <c r="Z27" s="135"/>
      <c r="AA27" s="135"/>
      <c r="AB27" s="135"/>
      <c r="AC27" s="135"/>
      <c r="AD27" s="135"/>
      <c r="AE27" s="135"/>
      <c r="AF27" s="135"/>
      <c r="AG27" s="135" t="s">
        <v>425</v>
      </c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outlineLevel="1" x14ac:dyDescent="0.2">
      <c r="A28" s="166">
        <v>19</v>
      </c>
      <c r="B28" s="167" t="s">
        <v>456</v>
      </c>
      <c r="C28" s="175" t="s">
        <v>457</v>
      </c>
      <c r="D28" s="168" t="s">
        <v>195</v>
      </c>
      <c r="E28" s="169">
        <v>121</v>
      </c>
      <c r="F28" s="170"/>
      <c r="G28" s="171">
        <f t="shared" si="7"/>
        <v>0</v>
      </c>
      <c r="H28" s="146"/>
      <c r="I28" s="145">
        <f t="shared" si="8"/>
        <v>0</v>
      </c>
      <c r="J28" s="146"/>
      <c r="K28" s="145">
        <f t="shared" si="9"/>
        <v>0</v>
      </c>
      <c r="L28" s="145">
        <v>21</v>
      </c>
      <c r="M28" s="145">
        <f t="shared" si="10"/>
        <v>0</v>
      </c>
      <c r="N28" s="144">
        <v>0</v>
      </c>
      <c r="O28" s="144">
        <f t="shared" si="11"/>
        <v>0</v>
      </c>
      <c r="P28" s="144">
        <v>0</v>
      </c>
      <c r="Q28" s="144">
        <f t="shared" si="12"/>
        <v>0</v>
      </c>
      <c r="R28" s="145"/>
      <c r="S28" s="145" t="s">
        <v>314</v>
      </c>
      <c r="T28" s="145" t="s">
        <v>315</v>
      </c>
      <c r="U28" s="145">
        <v>0</v>
      </c>
      <c r="V28" s="145">
        <f t="shared" si="13"/>
        <v>0</v>
      </c>
      <c r="W28" s="145"/>
      <c r="X28" s="145" t="s">
        <v>171</v>
      </c>
      <c r="Y28" s="135"/>
      <c r="Z28" s="135"/>
      <c r="AA28" s="135"/>
      <c r="AB28" s="135"/>
      <c r="AC28" s="135"/>
      <c r="AD28" s="135"/>
      <c r="AE28" s="135"/>
      <c r="AF28" s="135"/>
      <c r="AG28" s="135" t="s">
        <v>425</v>
      </c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outlineLevel="1" x14ac:dyDescent="0.2">
      <c r="A29" s="166">
        <v>20</v>
      </c>
      <c r="B29" s="167" t="s">
        <v>458</v>
      </c>
      <c r="C29" s="175" t="s">
        <v>459</v>
      </c>
      <c r="D29" s="168" t="s">
        <v>195</v>
      </c>
      <c r="E29" s="169">
        <v>121</v>
      </c>
      <c r="F29" s="170"/>
      <c r="G29" s="171">
        <f t="shared" si="7"/>
        <v>0</v>
      </c>
      <c r="H29" s="146"/>
      <c r="I29" s="145">
        <f t="shared" si="8"/>
        <v>0</v>
      </c>
      <c r="J29" s="146"/>
      <c r="K29" s="145">
        <f t="shared" si="9"/>
        <v>0</v>
      </c>
      <c r="L29" s="145">
        <v>21</v>
      </c>
      <c r="M29" s="145">
        <f t="shared" si="10"/>
        <v>0</v>
      </c>
      <c r="N29" s="144">
        <v>0</v>
      </c>
      <c r="O29" s="144">
        <f t="shared" si="11"/>
        <v>0</v>
      </c>
      <c r="P29" s="144">
        <v>0</v>
      </c>
      <c r="Q29" s="144">
        <f t="shared" si="12"/>
        <v>0</v>
      </c>
      <c r="R29" s="145"/>
      <c r="S29" s="145" t="s">
        <v>314</v>
      </c>
      <c r="T29" s="145" t="s">
        <v>315</v>
      </c>
      <c r="U29" s="145">
        <v>0</v>
      </c>
      <c r="V29" s="145">
        <f t="shared" si="13"/>
        <v>0</v>
      </c>
      <c r="W29" s="145"/>
      <c r="X29" s="145" t="s">
        <v>171</v>
      </c>
      <c r="Y29" s="135"/>
      <c r="Z29" s="135"/>
      <c r="AA29" s="135"/>
      <c r="AB29" s="135"/>
      <c r="AC29" s="135"/>
      <c r="AD29" s="135"/>
      <c r="AE29" s="135"/>
      <c r="AF29" s="135"/>
      <c r="AG29" s="135" t="s">
        <v>425</v>
      </c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outlineLevel="1" x14ac:dyDescent="0.2">
      <c r="A30" s="166">
        <v>21</v>
      </c>
      <c r="B30" s="167" t="s">
        <v>460</v>
      </c>
      <c r="C30" s="175" t="s">
        <v>461</v>
      </c>
      <c r="D30" s="168" t="s">
        <v>195</v>
      </c>
      <c r="E30" s="169">
        <v>121</v>
      </c>
      <c r="F30" s="170"/>
      <c r="G30" s="171">
        <f t="shared" si="7"/>
        <v>0</v>
      </c>
      <c r="H30" s="146"/>
      <c r="I30" s="145">
        <f t="shared" si="8"/>
        <v>0</v>
      </c>
      <c r="J30" s="146"/>
      <c r="K30" s="145">
        <f t="shared" si="9"/>
        <v>0</v>
      </c>
      <c r="L30" s="145">
        <v>21</v>
      </c>
      <c r="M30" s="145">
        <f t="shared" si="10"/>
        <v>0</v>
      </c>
      <c r="N30" s="144">
        <v>0</v>
      </c>
      <c r="O30" s="144">
        <f t="shared" si="11"/>
        <v>0</v>
      </c>
      <c r="P30" s="144">
        <v>0</v>
      </c>
      <c r="Q30" s="144">
        <f t="shared" si="12"/>
        <v>0</v>
      </c>
      <c r="R30" s="145"/>
      <c r="S30" s="145" t="s">
        <v>314</v>
      </c>
      <c r="T30" s="145" t="s">
        <v>315</v>
      </c>
      <c r="U30" s="145">
        <v>0</v>
      </c>
      <c r="V30" s="145">
        <f t="shared" si="13"/>
        <v>0</v>
      </c>
      <c r="W30" s="145"/>
      <c r="X30" s="145" t="s">
        <v>171</v>
      </c>
      <c r="Y30" s="135"/>
      <c r="Z30" s="135"/>
      <c r="AA30" s="135"/>
      <c r="AB30" s="135"/>
      <c r="AC30" s="135"/>
      <c r="AD30" s="135"/>
      <c r="AE30" s="135"/>
      <c r="AF30" s="135"/>
      <c r="AG30" s="135" t="s">
        <v>425</v>
      </c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outlineLevel="1" x14ac:dyDescent="0.2">
      <c r="A31" s="166">
        <v>22</v>
      </c>
      <c r="B31" s="167" t="s">
        <v>462</v>
      </c>
      <c r="C31" s="175" t="s">
        <v>463</v>
      </c>
      <c r="D31" s="168" t="s">
        <v>219</v>
      </c>
      <c r="E31" s="169">
        <v>0.6</v>
      </c>
      <c r="F31" s="170"/>
      <c r="G31" s="171">
        <f t="shared" si="7"/>
        <v>0</v>
      </c>
      <c r="H31" s="146"/>
      <c r="I31" s="145">
        <f t="shared" si="8"/>
        <v>0</v>
      </c>
      <c r="J31" s="146"/>
      <c r="K31" s="145">
        <f t="shared" si="9"/>
        <v>0</v>
      </c>
      <c r="L31" s="145">
        <v>21</v>
      </c>
      <c r="M31" s="145">
        <f t="shared" si="10"/>
        <v>0</v>
      </c>
      <c r="N31" s="144">
        <v>0</v>
      </c>
      <c r="O31" s="144">
        <f t="shared" si="11"/>
        <v>0</v>
      </c>
      <c r="P31" s="144">
        <v>0</v>
      </c>
      <c r="Q31" s="144">
        <f t="shared" si="12"/>
        <v>0</v>
      </c>
      <c r="R31" s="145"/>
      <c r="S31" s="145" t="s">
        <v>314</v>
      </c>
      <c r="T31" s="145" t="s">
        <v>315</v>
      </c>
      <c r="U31" s="145">
        <v>0</v>
      </c>
      <c r="V31" s="145">
        <f t="shared" si="13"/>
        <v>0</v>
      </c>
      <c r="W31" s="145"/>
      <c r="X31" s="145" t="s">
        <v>171</v>
      </c>
      <c r="Y31" s="135"/>
      <c r="Z31" s="135"/>
      <c r="AA31" s="135"/>
      <c r="AB31" s="135"/>
      <c r="AC31" s="135"/>
      <c r="AD31" s="135"/>
      <c r="AE31" s="135"/>
      <c r="AF31" s="135"/>
      <c r="AG31" s="135" t="s">
        <v>425</v>
      </c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x14ac:dyDescent="0.2">
      <c r="A32" s="153" t="s">
        <v>165</v>
      </c>
      <c r="B32" s="154" t="s">
        <v>117</v>
      </c>
      <c r="C32" s="172" t="s">
        <v>118</v>
      </c>
      <c r="D32" s="155"/>
      <c r="E32" s="156"/>
      <c r="F32" s="157"/>
      <c r="G32" s="158">
        <f>SUMIF(AG33:AG43,"&lt;&gt;NOR",G33:G43)</f>
        <v>0</v>
      </c>
      <c r="H32" s="152"/>
      <c r="I32" s="152">
        <f>SUM(I33:I43)</f>
        <v>0</v>
      </c>
      <c r="J32" s="152"/>
      <c r="K32" s="152">
        <f>SUM(K33:K43)</f>
        <v>0</v>
      </c>
      <c r="L32" s="152"/>
      <c r="M32" s="152">
        <f>SUM(M33:M43)</f>
        <v>0</v>
      </c>
      <c r="N32" s="151"/>
      <c r="O32" s="151">
        <f>SUM(O33:O43)</f>
        <v>0.28000000000000003</v>
      </c>
      <c r="P32" s="151"/>
      <c r="Q32" s="151">
        <f>SUM(Q33:Q43)</f>
        <v>0</v>
      </c>
      <c r="R32" s="152"/>
      <c r="S32" s="152"/>
      <c r="T32" s="152"/>
      <c r="U32" s="152"/>
      <c r="V32" s="152">
        <f>SUM(V33:V43)</f>
        <v>13.959999999999999</v>
      </c>
      <c r="W32" s="152"/>
      <c r="X32" s="152"/>
      <c r="AG32" t="s">
        <v>166</v>
      </c>
    </row>
    <row r="33" spans="1:60" outlineLevel="1" x14ac:dyDescent="0.2">
      <c r="A33" s="166">
        <v>23</v>
      </c>
      <c r="B33" s="167" t="s">
        <v>464</v>
      </c>
      <c r="C33" s="175" t="s">
        <v>465</v>
      </c>
      <c r="D33" s="168" t="s">
        <v>411</v>
      </c>
      <c r="E33" s="169">
        <v>12</v>
      </c>
      <c r="F33" s="170"/>
      <c r="G33" s="171">
        <f t="shared" ref="G33:G43" si="14">ROUND(E33*F33,2)</f>
        <v>0</v>
      </c>
      <c r="H33" s="146"/>
      <c r="I33" s="145">
        <f t="shared" ref="I33:I43" si="15">ROUND(E33*H33,2)</f>
        <v>0</v>
      </c>
      <c r="J33" s="146"/>
      <c r="K33" s="145">
        <f t="shared" ref="K33:K43" si="16">ROUND(E33*J33,2)</f>
        <v>0</v>
      </c>
      <c r="L33" s="145">
        <v>21</v>
      </c>
      <c r="M33" s="145">
        <f t="shared" ref="M33:M43" si="17">G33*(1+L33/100)</f>
        <v>0</v>
      </c>
      <c r="N33" s="144">
        <v>0</v>
      </c>
      <c r="O33" s="144">
        <f t="shared" ref="O33:O43" si="18">ROUND(E33*N33,2)</f>
        <v>0</v>
      </c>
      <c r="P33" s="144">
        <v>0</v>
      </c>
      <c r="Q33" s="144">
        <f t="shared" ref="Q33:Q43" si="19">ROUND(E33*P33,2)</f>
        <v>0</v>
      </c>
      <c r="R33" s="145"/>
      <c r="S33" s="145" t="s">
        <v>314</v>
      </c>
      <c r="T33" s="145" t="s">
        <v>315</v>
      </c>
      <c r="U33" s="145">
        <v>0</v>
      </c>
      <c r="V33" s="145">
        <f t="shared" ref="V33:V43" si="20">ROUND(E33*U33,2)</f>
        <v>0</v>
      </c>
      <c r="W33" s="145"/>
      <c r="X33" s="145" t="s">
        <v>171</v>
      </c>
      <c r="Y33" s="135"/>
      <c r="Z33" s="135"/>
      <c r="AA33" s="135"/>
      <c r="AB33" s="135"/>
      <c r="AC33" s="135"/>
      <c r="AD33" s="135"/>
      <c r="AE33" s="135"/>
      <c r="AF33" s="135"/>
      <c r="AG33" s="135" t="s">
        <v>425</v>
      </c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outlineLevel="1" x14ac:dyDescent="0.2">
      <c r="A34" s="166">
        <v>24</v>
      </c>
      <c r="B34" s="167" t="s">
        <v>466</v>
      </c>
      <c r="C34" s="175" t="s">
        <v>467</v>
      </c>
      <c r="D34" s="168" t="s">
        <v>191</v>
      </c>
      <c r="E34" s="169">
        <v>12</v>
      </c>
      <c r="F34" s="170"/>
      <c r="G34" s="171">
        <f t="shared" si="14"/>
        <v>0</v>
      </c>
      <c r="H34" s="146"/>
      <c r="I34" s="145">
        <f t="shared" si="15"/>
        <v>0</v>
      </c>
      <c r="J34" s="146"/>
      <c r="K34" s="145">
        <f t="shared" si="16"/>
        <v>0</v>
      </c>
      <c r="L34" s="145">
        <v>21</v>
      </c>
      <c r="M34" s="145">
        <f t="shared" si="17"/>
        <v>0</v>
      </c>
      <c r="N34" s="144">
        <v>1.6E-2</v>
      </c>
      <c r="O34" s="144">
        <f t="shared" si="18"/>
        <v>0.19</v>
      </c>
      <c r="P34" s="144">
        <v>0</v>
      </c>
      <c r="Q34" s="144">
        <f t="shared" si="19"/>
        <v>0</v>
      </c>
      <c r="R34" s="145" t="s">
        <v>231</v>
      </c>
      <c r="S34" s="145" t="s">
        <v>170</v>
      </c>
      <c r="T34" s="145" t="s">
        <v>315</v>
      </c>
      <c r="U34" s="145">
        <v>0</v>
      </c>
      <c r="V34" s="145">
        <f t="shared" si="20"/>
        <v>0</v>
      </c>
      <c r="W34" s="145"/>
      <c r="X34" s="145" t="s">
        <v>232</v>
      </c>
      <c r="Y34" s="135"/>
      <c r="Z34" s="135"/>
      <c r="AA34" s="135"/>
      <c r="AB34" s="135"/>
      <c r="AC34" s="135"/>
      <c r="AD34" s="135"/>
      <c r="AE34" s="135"/>
      <c r="AF34" s="135"/>
      <c r="AG34" s="135" t="s">
        <v>233</v>
      </c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outlineLevel="1" x14ac:dyDescent="0.2">
      <c r="A35" s="166">
        <v>25</v>
      </c>
      <c r="B35" s="167" t="s">
        <v>468</v>
      </c>
      <c r="C35" s="175" t="s">
        <v>469</v>
      </c>
      <c r="D35" s="168" t="s">
        <v>191</v>
      </c>
      <c r="E35" s="169">
        <v>12</v>
      </c>
      <c r="F35" s="170"/>
      <c r="G35" s="171">
        <f t="shared" si="14"/>
        <v>0</v>
      </c>
      <c r="H35" s="146"/>
      <c r="I35" s="145">
        <f t="shared" si="15"/>
        <v>0</v>
      </c>
      <c r="J35" s="146"/>
      <c r="K35" s="145">
        <f t="shared" si="16"/>
        <v>0</v>
      </c>
      <c r="L35" s="145">
        <v>21</v>
      </c>
      <c r="M35" s="145">
        <f t="shared" si="17"/>
        <v>0</v>
      </c>
      <c r="N35" s="144">
        <v>4.7000000000000002E-3</v>
      </c>
      <c r="O35" s="144">
        <f t="shared" si="18"/>
        <v>0.06</v>
      </c>
      <c r="P35" s="144">
        <v>0</v>
      </c>
      <c r="Q35" s="144">
        <f t="shared" si="19"/>
        <v>0</v>
      </c>
      <c r="R35" s="145" t="s">
        <v>231</v>
      </c>
      <c r="S35" s="145" t="s">
        <v>170</v>
      </c>
      <c r="T35" s="145" t="s">
        <v>315</v>
      </c>
      <c r="U35" s="145">
        <v>0</v>
      </c>
      <c r="V35" s="145">
        <f t="shared" si="20"/>
        <v>0</v>
      </c>
      <c r="W35" s="145"/>
      <c r="X35" s="145" t="s">
        <v>232</v>
      </c>
      <c r="Y35" s="135"/>
      <c r="Z35" s="135"/>
      <c r="AA35" s="135"/>
      <c r="AB35" s="135"/>
      <c r="AC35" s="135"/>
      <c r="AD35" s="135"/>
      <c r="AE35" s="135"/>
      <c r="AF35" s="135"/>
      <c r="AG35" s="135" t="s">
        <v>233</v>
      </c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1" x14ac:dyDescent="0.2">
      <c r="A36" s="166">
        <v>26</v>
      </c>
      <c r="B36" s="167" t="s">
        <v>470</v>
      </c>
      <c r="C36" s="175" t="s">
        <v>471</v>
      </c>
      <c r="D36" s="168" t="s">
        <v>191</v>
      </c>
      <c r="E36" s="169">
        <v>12</v>
      </c>
      <c r="F36" s="170"/>
      <c r="G36" s="171">
        <f t="shared" si="14"/>
        <v>0</v>
      </c>
      <c r="H36" s="146"/>
      <c r="I36" s="145">
        <f t="shared" si="15"/>
        <v>0</v>
      </c>
      <c r="J36" s="146"/>
      <c r="K36" s="145">
        <f t="shared" si="16"/>
        <v>0</v>
      </c>
      <c r="L36" s="145">
        <v>21</v>
      </c>
      <c r="M36" s="145">
        <f t="shared" si="17"/>
        <v>0</v>
      </c>
      <c r="N36" s="144">
        <v>2.2000000000000001E-4</v>
      </c>
      <c r="O36" s="144">
        <f t="shared" si="18"/>
        <v>0</v>
      </c>
      <c r="P36" s="144">
        <v>0</v>
      </c>
      <c r="Q36" s="144">
        <f t="shared" si="19"/>
        <v>0</v>
      </c>
      <c r="R36" s="145" t="s">
        <v>231</v>
      </c>
      <c r="S36" s="145" t="s">
        <v>170</v>
      </c>
      <c r="T36" s="145" t="s">
        <v>315</v>
      </c>
      <c r="U36" s="145">
        <v>0</v>
      </c>
      <c r="V36" s="145">
        <f t="shared" si="20"/>
        <v>0</v>
      </c>
      <c r="W36" s="145"/>
      <c r="X36" s="145" t="s">
        <v>232</v>
      </c>
      <c r="Y36" s="135"/>
      <c r="Z36" s="135"/>
      <c r="AA36" s="135"/>
      <c r="AB36" s="135"/>
      <c r="AC36" s="135"/>
      <c r="AD36" s="135"/>
      <c r="AE36" s="135"/>
      <c r="AF36" s="135"/>
      <c r="AG36" s="135" t="s">
        <v>233</v>
      </c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outlineLevel="1" x14ac:dyDescent="0.2">
      <c r="A37" s="166">
        <v>27</v>
      </c>
      <c r="B37" s="167" t="s">
        <v>472</v>
      </c>
      <c r="C37" s="175" t="s">
        <v>473</v>
      </c>
      <c r="D37" s="168" t="s">
        <v>411</v>
      </c>
      <c r="E37" s="169">
        <v>24</v>
      </c>
      <c r="F37" s="170"/>
      <c r="G37" s="171">
        <f t="shared" si="14"/>
        <v>0</v>
      </c>
      <c r="H37" s="146"/>
      <c r="I37" s="145">
        <f t="shared" si="15"/>
        <v>0</v>
      </c>
      <c r="J37" s="146"/>
      <c r="K37" s="145">
        <f t="shared" si="16"/>
        <v>0</v>
      </c>
      <c r="L37" s="145">
        <v>21</v>
      </c>
      <c r="M37" s="145">
        <f t="shared" si="17"/>
        <v>0</v>
      </c>
      <c r="N37" s="144">
        <v>0</v>
      </c>
      <c r="O37" s="144">
        <f t="shared" si="18"/>
        <v>0</v>
      </c>
      <c r="P37" s="144">
        <v>0</v>
      </c>
      <c r="Q37" s="144">
        <f t="shared" si="19"/>
        <v>0</v>
      </c>
      <c r="R37" s="145"/>
      <c r="S37" s="145" t="s">
        <v>314</v>
      </c>
      <c r="T37" s="145" t="s">
        <v>315</v>
      </c>
      <c r="U37" s="145">
        <v>0</v>
      </c>
      <c r="V37" s="145">
        <f t="shared" si="20"/>
        <v>0</v>
      </c>
      <c r="W37" s="145"/>
      <c r="X37" s="145" t="s">
        <v>171</v>
      </c>
      <c r="Y37" s="135"/>
      <c r="Z37" s="135"/>
      <c r="AA37" s="135"/>
      <c r="AB37" s="135"/>
      <c r="AC37" s="135"/>
      <c r="AD37" s="135"/>
      <c r="AE37" s="135"/>
      <c r="AF37" s="135"/>
      <c r="AG37" s="135" t="s">
        <v>425</v>
      </c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outlineLevel="1" x14ac:dyDescent="0.2">
      <c r="A38" s="166">
        <v>28</v>
      </c>
      <c r="B38" s="167" t="s">
        <v>474</v>
      </c>
      <c r="C38" s="175" t="s">
        <v>475</v>
      </c>
      <c r="D38" s="168" t="s">
        <v>191</v>
      </c>
      <c r="E38" s="169">
        <v>24</v>
      </c>
      <c r="F38" s="170"/>
      <c r="G38" s="171">
        <f t="shared" si="14"/>
        <v>0</v>
      </c>
      <c r="H38" s="146"/>
      <c r="I38" s="145">
        <f t="shared" si="15"/>
        <v>0</v>
      </c>
      <c r="J38" s="146"/>
      <c r="K38" s="145">
        <f t="shared" si="16"/>
        <v>0</v>
      </c>
      <c r="L38" s="145">
        <v>21</v>
      </c>
      <c r="M38" s="145">
        <f t="shared" si="17"/>
        <v>0</v>
      </c>
      <c r="N38" s="144">
        <v>9.0000000000000006E-5</v>
      </c>
      <c r="O38" s="144">
        <f t="shared" si="18"/>
        <v>0</v>
      </c>
      <c r="P38" s="144">
        <v>0</v>
      </c>
      <c r="Q38" s="144">
        <f t="shared" si="19"/>
        <v>0</v>
      </c>
      <c r="R38" s="145" t="s">
        <v>231</v>
      </c>
      <c r="S38" s="145" t="s">
        <v>170</v>
      </c>
      <c r="T38" s="145" t="s">
        <v>315</v>
      </c>
      <c r="U38" s="145">
        <v>0</v>
      </c>
      <c r="V38" s="145">
        <f t="shared" si="20"/>
        <v>0</v>
      </c>
      <c r="W38" s="145"/>
      <c r="X38" s="145" t="s">
        <v>232</v>
      </c>
      <c r="Y38" s="135"/>
      <c r="Z38" s="135"/>
      <c r="AA38" s="135"/>
      <c r="AB38" s="135"/>
      <c r="AC38" s="135"/>
      <c r="AD38" s="135"/>
      <c r="AE38" s="135"/>
      <c r="AF38" s="135"/>
      <c r="AG38" s="135" t="s">
        <v>233</v>
      </c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outlineLevel="1" x14ac:dyDescent="0.2">
      <c r="A39" s="166">
        <v>29</v>
      </c>
      <c r="B39" s="167" t="s">
        <v>476</v>
      </c>
      <c r="C39" s="175" t="s">
        <v>477</v>
      </c>
      <c r="D39" s="168" t="s">
        <v>191</v>
      </c>
      <c r="E39" s="169">
        <v>12</v>
      </c>
      <c r="F39" s="170"/>
      <c r="G39" s="171">
        <f t="shared" si="14"/>
        <v>0</v>
      </c>
      <c r="H39" s="146"/>
      <c r="I39" s="145">
        <f t="shared" si="15"/>
        <v>0</v>
      </c>
      <c r="J39" s="146"/>
      <c r="K39" s="145">
        <f t="shared" si="16"/>
        <v>0</v>
      </c>
      <c r="L39" s="145">
        <v>21</v>
      </c>
      <c r="M39" s="145">
        <f t="shared" si="17"/>
        <v>0</v>
      </c>
      <c r="N39" s="144">
        <v>4.0000000000000003E-5</v>
      </c>
      <c r="O39" s="144">
        <f t="shared" si="18"/>
        <v>0</v>
      </c>
      <c r="P39" s="144">
        <v>0</v>
      </c>
      <c r="Q39" s="144">
        <f t="shared" si="19"/>
        <v>0</v>
      </c>
      <c r="R39" s="145"/>
      <c r="S39" s="145" t="s">
        <v>170</v>
      </c>
      <c r="T39" s="145" t="s">
        <v>170</v>
      </c>
      <c r="U39" s="145">
        <v>0.44500000000000001</v>
      </c>
      <c r="V39" s="145">
        <f t="shared" si="20"/>
        <v>5.34</v>
      </c>
      <c r="W39" s="145"/>
      <c r="X39" s="145" t="s">
        <v>171</v>
      </c>
      <c r="Y39" s="135"/>
      <c r="Z39" s="135"/>
      <c r="AA39" s="135"/>
      <c r="AB39" s="135"/>
      <c r="AC39" s="135"/>
      <c r="AD39" s="135"/>
      <c r="AE39" s="135"/>
      <c r="AF39" s="135"/>
      <c r="AG39" s="135" t="s">
        <v>425</v>
      </c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1" x14ac:dyDescent="0.2">
      <c r="A40" s="166">
        <v>30</v>
      </c>
      <c r="B40" s="167" t="s">
        <v>478</v>
      </c>
      <c r="C40" s="175" t="s">
        <v>479</v>
      </c>
      <c r="D40" s="168" t="s">
        <v>191</v>
      </c>
      <c r="E40" s="169">
        <v>12</v>
      </c>
      <c r="F40" s="170"/>
      <c r="G40" s="171">
        <f t="shared" si="14"/>
        <v>0</v>
      </c>
      <c r="H40" s="146"/>
      <c r="I40" s="145">
        <f t="shared" si="15"/>
        <v>0</v>
      </c>
      <c r="J40" s="146"/>
      <c r="K40" s="145">
        <f t="shared" si="16"/>
        <v>0</v>
      </c>
      <c r="L40" s="145">
        <v>21</v>
      </c>
      <c r="M40" s="145">
        <f t="shared" si="17"/>
        <v>0</v>
      </c>
      <c r="N40" s="144">
        <v>1.1999999999999999E-3</v>
      </c>
      <c r="O40" s="144">
        <f t="shared" si="18"/>
        <v>0.01</v>
      </c>
      <c r="P40" s="144">
        <v>0</v>
      </c>
      <c r="Q40" s="144">
        <f t="shared" si="19"/>
        <v>0</v>
      </c>
      <c r="R40" s="145" t="s">
        <v>231</v>
      </c>
      <c r="S40" s="145" t="s">
        <v>170</v>
      </c>
      <c r="T40" s="145" t="s">
        <v>315</v>
      </c>
      <c r="U40" s="145">
        <v>0</v>
      </c>
      <c r="V40" s="145">
        <f t="shared" si="20"/>
        <v>0</v>
      </c>
      <c r="W40" s="145"/>
      <c r="X40" s="145" t="s">
        <v>232</v>
      </c>
      <c r="Y40" s="135"/>
      <c r="Z40" s="135"/>
      <c r="AA40" s="135"/>
      <c r="AB40" s="135"/>
      <c r="AC40" s="135"/>
      <c r="AD40" s="135"/>
      <c r="AE40" s="135"/>
      <c r="AF40" s="135"/>
      <c r="AG40" s="135" t="s">
        <v>233</v>
      </c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outlineLevel="1" x14ac:dyDescent="0.2">
      <c r="A41" s="166">
        <v>31</v>
      </c>
      <c r="B41" s="167" t="s">
        <v>480</v>
      </c>
      <c r="C41" s="175" t="s">
        <v>481</v>
      </c>
      <c r="D41" s="168" t="s">
        <v>191</v>
      </c>
      <c r="E41" s="169">
        <v>12</v>
      </c>
      <c r="F41" s="170"/>
      <c r="G41" s="171">
        <f t="shared" si="14"/>
        <v>0</v>
      </c>
      <c r="H41" s="146"/>
      <c r="I41" s="145">
        <f t="shared" si="15"/>
        <v>0</v>
      </c>
      <c r="J41" s="146"/>
      <c r="K41" s="145">
        <f t="shared" si="16"/>
        <v>0</v>
      </c>
      <c r="L41" s="145">
        <v>21</v>
      </c>
      <c r="M41" s="145">
        <f t="shared" si="17"/>
        <v>0</v>
      </c>
      <c r="N41" s="144">
        <v>1.2999999999999999E-4</v>
      </c>
      <c r="O41" s="144">
        <f t="shared" si="18"/>
        <v>0</v>
      </c>
      <c r="P41" s="144">
        <v>0</v>
      </c>
      <c r="Q41" s="144">
        <f t="shared" si="19"/>
        <v>0</v>
      </c>
      <c r="R41" s="145"/>
      <c r="S41" s="145" t="s">
        <v>170</v>
      </c>
      <c r="T41" s="145" t="s">
        <v>170</v>
      </c>
      <c r="U41" s="145">
        <v>0.65500000000000003</v>
      </c>
      <c r="V41" s="145">
        <f t="shared" si="20"/>
        <v>7.86</v>
      </c>
      <c r="W41" s="145"/>
      <c r="X41" s="145" t="s">
        <v>171</v>
      </c>
      <c r="Y41" s="135"/>
      <c r="Z41" s="135"/>
      <c r="AA41" s="135"/>
      <c r="AB41" s="135"/>
      <c r="AC41" s="135"/>
      <c r="AD41" s="135"/>
      <c r="AE41" s="135"/>
      <c r="AF41" s="135"/>
      <c r="AG41" s="135" t="s">
        <v>172</v>
      </c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ht="22.5" outlineLevel="1" x14ac:dyDescent="0.2">
      <c r="A42" s="166">
        <v>32</v>
      </c>
      <c r="B42" s="167" t="s">
        <v>482</v>
      </c>
      <c r="C42" s="175" t="s">
        <v>483</v>
      </c>
      <c r="D42" s="168" t="s">
        <v>191</v>
      </c>
      <c r="E42" s="169">
        <v>12</v>
      </c>
      <c r="F42" s="170"/>
      <c r="G42" s="171">
        <f t="shared" si="14"/>
        <v>0</v>
      </c>
      <c r="H42" s="146"/>
      <c r="I42" s="145">
        <f t="shared" si="15"/>
        <v>0</v>
      </c>
      <c r="J42" s="146"/>
      <c r="K42" s="145">
        <f t="shared" si="16"/>
        <v>0</v>
      </c>
      <c r="L42" s="145">
        <v>21</v>
      </c>
      <c r="M42" s="145">
        <f t="shared" si="17"/>
        <v>0</v>
      </c>
      <c r="N42" s="144">
        <v>1.48E-3</v>
      </c>
      <c r="O42" s="144">
        <f t="shared" si="18"/>
        <v>0.02</v>
      </c>
      <c r="P42" s="144">
        <v>0</v>
      </c>
      <c r="Q42" s="144">
        <f t="shared" si="19"/>
        <v>0</v>
      </c>
      <c r="R42" s="145" t="s">
        <v>231</v>
      </c>
      <c r="S42" s="145" t="s">
        <v>170</v>
      </c>
      <c r="T42" s="145" t="s">
        <v>315</v>
      </c>
      <c r="U42" s="145">
        <v>0</v>
      </c>
      <c r="V42" s="145">
        <f t="shared" si="20"/>
        <v>0</v>
      </c>
      <c r="W42" s="145"/>
      <c r="X42" s="145" t="s">
        <v>232</v>
      </c>
      <c r="Y42" s="135"/>
      <c r="Z42" s="135"/>
      <c r="AA42" s="135"/>
      <c r="AB42" s="135"/>
      <c r="AC42" s="135"/>
      <c r="AD42" s="135"/>
      <c r="AE42" s="135"/>
      <c r="AF42" s="135"/>
      <c r="AG42" s="135" t="s">
        <v>233</v>
      </c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outlineLevel="1" x14ac:dyDescent="0.2">
      <c r="A43" s="166">
        <v>33</v>
      </c>
      <c r="B43" s="167" t="s">
        <v>484</v>
      </c>
      <c r="C43" s="175" t="s">
        <v>485</v>
      </c>
      <c r="D43" s="168" t="s">
        <v>219</v>
      </c>
      <c r="E43" s="169">
        <v>0.5</v>
      </c>
      <c r="F43" s="170"/>
      <c r="G43" s="171">
        <f t="shared" si="14"/>
        <v>0</v>
      </c>
      <c r="H43" s="146"/>
      <c r="I43" s="145">
        <f t="shared" si="15"/>
        <v>0</v>
      </c>
      <c r="J43" s="146"/>
      <c r="K43" s="145">
        <f t="shared" si="16"/>
        <v>0</v>
      </c>
      <c r="L43" s="145">
        <v>21</v>
      </c>
      <c r="M43" s="145">
        <f t="shared" si="17"/>
        <v>0</v>
      </c>
      <c r="N43" s="144">
        <v>0</v>
      </c>
      <c r="O43" s="144">
        <f t="shared" si="18"/>
        <v>0</v>
      </c>
      <c r="P43" s="144">
        <v>0</v>
      </c>
      <c r="Q43" s="144">
        <f t="shared" si="19"/>
        <v>0</v>
      </c>
      <c r="R43" s="145"/>
      <c r="S43" s="145" t="s">
        <v>170</v>
      </c>
      <c r="T43" s="145" t="s">
        <v>170</v>
      </c>
      <c r="U43" s="145">
        <v>1.5169999999999999</v>
      </c>
      <c r="V43" s="145">
        <f t="shared" si="20"/>
        <v>0.76</v>
      </c>
      <c r="W43" s="145"/>
      <c r="X43" s="145" t="s">
        <v>171</v>
      </c>
      <c r="Y43" s="135"/>
      <c r="Z43" s="135"/>
      <c r="AA43" s="135"/>
      <c r="AB43" s="135"/>
      <c r="AC43" s="135"/>
      <c r="AD43" s="135"/>
      <c r="AE43" s="135"/>
      <c r="AF43" s="135"/>
      <c r="AG43" s="135" t="s">
        <v>172</v>
      </c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x14ac:dyDescent="0.2">
      <c r="A44" s="153" t="s">
        <v>165</v>
      </c>
      <c r="B44" s="154" t="s">
        <v>139</v>
      </c>
      <c r="C44" s="172" t="s">
        <v>30</v>
      </c>
      <c r="D44" s="155"/>
      <c r="E44" s="156"/>
      <c r="F44" s="157"/>
      <c r="G44" s="158">
        <f>SUMIF(AG45:AG47,"&lt;&gt;NOR",G45:G47)</f>
        <v>0</v>
      </c>
      <c r="H44" s="152"/>
      <c r="I44" s="152">
        <f>SUM(I45:I47)</f>
        <v>0</v>
      </c>
      <c r="J44" s="152"/>
      <c r="K44" s="152">
        <f>SUM(K45:K47)</f>
        <v>0</v>
      </c>
      <c r="L44" s="152"/>
      <c r="M44" s="152">
        <f>SUM(M45:M47)</f>
        <v>0</v>
      </c>
      <c r="N44" s="151"/>
      <c r="O44" s="151">
        <f>SUM(O45:O47)</f>
        <v>0</v>
      </c>
      <c r="P44" s="151"/>
      <c r="Q44" s="151">
        <f>SUM(Q45:Q47)</f>
        <v>0</v>
      </c>
      <c r="R44" s="152"/>
      <c r="S44" s="152"/>
      <c r="T44" s="152"/>
      <c r="U44" s="152"/>
      <c r="V44" s="152">
        <f>SUM(V45:V47)</f>
        <v>0</v>
      </c>
      <c r="W44" s="152"/>
      <c r="X44" s="152"/>
      <c r="AG44" t="s">
        <v>166</v>
      </c>
    </row>
    <row r="45" spans="1:60" ht="22.5" outlineLevel="1" x14ac:dyDescent="0.2">
      <c r="A45" s="166">
        <v>34</v>
      </c>
      <c r="B45" s="167" t="s">
        <v>486</v>
      </c>
      <c r="C45" s="175" t="s">
        <v>487</v>
      </c>
      <c r="D45" s="168" t="s">
        <v>488</v>
      </c>
      <c r="E45" s="169">
        <v>49</v>
      </c>
      <c r="F45" s="170"/>
      <c r="G45" s="171">
        <f>ROUND(E45*F45,2)</f>
        <v>0</v>
      </c>
      <c r="H45" s="146"/>
      <c r="I45" s="145">
        <f>ROUND(E45*H45,2)</f>
        <v>0</v>
      </c>
      <c r="J45" s="146"/>
      <c r="K45" s="145">
        <f>ROUND(E45*J45,2)</f>
        <v>0</v>
      </c>
      <c r="L45" s="145">
        <v>21</v>
      </c>
      <c r="M45" s="145">
        <f>G45*(1+L45/100)</f>
        <v>0</v>
      </c>
      <c r="N45" s="144">
        <v>0</v>
      </c>
      <c r="O45" s="144">
        <f>ROUND(E45*N45,2)</f>
        <v>0</v>
      </c>
      <c r="P45" s="144">
        <v>0</v>
      </c>
      <c r="Q45" s="144">
        <f>ROUND(E45*P45,2)</f>
        <v>0</v>
      </c>
      <c r="R45" s="145"/>
      <c r="S45" s="145" t="s">
        <v>314</v>
      </c>
      <c r="T45" s="145" t="s">
        <v>315</v>
      </c>
      <c r="U45" s="145">
        <v>0</v>
      </c>
      <c r="V45" s="145">
        <f>ROUND(E45*U45,2)</f>
        <v>0</v>
      </c>
      <c r="W45" s="145"/>
      <c r="X45" s="145" t="s">
        <v>409</v>
      </c>
      <c r="Y45" s="135"/>
      <c r="Z45" s="135"/>
      <c r="AA45" s="135"/>
      <c r="AB45" s="135"/>
      <c r="AC45" s="135"/>
      <c r="AD45" s="135"/>
      <c r="AE45" s="135"/>
      <c r="AF45" s="135"/>
      <c r="AG45" s="135" t="s">
        <v>489</v>
      </c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1" x14ac:dyDescent="0.2">
      <c r="A46" s="166">
        <v>35</v>
      </c>
      <c r="B46" s="167" t="s">
        <v>490</v>
      </c>
      <c r="C46" s="175" t="s">
        <v>491</v>
      </c>
      <c r="D46" s="168" t="s">
        <v>219</v>
      </c>
      <c r="E46" s="169">
        <v>12</v>
      </c>
      <c r="F46" s="170"/>
      <c r="G46" s="171">
        <f>ROUND(E46*F46,2)</f>
        <v>0</v>
      </c>
      <c r="H46" s="146"/>
      <c r="I46" s="145">
        <f>ROUND(E46*H46,2)</f>
        <v>0</v>
      </c>
      <c r="J46" s="146"/>
      <c r="K46" s="145">
        <f>ROUND(E46*J46,2)</f>
        <v>0</v>
      </c>
      <c r="L46" s="145">
        <v>21</v>
      </c>
      <c r="M46" s="145">
        <f>G46*(1+L46/100)</f>
        <v>0</v>
      </c>
      <c r="N46" s="144">
        <v>0</v>
      </c>
      <c r="O46" s="144">
        <f>ROUND(E46*N46,2)</f>
        <v>0</v>
      </c>
      <c r="P46" s="144">
        <v>0</v>
      </c>
      <c r="Q46" s="144">
        <f>ROUND(E46*P46,2)</f>
        <v>0</v>
      </c>
      <c r="R46" s="145"/>
      <c r="S46" s="145" t="s">
        <v>314</v>
      </c>
      <c r="T46" s="145" t="s">
        <v>315</v>
      </c>
      <c r="U46" s="145">
        <v>0</v>
      </c>
      <c r="V46" s="145">
        <f>ROUND(E46*U46,2)</f>
        <v>0</v>
      </c>
      <c r="W46" s="145"/>
      <c r="X46" s="145" t="s">
        <v>409</v>
      </c>
      <c r="Y46" s="135"/>
      <c r="Z46" s="135"/>
      <c r="AA46" s="135"/>
      <c r="AB46" s="135"/>
      <c r="AC46" s="135"/>
      <c r="AD46" s="135"/>
      <c r="AE46" s="135"/>
      <c r="AF46" s="135"/>
      <c r="AG46" s="135" t="s">
        <v>489</v>
      </c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outlineLevel="1" x14ac:dyDescent="0.2">
      <c r="A47" s="166">
        <v>36</v>
      </c>
      <c r="B47" s="167" t="s">
        <v>492</v>
      </c>
      <c r="C47" s="175" t="s">
        <v>493</v>
      </c>
      <c r="D47" s="168" t="s">
        <v>494</v>
      </c>
      <c r="E47" s="169">
        <v>60</v>
      </c>
      <c r="F47" s="170"/>
      <c r="G47" s="171">
        <f>ROUND(E47*F47,2)</f>
        <v>0</v>
      </c>
      <c r="H47" s="146"/>
      <c r="I47" s="145">
        <f>ROUND(E47*H47,2)</f>
        <v>0</v>
      </c>
      <c r="J47" s="146"/>
      <c r="K47" s="145">
        <f>ROUND(E47*J47,2)</f>
        <v>0</v>
      </c>
      <c r="L47" s="145">
        <v>21</v>
      </c>
      <c r="M47" s="145">
        <f>G47*(1+L47/100)</f>
        <v>0</v>
      </c>
      <c r="N47" s="144">
        <v>0</v>
      </c>
      <c r="O47" s="144">
        <f>ROUND(E47*N47,2)</f>
        <v>0</v>
      </c>
      <c r="P47" s="144">
        <v>0</v>
      </c>
      <c r="Q47" s="144">
        <f>ROUND(E47*P47,2)</f>
        <v>0</v>
      </c>
      <c r="R47" s="145"/>
      <c r="S47" s="145" t="s">
        <v>314</v>
      </c>
      <c r="T47" s="145" t="s">
        <v>315</v>
      </c>
      <c r="U47" s="145">
        <v>0</v>
      </c>
      <c r="V47" s="145">
        <f>ROUND(E47*U47,2)</f>
        <v>0</v>
      </c>
      <c r="W47" s="145"/>
      <c r="X47" s="145" t="s">
        <v>409</v>
      </c>
      <c r="Y47" s="135"/>
      <c r="Z47" s="135"/>
      <c r="AA47" s="135"/>
      <c r="AB47" s="135"/>
      <c r="AC47" s="135"/>
      <c r="AD47" s="135"/>
      <c r="AE47" s="135"/>
      <c r="AF47" s="135"/>
      <c r="AG47" s="135" t="s">
        <v>489</v>
      </c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x14ac:dyDescent="0.2">
      <c r="A48" s="153" t="s">
        <v>165</v>
      </c>
      <c r="B48" s="154" t="s">
        <v>138</v>
      </c>
      <c r="C48" s="172" t="s">
        <v>29</v>
      </c>
      <c r="D48" s="155"/>
      <c r="E48" s="156"/>
      <c r="F48" s="157"/>
      <c r="G48" s="158">
        <f>SUMIF(AG49:AG50,"&lt;&gt;NOR",G49:G50)</f>
        <v>0</v>
      </c>
      <c r="H48" s="152"/>
      <c r="I48" s="152">
        <f>SUM(I49:I50)</f>
        <v>0</v>
      </c>
      <c r="J48" s="152"/>
      <c r="K48" s="152">
        <f>SUM(K49:K50)</f>
        <v>0</v>
      </c>
      <c r="L48" s="152"/>
      <c r="M48" s="152">
        <f>SUM(M49:M50)</f>
        <v>0</v>
      </c>
      <c r="N48" s="151"/>
      <c r="O48" s="151">
        <f>SUM(O49:O50)</f>
        <v>0</v>
      </c>
      <c r="P48" s="151"/>
      <c r="Q48" s="151">
        <f>SUM(Q49:Q50)</f>
        <v>0</v>
      </c>
      <c r="R48" s="152"/>
      <c r="S48" s="152"/>
      <c r="T48" s="152"/>
      <c r="U48" s="152"/>
      <c r="V48" s="152">
        <f>SUM(V49:V50)</f>
        <v>0</v>
      </c>
      <c r="W48" s="152"/>
      <c r="X48" s="152"/>
      <c r="AG48" t="s">
        <v>166</v>
      </c>
    </row>
    <row r="49" spans="1:60" outlineLevel="1" x14ac:dyDescent="0.2">
      <c r="A49" s="166">
        <v>37</v>
      </c>
      <c r="B49" s="167" t="s">
        <v>495</v>
      </c>
      <c r="C49" s="175" t="s">
        <v>496</v>
      </c>
      <c r="D49" s="168" t="s">
        <v>497</v>
      </c>
      <c r="E49" s="169">
        <v>1</v>
      </c>
      <c r="F49" s="170"/>
      <c r="G49" s="171">
        <f>ROUND(E49*F49,2)</f>
        <v>0</v>
      </c>
      <c r="H49" s="146"/>
      <c r="I49" s="145">
        <f>ROUND(E49*H49,2)</f>
        <v>0</v>
      </c>
      <c r="J49" s="146"/>
      <c r="K49" s="145">
        <f>ROUND(E49*J49,2)</f>
        <v>0</v>
      </c>
      <c r="L49" s="145">
        <v>21</v>
      </c>
      <c r="M49" s="145">
        <f>G49*(1+L49/100)</f>
        <v>0</v>
      </c>
      <c r="N49" s="144">
        <v>0</v>
      </c>
      <c r="O49" s="144">
        <f>ROUND(E49*N49,2)</f>
        <v>0</v>
      </c>
      <c r="P49" s="144">
        <v>0</v>
      </c>
      <c r="Q49" s="144">
        <f>ROUND(E49*P49,2)</f>
        <v>0</v>
      </c>
      <c r="R49" s="145"/>
      <c r="S49" s="145" t="s">
        <v>314</v>
      </c>
      <c r="T49" s="145" t="s">
        <v>315</v>
      </c>
      <c r="U49" s="145">
        <v>0</v>
      </c>
      <c r="V49" s="145">
        <f>ROUND(E49*U49,2)</f>
        <v>0</v>
      </c>
      <c r="W49" s="145"/>
      <c r="X49" s="145" t="s">
        <v>409</v>
      </c>
      <c r="Y49" s="135"/>
      <c r="Z49" s="135"/>
      <c r="AA49" s="135"/>
      <c r="AB49" s="135"/>
      <c r="AC49" s="135"/>
      <c r="AD49" s="135"/>
      <c r="AE49" s="135"/>
      <c r="AF49" s="135"/>
      <c r="AG49" s="135" t="s">
        <v>489</v>
      </c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outlineLevel="1" x14ac:dyDescent="0.2">
      <c r="A50" s="160">
        <v>38</v>
      </c>
      <c r="B50" s="161" t="s">
        <v>498</v>
      </c>
      <c r="C50" s="173" t="s">
        <v>499</v>
      </c>
      <c r="D50" s="162" t="s">
        <v>497</v>
      </c>
      <c r="E50" s="163">
        <v>1</v>
      </c>
      <c r="F50" s="164"/>
      <c r="G50" s="165">
        <f>ROUND(E50*F50,2)</f>
        <v>0</v>
      </c>
      <c r="H50" s="146"/>
      <c r="I50" s="145">
        <f>ROUND(E50*H50,2)</f>
        <v>0</v>
      </c>
      <c r="J50" s="146"/>
      <c r="K50" s="145">
        <f>ROUND(E50*J50,2)</f>
        <v>0</v>
      </c>
      <c r="L50" s="145">
        <v>21</v>
      </c>
      <c r="M50" s="145">
        <f>G50*(1+L50/100)</f>
        <v>0</v>
      </c>
      <c r="N50" s="144">
        <v>0</v>
      </c>
      <c r="O50" s="144">
        <f>ROUND(E50*N50,2)</f>
        <v>0</v>
      </c>
      <c r="P50" s="144">
        <v>0</v>
      </c>
      <c r="Q50" s="144">
        <f>ROUND(E50*P50,2)</f>
        <v>0</v>
      </c>
      <c r="R50" s="145"/>
      <c r="S50" s="145" t="s">
        <v>314</v>
      </c>
      <c r="T50" s="145" t="s">
        <v>315</v>
      </c>
      <c r="U50" s="145">
        <v>0</v>
      </c>
      <c r="V50" s="145">
        <f>ROUND(E50*U50,2)</f>
        <v>0</v>
      </c>
      <c r="W50" s="145"/>
      <c r="X50" s="145" t="s">
        <v>409</v>
      </c>
      <c r="Y50" s="135"/>
      <c r="Z50" s="135"/>
      <c r="AA50" s="135"/>
      <c r="AB50" s="135"/>
      <c r="AC50" s="135"/>
      <c r="AD50" s="135"/>
      <c r="AE50" s="135"/>
      <c r="AF50" s="135"/>
      <c r="AG50" s="135" t="s">
        <v>489</v>
      </c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x14ac:dyDescent="0.2">
      <c r="A51" s="3"/>
      <c r="B51" s="4"/>
      <c r="C51" s="177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v>15</v>
      </c>
      <c r="AF51">
        <v>21</v>
      </c>
      <c r="AG51" t="s">
        <v>152</v>
      </c>
    </row>
    <row r="52" spans="1:60" x14ac:dyDescent="0.2">
      <c r="A52" s="138"/>
      <c r="B52" s="139" t="s">
        <v>31</v>
      </c>
      <c r="C52" s="178"/>
      <c r="D52" s="140"/>
      <c r="E52" s="141"/>
      <c r="F52" s="141"/>
      <c r="G52" s="159">
        <f>G8+G19+G32+G44+G48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f>SUMIF(L7:L50,AE51,G7:G50)</f>
        <v>0</v>
      </c>
      <c r="AF52">
        <f>SUMIF(L7:L50,AF51,G7:G50)</f>
        <v>0</v>
      </c>
      <c r="AG52" t="s">
        <v>413</v>
      </c>
    </row>
    <row r="53" spans="1:60" x14ac:dyDescent="0.2">
      <c r="A53" s="3"/>
      <c r="B53" s="4"/>
      <c r="C53" s="177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60" x14ac:dyDescent="0.2">
      <c r="A54" s="3"/>
      <c r="B54" s="4"/>
      <c r="C54" s="177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60" x14ac:dyDescent="0.2">
      <c r="A55" s="275" t="s">
        <v>414</v>
      </c>
      <c r="B55" s="275"/>
      <c r="C55" s="276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60" x14ac:dyDescent="0.2">
      <c r="A56" s="256"/>
      <c r="B56" s="257"/>
      <c r="C56" s="258"/>
      <c r="D56" s="257"/>
      <c r="E56" s="257"/>
      <c r="F56" s="257"/>
      <c r="G56" s="259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G56" t="s">
        <v>415</v>
      </c>
    </row>
    <row r="57" spans="1:60" x14ac:dyDescent="0.2">
      <c r="A57" s="260"/>
      <c r="B57" s="261"/>
      <c r="C57" s="262"/>
      <c r="D57" s="261"/>
      <c r="E57" s="261"/>
      <c r="F57" s="261"/>
      <c r="G57" s="26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">
      <c r="A58" s="260"/>
      <c r="B58" s="261"/>
      <c r="C58" s="262"/>
      <c r="D58" s="261"/>
      <c r="E58" s="261"/>
      <c r="F58" s="261"/>
      <c r="G58" s="26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">
      <c r="A59" s="260"/>
      <c r="B59" s="261"/>
      <c r="C59" s="262"/>
      <c r="D59" s="261"/>
      <c r="E59" s="261"/>
      <c r="F59" s="261"/>
      <c r="G59" s="26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">
      <c r="A60" s="264"/>
      <c r="B60" s="265"/>
      <c r="C60" s="266"/>
      <c r="D60" s="265"/>
      <c r="E60" s="265"/>
      <c r="F60" s="265"/>
      <c r="G60" s="26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A61" s="3"/>
      <c r="B61" s="4"/>
      <c r="C61" s="177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C62" s="179"/>
      <c r="D62" s="10"/>
      <c r="AG62" t="s">
        <v>416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x+CtzIgRdyxURkOqK9i8sWZtrBxjy/lUQliWYSCaDOrdAbEts5isTFqt+wR2LhnVSXkERNcrH4/xd905YjqeA==" saltValue="ZSKAIOKJJkqfHtKNhsBAGw==" spinCount="100000" sheet="1" objects="1" scenarios="1"/>
  <mergeCells count="6">
    <mergeCell ref="A56:G60"/>
    <mergeCell ref="A1:G1"/>
    <mergeCell ref="C2:G2"/>
    <mergeCell ref="C3:G3"/>
    <mergeCell ref="C4:G4"/>
    <mergeCell ref="A55:C5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Z17" sqref="Z17"/>
    </sheetView>
  </sheetViews>
  <sheetFormatPr defaultRowHeight="12.75" outlineLevelRow="1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8" t="s">
        <v>7</v>
      </c>
      <c r="B1" s="268"/>
      <c r="C1" s="268"/>
      <c r="D1" s="268"/>
      <c r="E1" s="268"/>
      <c r="F1" s="268"/>
      <c r="G1" s="268"/>
      <c r="AG1" t="s">
        <v>140</v>
      </c>
    </row>
    <row r="2" spans="1:60" ht="24.95" customHeight="1" x14ac:dyDescent="0.2">
      <c r="A2" s="127" t="s">
        <v>8</v>
      </c>
      <c r="B2" s="42" t="s">
        <v>43</v>
      </c>
      <c r="C2" s="269" t="s">
        <v>44</v>
      </c>
      <c r="D2" s="270"/>
      <c r="E2" s="270"/>
      <c r="F2" s="270"/>
      <c r="G2" s="271"/>
      <c r="AG2" t="s">
        <v>141</v>
      </c>
    </row>
    <row r="3" spans="1:60" ht="24.95" customHeight="1" x14ac:dyDescent="0.2">
      <c r="A3" s="127" t="s">
        <v>9</v>
      </c>
      <c r="B3" s="42" t="s">
        <v>46</v>
      </c>
      <c r="C3" s="269" t="s">
        <v>47</v>
      </c>
      <c r="D3" s="270"/>
      <c r="E3" s="270"/>
      <c r="F3" s="270"/>
      <c r="G3" s="271"/>
      <c r="AC3" s="109" t="s">
        <v>141</v>
      </c>
      <c r="AG3" t="s">
        <v>142</v>
      </c>
    </row>
    <row r="4" spans="1:60" ht="24.95" customHeight="1" x14ac:dyDescent="0.2">
      <c r="A4" s="128" t="s">
        <v>10</v>
      </c>
      <c r="B4" s="129" t="s">
        <v>52</v>
      </c>
      <c r="C4" s="272" t="s">
        <v>53</v>
      </c>
      <c r="D4" s="273"/>
      <c r="E4" s="273"/>
      <c r="F4" s="273"/>
      <c r="G4" s="274"/>
      <c r="AG4" t="s">
        <v>143</v>
      </c>
    </row>
    <row r="5" spans="1:60" x14ac:dyDescent="0.2">
      <c r="D5" s="10"/>
    </row>
    <row r="6" spans="1:60" ht="38.25" x14ac:dyDescent="0.2">
      <c r="A6" s="131" t="s">
        <v>144</v>
      </c>
      <c r="B6" s="133" t="s">
        <v>145</v>
      </c>
      <c r="C6" s="133" t="s">
        <v>146</v>
      </c>
      <c r="D6" s="132" t="s">
        <v>147</v>
      </c>
      <c r="E6" s="131" t="s">
        <v>148</v>
      </c>
      <c r="F6" s="130" t="s">
        <v>149</v>
      </c>
      <c r="G6" s="131" t="s">
        <v>31</v>
      </c>
      <c r="H6" s="134" t="s">
        <v>32</v>
      </c>
      <c r="I6" s="134" t="s">
        <v>150</v>
      </c>
      <c r="J6" s="134" t="s">
        <v>33</v>
      </c>
      <c r="K6" s="134" t="s">
        <v>151</v>
      </c>
      <c r="L6" s="134" t="s">
        <v>152</v>
      </c>
      <c r="M6" s="134" t="s">
        <v>153</v>
      </c>
      <c r="N6" s="134" t="s">
        <v>154</v>
      </c>
      <c r="O6" s="134" t="s">
        <v>155</v>
      </c>
      <c r="P6" s="134" t="s">
        <v>156</v>
      </c>
      <c r="Q6" s="134" t="s">
        <v>157</v>
      </c>
      <c r="R6" s="134" t="s">
        <v>158</v>
      </c>
      <c r="S6" s="134" t="s">
        <v>159</v>
      </c>
      <c r="T6" s="134" t="s">
        <v>160</v>
      </c>
      <c r="U6" s="134" t="s">
        <v>161</v>
      </c>
      <c r="V6" s="134" t="s">
        <v>162</v>
      </c>
      <c r="W6" s="134" t="s">
        <v>163</v>
      </c>
      <c r="X6" s="134" t="s">
        <v>164</v>
      </c>
    </row>
    <row r="7" spans="1:60" hidden="1" x14ac:dyDescent="0.2">
      <c r="A7" s="3"/>
      <c r="B7" s="4"/>
      <c r="C7" s="4"/>
      <c r="D7" s="6"/>
      <c r="E7" s="136"/>
      <c r="F7" s="137"/>
      <c r="G7" s="137"/>
      <c r="H7" s="137"/>
      <c r="I7" s="137"/>
      <c r="J7" s="137"/>
      <c r="K7" s="137"/>
      <c r="L7" s="137"/>
      <c r="M7" s="137"/>
      <c r="N7" s="136"/>
      <c r="O7" s="136"/>
      <c r="P7" s="136"/>
      <c r="Q7" s="136"/>
      <c r="R7" s="137"/>
      <c r="S7" s="137"/>
      <c r="T7" s="137"/>
      <c r="U7" s="137"/>
      <c r="V7" s="137"/>
      <c r="W7" s="137"/>
      <c r="X7" s="137"/>
    </row>
    <row r="8" spans="1:60" x14ac:dyDescent="0.2">
      <c r="A8" s="153" t="s">
        <v>165</v>
      </c>
      <c r="B8" s="154" t="s">
        <v>119</v>
      </c>
      <c r="C8" s="172" t="s">
        <v>120</v>
      </c>
      <c r="D8" s="155"/>
      <c r="E8" s="156"/>
      <c r="F8" s="157"/>
      <c r="G8" s="158">
        <f>SUMIF(AG9:AG10,"&lt;&gt;NOR",G9:G10)</f>
        <v>0</v>
      </c>
      <c r="H8" s="152"/>
      <c r="I8" s="152">
        <f>SUM(I9:I10)</f>
        <v>0</v>
      </c>
      <c r="J8" s="152"/>
      <c r="K8" s="152">
        <f>SUM(K9:K10)</f>
        <v>0</v>
      </c>
      <c r="L8" s="152"/>
      <c r="M8" s="152">
        <f>SUM(M9:M10)</f>
        <v>0</v>
      </c>
      <c r="N8" s="151"/>
      <c r="O8" s="151">
        <f>SUM(O9:O10)</f>
        <v>0</v>
      </c>
      <c r="P8" s="151"/>
      <c r="Q8" s="151">
        <f>SUM(Q9:Q10)</f>
        <v>0</v>
      </c>
      <c r="R8" s="152"/>
      <c r="S8" s="152"/>
      <c r="T8" s="152"/>
      <c r="U8" s="152"/>
      <c r="V8" s="152">
        <f>SUM(V9:V10)</f>
        <v>0</v>
      </c>
      <c r="W8" s="152"/>
      <c r="X8" s="152"/>
      <c r="AG8" t="s">
        <v>166</v>
      </c>
    </row>
    <row r="9" spans="1:60" outlineLevel="1" x14ac:dyDescent="0.2">
      <c r="A9" s="166">
        <v>1</v>
      </c>
      <c r="B9" s="167" t="s">
        <v>48</v>
      </c>
      <c r="C9" s="175" t="s">
        <v>500</v>
      </c>
      <c r="D9" s="168" t="s">
        <v>501</v>
      </c>
      <c r="E9" s="169">
        <v>1</v>
      </c>
      <c r="F9" s="170"/>
      <c r="G9" s="171">
        <f>ROUND(E9*F9,2)</f>
        <v>0</v>
      </c>
      <c r="H9" s="146"/>
      <c r="I9" s="145">
        <f>ROUND(E9*H9,2)</f>
        <v>0</v>
      </c>
      <c r="J9" s="146"/>
      <c r="K9" s="145">
        <f>ROUND(E9*J9,2)</f>
        <v>0</v>
      </c>
      <c r="L9" s="145">
        <v>21</v>
      </c>
      <c r="M9" s="145">
        <f>G9*(1+L9/100)</f>
        <v>0</v>
      </c>
      <c r="N9" s="144">
        <v>0</v>
      </c>
      <c r="O9" s="144">
        <f>ROUND(E9*N9,2)</f>
        <v>0</v>
      </c>
      <c r="P9" s="144">
        <v>0</v>
      </c>
      <c r="Q9" s="144">
        <f>ROUND(E9*P9,2)</f>
        <v>0</v>
      </c>
      <c r="R9" s="145"/>
      <c r="S9" s="145" t="s">
        <v>314</v>
      </c>
      <c r="T9" s="145" t="s">
        <v>315</v>
      </c>
      <c r="U9" s="145">
        <v>0</v>
      </c>
      <c r="V9" s="145">
        <f>ROUND(E9*U9,2)</f>
        <v>0</v>
      </c>
      <c r="W9" s="145"/>
      <c r="X9" s="145" t="s">
        <v>409</v>
      </c>
      <c r="Y9" s="135"/>
      <c r="Z9" s="135"/>
      <c r="AA9" s="135"/>
      <c r="AB9" s="135"/>
      <c r="AC9" s="135"/>
      <c r="AD9" s="135"/>
      <c r="AE9" s="135"/>
      <c r="AF9" s="135"/>
      <c r="AG9" s="135" t="s">
        <v>489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 x14ac:dyDescent="0.2">
      <c r="A10" s="166">
        <v>2</v>
      </c>
      <c r="B10" s="167" t="s">
        <v>50</v>
      </c>
      <c r="C10" s="175" t="s">
        <v>502</v>
      </c>
      <c r="D10" s="168" t="s">
        <v>488</v>
      </c>
      <c r="E10" s="169">
        <v>1</v>
      </c>
      <c r="F10" s="170"/>
      <c r="G10" s="171">
        <f>ROUND(E10*F10,2)</f>
        <v>0</v>
      </c>
      <c r="H10" s="146"/>
      <c r="I10" s="145">
        <f>ROUND(E10*H10,2)</f>
        <v>0</v>
      </c>
      <c r="J10" s="146"/>
      <c r="K10" s="145">
        <f>ROUND(E10*J10,2)</f>
        <v>0</v>
      </c>
      <c r="L10" s="145">
        <v>21</v>
      </c>
      <c r="M10" s="145">
        <f>G10*(1+L10/100)</f>
        <v>0</v>
      </c>
      <c r="N10" s="144">
        <v>0</v>
      </c>
      <c r="O10" s="144">
        <f>ROUND(E10*N10,2)</f>
        <v>0</v>
      </c>
      <c r="P10" s="144">
        <v>0</v>
      </c>
      <c r="Q10" s="144">
        <f>ROUND(E10*P10,2)</f>
        <v>0</v>
      </c>
      <c r="R10" s="145"/>
      <c r="S10" s="145" t="s">
        <v>314</v>
      </c>
      <c r="T10" s="145" t="s">
        <v>315</v>
      </c>
      <c r="U10" s="145">
        <v>0</v>
      </c>
      <c r="V10" s="145">
        <f>ROUND(E10*U10,2)</f>
        <v>0</v>
      </c>
      <c r="W10" s="145"/>
      <c r="X10" s="145" t="s">
        <v>409</v>
      </c>
      <c r="Y10" s="135"/>
      <c r="Z10" s="135"/>
      <c r="AA10" s="135"/>
      <c r="AB10" s="135"/>
      <c r="AC10" s="135"/>
      <c r="AD10" s="135"/>
      <c r="AE10" s="135"/>
      <c r="AF10" s="135"/>
      <c r="AG10" s="135" t="s">
        <v>489</v>
      </c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x14ac:dyDescent="0.2">
      <c r="A11" s="153" t="s">
        <v>165</v>
      </c>
      <c r="B11" s="154" t="s">
        <v>121</v>
      </c>
      <c r="C11" s="172" t="s">
        <v>122</v>
      </c>
      <c r="D11" s="155"/>
      <c r="E11" s="156"/>
      <c r="F11" s="157"/>
      <c r="G11" s="158">
        <f>SUMIF(AG12:AG13,"&lt;&gt;NOR",G12:G13)</f>
        <v>0</v>
      </c>
      <c r="H11" s="152"/>
      <c r="I11" s="152">
        <f>SUM(I12:I13)</f>
        <v>0</v>
      </c>
      <c r="J11" s="152"/>
      <c r="K11" s="152">
        <f>SUM(K12:K13)</f>
        <v>0</v>
      </c>
      <c r="L11" s="152"/>
      <c r="M11" s="152">
        <f>SUM(M12:M13)</f>
        <v>0</v>
      </c>
      <c r="N11" s="151"/>
      <c r="O11" s="151">
        <f>SUM(O12:O13)</f>
        <v>0</v>
      </c>
      <c r="P11" s="151"/>
      <c r="Q11" s="151">
        <f>SUM(Q12:Q13)</f>
        <v>0</v>
      </c>
      <c r="R11" s="152"/>
      <c r="S11" s="152"/>
      <c r="T11" s="152"/>
      <c r="U11" s="152"/>
      <c r="V11" s="152">
        <f>SUM(V12:V13)</f>
        <v>0.42</v>
      </c>
      <c r="W11" s="152"/>
      <c r="X11" s="152"/>
      <c r="AG11" t="s">
        <v>166</v>
      </c>
    </row>
    <row r="12" spans="1:60" outlineLevel="1" x14ac:dyDescent="0.2">
      <c r="A12" s="166">
        <v>3</v>
      </c>
      <c r="B12" s="167" t="s">
        <v>52</v>
      </c>
      <c r="C12" s="175" t="s">
        <v>503</v>
      </c>
      <c r="D12" s="168" t="s">
        <v>191</v>
      </c>
      <c r="E12" s="169">
        <v>6</v>
      </c>
      <c r="F12" s="170"/>
      <c r="G12" s="171">
        <f>ROUND(E12*F12,2)</f>
        <v>0</v>
      </c>
      <c r="H12" s="146"/>
      <c r="I12" s="145">
        <f>ROUND(E12*H12,2)</f>
        <v>0</v>
      </c>
      <c r="J12" s="146"/>
      <c r="K12" s="145">
        <f>ROUND(E12*J12,2)</f>
        <v>0</v>
      </c>
      <c r="L12" s="145">
        <v>21</v>
      </c>
      <c r="M12" s="145">
        <f>G12*(1+L12/100)</f>
        <v>0</v>
      </c>
      <c r="N12" s="144">
        <v>0</v>
      </c>
      <c r="O12" s="144">
        <f>ROUND(E12*N12,2)</f>
        <v>0</v>
      </c>
      <c r="P12" s="144">
        <v>0</v>
      </c>
      <c r="Q12" s="144">
        <f>ROUND(E12*P12,2)</f>
        <v>0</v>
      </c>
      <c r="R12" s="145"/>
      <c r="S12" s="145" t="s">
        <v>314</v>
      </c>
      <c r="T12" s="145" t="s">
        <v>315</v>
      </c>
      <c r="U12" s="145">
        <v>0</v>
      </c>
      <c r="V12" s="145">
        <f>ROUND(E12*U12,2)</f>
        <v>0</v>
      </c>
      <c r="W12" s="145"/>
      <c r="X12" s="145" t="s">
        <v>409</v>
      </c>
      <c r="Y12" s="135"/>
      <c r="Z12" s="135"/>
      <c r="AA12" s="135"/>
      <c r="AB12" s="135"/>
      <c r="AC12" s="135"/>
      <c r="AD12" s="135"/>
      <c r="AE12" s="135"/>
      <c r="AF12" s="135"/>
      <c r="AG12" s="135" t="s">
        <v>489</v>
      </c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ht="22.5" outlineLevel="1" x14ac:dyDescent="0.2">
      <c r="A13" s="166">
        <v>4</v>
      </c>
      <c r="B13" s="167" t="s">
        <v>54</v>
      </c>
      <c r="C13" s="175" t="s">
        <v>504</v>
      </c>
      <c r="D13" s="168" t="s">
        <v>191</v>
      </c>
      <c r="E13" s="169">
        <v>6</v>
      </c>
      <c r="F13" s="170"/>
      <c r="G13" s="171">
        <f>ROUND(E13*F13,2)</f>
        <v>0</v>
      </c>
      <c r="H13" s="146"/>
      <c r="I13" s="145">
        <f>ROUND(E13*H13,2)</f>
        <v>0</v>
      </c>
      <c r="J13" s="146"/>
      <c r="K13" s="145">
        <f>ROUND(E13*J13,2)</f>
        <v>0</v>
      </c>
      <c r="L13" s="145">
        <v>21</v>
      </c>
      <c r="M13" s="145">
        <f>G13*(1+L13/100)</f>
        <v>0</v>
      </c>
      <c r="N13" s="144">
        <v>1.3999999999999999E-4</v>
      </c>
      <c r="O13" s="144">
        <f>ROUND(E13*N13,2)</f>
        <v>0</v>
      </c>
      <c r="P13" s="144">
        <v>0</v>
      </c>
      <c r="Q13" s="144">
        <f>ROUND(E13*P13,2)</f>
        <v>0</v>
      </c>
      <c r="R13" s="145"/>
      <c r="S13" s="145" t="s">
        <v>314</v>
      </c>
      <c r="T13" s="145" t="s">
        <v>315</v>
      </c>
      <c r="U13" s="145">
        <v>7.0000000000000007E-2</v>
      </c>
      <c r="V13" s="145">
        <f>ROUND(E13*U13,2)</f>
        <v>0.42</v>
      </c>
      <c r="W13" s="145"/>
      <c r="X13" s="145" t="s">
        <v>409</v>
      </c>
      <c r="Y13" s="135"/>
      <c r="Z13" s="135"/>
      <c r="AA13" s="135"/>
      <c r="AB13" s="135"/>
      <c r="AC13" s="135"/>
      <c r="AD13" s="135"/>
      <c r="AE13" s="135"/>
      <c r="AF13" s="135"/>
      <c r="AG13" s="135" t="s">
        <v>489</v>
      </c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x14ac:dyDescent="0.2">
      <c r="A14" s="153" t="s">
        <v>165</v>
      </c>
      <c r="B14" s="154" t="s">
        <v>123</v>
      </c>
      <c r="C14" s="172" t="s">
        <v>124</v>
      </c>
      <c r="D14" s="155"/>
      <c r="E14" s="156"/>
      <c r="F14" s="157"/>
      <c r="G14" s="158">
        <f>SUMIF(AG15:AG18,"&lt;&gt;NOR",G15:G18)</f>
        <v>0</v>
      </c>
      <c r="H14" s="152"/>
      <c r="I14" s="152">
        <f>SUM(I15:I18)</f>
        <v>0</v>
      </c>
      <c r="J14" s="152"/>
      <c r="K14" s="152">
        <f>SUM(K15:K18)</f>
        <v>0</v>
      </c>
      <c r="L14" s="152"/>
      <c r="M14" s="152">
        <f>SUM(M15:M18)</f>
        <v>0</v>
      </c>
      <c r="N14" s="151"/>
      <c r="O14" s="151">
        <f>SUM(O15:O18)</f>
        <v>0</v>
      </c>
      <c r="P14" s="151"/>
      <c r="Q14" s="151">
        <f>SUM(Q15:Q18)</f>
        <v>0</v>
      </c>
      <c r="R14" s="152"/>
      <c r="S14" s="152"/>
      <c r="T14" s="152"/>
      <c r="U14" s="152"/>
      <c r="V14" s="152">
        <f>SUM(V15:V18)</f>
        <v>0</v>
      </c>
      <c r="W14" s="152"/>
      <c r="X14" s="152"/>
      <c r="AG14" t="s">
        <v>166</v>
      </c>
    </row>
    <row r="15" spans="1:60" outlineLevel="1" x14ac:dyDescent="0.2">
      <c r="A15" s="166">
        <v>5</v>
      </c>
      <c r="B15" s="167" t="s">
        <v>56</v>
      </c>
      <c r="C15" s="175" t="s">
        <v>505</v>
      </c>
      <c r="D15" s="168" t="s">
        <v>501</v>
      </c>
      <c r="E15" s="169">
        <v>6</v>
      </c>
      <c r="F15" s="170"/>
      <c r="G15" s="171">
        <f>ROUND(E15*F15,2)</f>
        <v>0</v>
      </c>
      <c r="H15" s="146"/>
      <c r="I15" s="145">
        <f>ROUND(E15*H15,2)</f>
        <v>0</v>
      </c>
      <c r="J15" s="146"/>
      <c r="K15" s="145">
        <f>ROUND(E15*J15,2)</f>
        <v>0</v>
      </c>
      <c r="L15" s="145">
        <v>21</v>
      </c>
      <c r="M15" s="145">
        <f>G15*(1+L15/100)</f>
        <v>0</v>
      </c>
      <c r="N15" s="144">
        <v>0</v>
      </c>
      <c r="O15" s="144">
        <f>ROUND(E15*N15,2)</f>
        <v>0</v>
      </c>
      <c r="P15" s="144">
        <v>0</v>
      </c>
      <c r="Q15" s="144">
        <f>ROUND(E15*P15,2)</f>
        <v>0</v>
      </c>
      <c r="R15" s="145"/>
      <c r="S15" s="145" t="s">
        <v>314</v>
      </c>
      <c r="T15" s="145" t="s">
        <v>315</v>
      </c>
      <c r="U15" s="145">
        <v>0</v>
      </c>
      <c r="V15" s="145">
        <f>ROUND(E15*U15,2)</f>
        <v>0</v>
      </c>
      <c r="W15" s="145"/>
      <c r="X15" s="145" t="s">
        <v>409</v>
      </c>
      <c r="Y15" s="135"/>
      <c r="Z15" s="135"/>
      <c r="AA15" s="135"/>
      <c r="AB15" s="135"/>
      <c r="AC15" s="135"/>
      <c r="AD15" s="135"/>
      <c r="AE15" s="135"/>
      <c r="AF15" s="135"/>
      <c r="AG15" s="135" t="s">
        <v>489</v>
      </c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1" x14ac:dyDescent="0.2">
      <c r="A16" s="166">
        <v>6</v>
      </c>
      <c r="B16" s="167" t="s">
        <v>81</v>
      </c>
      <c r="C16" s="175" t="s">
        <v>506</v>
      </c>
      <c r="D16" s="168" t="s">
        <v>501</v>
      </c>
      <c r="E16" s="169">
        <v>6</v>
      </c>
      <c r="F16" s="170"/>
      <c r="G16" s="171">
        <f>ROUND(E16*F16,2)</f>
        <v>0</v>
      </c>
      <c r="H16" s="146"/>
      <c r="I16" s="145">
        <f>ROUND(E16*H16,2)</f>
        <v>0</v>
      </c>
      <c r="J16" s="146"/>
      <c r="K16" s="145">
        <f>ROUND(E16*J16,2)</f>
        <v>0</v>
      </c>
      <c r="L16" s="145">
        <v>21</v>
      </c>
      <c r="M16" s="145">
        <f>G16*(1+L16/100)</f>
        <v>0</v>
      </c>
      <c r="N16" s="144">
        <v>0</v>
      </c>
      <c r="O16" s="144">
        <f>ROUND(E16*N16,2)</f>
        <v>0</v>
      </c>
      <c r="P16" s="144">
        <v>0</v>
      </c>
      <c r="Q16" s="144">
        <f>ROUND(E16*P16,2)</f>
        <v>0</v>
      </c>
      <c r="R16" s="145"/>
      <c r="S16" s="145" t="s">
        <v>314</v>
      </c>
      <c r="T16" s="145" t="s">
        <v>315</v>
      </c>
      <c r="U16" s="145">
        <v>0</v>
      </c>
      <c r="V16" s="145">
        <f>ROUND(E16*U16,2)</f>
        <v>0</v>
      </c>
      <c r="W16" s="145"/>
      <c r="X16" s="145" t="s">
        <v>409</v>
      </c>
      <c r="Y16" s="135"/>
      <c r="Z16" s="135"/>
      <c r="AA16" s="135"/>
      <c r="AB16" s="135"/>
      <c r="AC16" s="135"/>
      <c r="AD16" s="135"/>
      <c r="AE16" s="135"/>
      <c r="AF16" s="135"/>
      <c r="AG16" s="135" t="s">
        <v>489</v>
      </c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1" x14ac:dyDescent="0.2">
      <c r="A17" s="166">
        <v>7</v>
      </c>
      <c r="B17" s="167" t="s">
        <v>90</v>
      </c>
      <c r="C17" s="175" t="s">
        <v>507</v>
      </c>
      <c r="D17" s="168" t="s">
        <v>501</v>
      </c>
      <c r="E17" s="169">
        <v>6</v>
      </c>
      <c r="F17" s="170"/>
      <c r="G17" s="171">
        <f>ROUND(E17*F17,2)</f>
        <v>0</v>
      </c>
      <c r="H17" s="146"/>
      <c r="I17" s="145">
        <f>ROUND(E17*H17,2)</f>
        <v>0</v>
      </c>
      <c r="J17" s="146"/>
      <c r="K17" s="145">
        <f>ROUND(E17*J17,2)</f>
        <v>0</v>
      </c>
      <c r="L17" s="145">
        <v>21</v>
      </c>
      <c r="M17" s="145">
        <f>G17*(1+L17/100)</f>
        <v>0</v>
      </c>
      <c r="N17" s="144">
        <v>0</v>
      </c>
      <c r="O17" s="144">
        <f>ROUND(E17*N17,2)</f>
        <v>0</v>
      </c>
      <c r="P17" s="144">
        <v>0</v>
      </c>
      <c r="Q17" s="144">
        <f>ROUND(E17*P17,2)</f>
        <v>0</v>
      </c>
      <c r="R17" s="145"/>
      <c r="S17" s="145" t="s">
        <v>314</v>
      </c>
      <c r="T17" s="145" t="s">
        <v>315</v>
      </c>
      <c r="U17" s="145">
        <v>0</v>
      </c>
      <c r="V17" s="145">
        <f>ROUND(E17*U17,2)</f>
        <v>0</v>
      </c>
      <c r="W17" s="145"/>
      <c r="X17" s="145" t="s">
        <v>409</v>
      </c>
      <c r="Y17" s="135"/>
      <c r="Z17" s="135"/>
      <c r="AA17" s="135"/>
      <c r="AB17" s="135"/>
      <c r="AC17" s="135"/>
      <c r="AD17" s="135"/>
      <c r="AE17" s="135"/>
      <c r="AF17" s="135"/>
      <c r="AG17" s="135" t="s">
        <v>489</v>
      </c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1" x14ac:dyDescent="0.2">
      <c r="A18" s="160">
        <v>8</v>
      </c>
      <c r="B18" s="161" t="s">
        <v>92</v>
      </c>
      <c r="C18" s="173" t="s">
        <v>508</v>
      </c>
      <c r="D18" s="162" t="s">
        <v>219</v>
      </c>
      <c r="E18" s="163">
        <v>1.2</v>
      </c>
      <c r="F18" s="164"/>
      <c r="G18" s="165">
        <f>ROUND(E18*F18,2)</f>
        <v>0</v>
      </c>
      <c r="H18" s="146"/>
      <c r="I18" s="145">
        <f>ROUND(E18*H18,2)</f>
        <v>0</v>
      </c>
      <c r="J18" s="146"/>
      <c r="K18" s="145">
        <f>ROUND(E18*J18,2)</f>
        <v>0</v>
      </c>
      <c r="L18" s="145">
        <v>21</v>
      </c>
      <c r="M18" s="145">
        <f>G18*(1+L18/100)</f>
        <v>0</v>
      </c>
      <c r="N18" s="144">
        <v>0</v>
      </c>
      <c r="O18" s="144">
        <f>ROUND(E18*N18,2)</f>
        <v>0</v>
      </c>
      <c r="P18" s="144">
        <v>0</v>
      </c>
      <c r="Q18" s="144">
        <f>ROUND(E18*P18,2)</f>
        <v>0</v>
      </c>
      <c r="R18" s="145"/>
      <c r="S18" s="145" t="s">
        <v>314</v>
      </c>
      <c r="T18" s="145" t="s">
        <v>315</v>
      </c>
      <c r="U18" s="145">
        <v>0</v>
      </c>
      <c r="V18" s="145">
        <f>ROUND(E18*U18,2)</f>
        <v>0</v>
      </c>
      <c r="W18" s="145"/>
      <c r="X18" s="145" t="s">
        <v>409</v>
      </c>
      <c r="Y18" s="135"/>
      <c r="Z18" s="135"/>
      <c r="AA18" s="135"/>
      <c r="AB18" s="135"/>
      <c r="AC18" s="135"/>
      <c r="AD18" s="135"/>
      <c r="AE18" s="135"/>
      <c r="AF18" s="135"/>
      <c r="AG18" s="135" t="s">
        <v>489</v>
      </c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x14ac:dyDescent="0.2">
      <c r="A19" s="3"/>
      <c r="B19" s="4"/>
      <c r="C19" s="177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v>15</v>
      </c>
      <c r="AF19">
        <v>21</v>
      </c>
      <c r="AG19" t="s">
        <v>152</v>
      </c>
    </row>
    <row r="20" spans="1:60" x14ac:dyDescent="0.2">
      <c r="A20" s="138"/>
      <c r="B20" s="139" t="s">
        <v>31</v>
      </c>
      <c r="C20" s="178"/>
      <c r="D20" s="140"/>
      <c r="E20" s="141"/>
      <c r="F20" s="141"/>
      <c r="G20" s="159">
        <f>G8+G11+G14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f>SUMIF(L7:L18,AE19,G7:G18)</f>
        <v>0</v>
      </c>
      <c r="AF20">
        <f>SUMIF(L7:L18,AF19,G7:G18)</f>
        <v>0</v>
      </c>
      <c r="AG20" t="s">
        <v>413</v>
      </c>
    </row>
    <row r="21" spans="1:60" x14ac:dyDescent="0.2">
      <c r="A21" s="3"/>
      <c r="B21" s="4"/>
      <c r="C21" s="177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60" x14ac:dyDescent="0.2">
      <c r="A22" s="3"/>
      <c r="B22" s="4"/>
      <c r="C22" s="177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60" x14ac:dyDescent="0.2">
      <c r="A23" s="275" t="s">
        <v>414</v>
      </c>
      <c r="B23" s="275"/>
      <c r="C23" s="276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60" x14ac:dyDescent="0.2">
      <c r="A24" s="256"/>
      <c r="B24" s="257"/>
      <c r="C24" s="258"/>
      <c r="D24" s="257"/>
      <c r="E24" s="257"/>
      <c r="F24" s="257"/>
      <c r="G24" s="25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G24" t="s">
        <v>415</v>
      </c>
    </row>
    <row r="25" spans="1:60" x14ac:dyDescent="0.2">
      <c r="A25" s="260"/>
      <c r="B25" s="261"/>
      <c r="C25" s="262"/>
      <c r="D25" s="261"/>
      <c r="E25" s="261"/>
      <c r="F25" s="261"/>
      <c r="G25" s="26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260"/>
      <c r="B26" s="261"/>
      <c r="C26" s="262"/>
      <c r="D26" s="261"/>
      <c r="E26" s="261"/>
      <c r="F26" s="261"/>
      <c r="G26" s="26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60"/>
      <c r="B27" s="261"/>
      <c r="C27" s="262"/>
      <c r="D27" s="261"/>
      <c r="E27" s="261"/>
      <c r="F27" s="261"/>
      <c r="G27" s="26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264"/>
      <c r="B28" s="265"/>
      <c r="C28" s="266"/>
      <c r="D28" s="265"/>
      <c r="E28" s="265"/>
      <c r="F28" s="265"/>
      <c r="G28" s="26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A29" s="3"/>
      <c r="B29" s="4"/>
      <c r="C29" s="177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C30" s="179"/>
      <c r="D30" s="10"/>
      <c r="AG30" t="s">
        <v>416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dFbAcWxeo5coJC5yKW5jJ2I7JPitPK3alcyokk1nOadnQ2vYDw4jF6amHFdEgfvT38lkhjNuJ9KbGCPDdRHDQ==" saltValue="HM1ryehQ+YWtupYFppEPSQ==" spinCount="100000" sheet="1" objects="1" scenarios="1"/>
  <mergeCells count="6">
    <mergeCell ref="A24:G28"/>
    <mergeCell ref="A1:G1"/>
    <mergeCell ref="C2:G2"/>
    <mergeCell ref="C3:G3"/>
    <mergeCell ref="C4:G4"/>
    <mergeCell ref="A23:C2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B4" sqref="B4"/>
    </sheetView>
  </sheetViews>
  <sheetFormatPr defaultRowHeight="12.75" outlineLevelRow="1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8" t="s">
        <v>7</v>
      </c>
      <c r="B1" s="268"/>
      <c r="C1" s="268"/>
      <c r="D1" s="268"/>
      <c r="E1" s="268"/>
      <c r="F1" s="268"/>
      <c r="G1" s="268"/>
      <c r="AG1" t="s">
        <v>140</v>
      </c>
    </row>
    <row r="2" spans="1:60" ht="24.95" customHeight="1" x14ac:dyDescent="0.2">
      <c r="A2" s="127" t="s">
        <v>8</v>
      </c>
      <c r="B2" s="42" t="s">
        <v>43</v>
      </c>
      <c r="C2" s="269" t="s">
        <v>44</v>
      </c>
      <c r="D2" s="270"/>
      <c r="E2" s="270"/>
      <c r="F2" s="270"/>
      <c r="G2" s="271"/>
      <c r="AG2" t="s">
        <v>141</v>
      </c>
    </row>
    <row r="3" spans="1:60" ht="24.95" customHeight="1" x14ac:dyDescent="0.2">
      <c r="A3" s="127" t="s">
        <v>9</v>
      </c>
      <c r="B3" s="42" t="s">
        <v>46</v>
      </c>
      <c r="C3" s="269" t="s">
        <v>47</v>
      </c>
      <c r="D3" s="270"/>
      <c r="E3" s="270"/>
      <c r="F3" s="270"/>
      <c r="G3" s="271"/>
      <c r="AC3" s="109" t="s">
        <v>141</v>
      </c>
      <c r="AG3" t="s">
        <v>142</v>
      </c>
    </row>
    <row r="4" spans="1:60" ht="24.95" customHeight="1" x14ac:dyDescent="0.2">
      <c r="A4" s="128" t="s">
        <v>10</v>
      </c>
      <c r="B4" s="129" t="s">
        <v>54</v>
      </c>
      <c r="C4" s="272" t="s">
        <v>55</v>
      </c>
      <c r="D4" s="273"/>
      <c r="E4" s="273"/>
      <c r="F4" s="273"/>
      <c r="G4" s="274"/>
      <c r="AG4" t="s">
        <v>143</v>
      </c>
    </row>
    <row r="5" spans="1:60" x14ac:dyDescent="0.2">
      <c r="D5" s="10"/>
    </row>
    <row r="6" spans="1:60" ht="38.25" x14ac:dyDescent="0.2">
      <c r="A6" s="131" t="s">
        <v>144</v>
      </c>
      <c r="B6" s="133" t="s">
        <v>145</v>
      </c>
      <c r="C6" s="133" t="s">
        <v>146</v>
      </c>
      <c r="D6" s="132" t="s">
        <v>147</v>
      </c>
      <c r="E6" s="131" t="s">
        <v>148</v>
      </c>
      <c r="F6" s="130" t="s">
        <v>149</v>
      </c>
      <c r="G6" s="131" t="s">
        <v>31</v>
      </c>
      <c r="H6" s="134" t="s">
        <v>32</v>
      </c>
      <c r="I6" s="134" t="s">
        <v>150</v>
      </c>
      <c r="J6" s="134" t="s">
        <v>33</v>
      </c>
      <c r="K6" s="134" t="s">
        <v>151</v>
      </c>
      <c r="L6" s="134" t="s">
        <v>152</v>
      </c>
      <c r="M6" s="134" t="s">
        <v>153</v>
      </c>
      <c r="N6" s="134" t="s">
        <v>154</v>
      </c>
      <c r="O6" s="134" t="s">
        <v>155</v>
      </c>
      <c r="P6" s="134" t="s">
        <v>156</v>
      </c>
      <c r="Q6" s="134" t="s">
        <v>157</v>
      </c>
      <c r="R6" s="134" t="s">
        <v>158</v>
      </c>
      <c r="S6" s="134" t="s">
        <v>159</v>
      </c>
      <c r="T6" s="134" t="s">
        <v>160</v>
      </c>
      <c r="U6" s="134" t="s">
        <v>161</v>
      </c>
      <c r="V6" s="134" t="s">
        <v>162</v>
      </c>
      <c r="W6" s="134" t="s">
        <v>163</v>
      </c>
      <c r="X6" s="134" t="s">
        <v>164</v>
      </c>
    </row>
    <row r="7" spans="1:60" hidden="1" x14ac:dyDescent="0.2">
      <c r="A7" s="3"/>
      <c r="B7" s="4"/>
      <c r="C7" s="4"/>
      <c r="D7" s="6"/>
      <c r="E7" s="136"/>
      <c r="F7" s="137"/>
      <c r="G7" s="137"/>
      <c r="H7" s="137"/>
      <c r="I7" s="137"/>
      <c r="J7" s="137"/>
      <c r="K7" s="137"/>
      <c r="L7" s="137"/>
      <c r="M7" s="137"/>
      <c r="N7" s="136"/>
      <c r="O7" s="136"/>
      <c r="P7" s="136"/>
      <c r="Q7" s="136"/>
      <c r="R7" s="137"/>
      <c r="S7" s="137"/>
      <c r="T7" s="137"/>
      <c r="U7" s="137"/>
      <c r="V7" s="137"/>
      <c r="W7" s="137"/>
      <c r="X7" s="137"/>
    </row>
    <row r="8" spans="1:60" x14ac:dyDescent="0.2">
      <c r="A8" s="153" t="s">
        <v>165</v>
      </c>
      <c r="B8" s="154" t="s">
        <v>48</v>
      </c>
      <c r="C8" s="172" t="s">
        <v>62</v>
      </c>
      <c r="D8" s="155"/>
      <c r="E8" s="156"/>
      <c r="F8" s="157"/>
      <c r="G8" s="158">
        <f>SUMIF(AG9:AG18,"&lt;&gt;NOR",G9:G18)</f>
        <v>0</v>
      </c>
      <c r="H8" s="152"/>
      <c r="I8" s="152">
        <f>SUM(I9:I18)</f>
        <v>0</v>
      </c>
      <c r="J8" s="152"/>
      <c r="K8" s="152">
        <f>SUM(K9:K18)</f>
        <v>0</v>
      </c>
      <c r="L8" s="152"/>
      <c r="M8" s="152">
        <f>SUM(M9:M18)</f>
        <v>0</v>
      </c>
      <c r="N8" s="151"/>
      <c r="O8" s="151">
        <f>SUM(O9:O18)</f>
        <v>0</v>
      </c>
      <c r="P8" s="151"/>
      <c r="Q8" s="151">
        <f>SUM(Q9:Q18)</f>
        <v>0</v>
      </c>
      <c r="R8" s="152"/>
      <c r="S8" s="152"/>
      <c r="T8" s="152"/>
      <c r="U8" s="152"/>
      <c r="V8" s="152">
        <f>SUM(V9:V18)</f>
        <v>0</v>
      </c>
      <c r="W8" s="152"/>
      <c r="X8" s="152"/>
      <c r="AG8" t="s">
        <v>166</v>
      </c>
    </row>
    <row r="9" spans="1:60" outlineLevel="1" x14ac:dyDescent="0.2">
      <c r="A9" s="166">
        <v>1</v>
      </c>
      <c r="B9" s="167" t="s">
        <v>509</v>
      </c>
      <c r="C9" s="175" t="s">
        <v>510</v>
      </c>
      <c r="D9" s="168" t="s">
        <v>501</v>
      </c>
      <c r="E9" s="169">
        <v>5</v>
      </c>
      <c r="F9" s="170"/>
      <c r="G9" s="171">
        <f t="shared" ref="G9:G18" si="0">ROUND(E9*F9,2)</f>
        <v>0</v>
      </c>
      <c r="H9" s="146"/>
      <c r="I9" s="145">
        <f t="shared" ref="I9:I18" si="1">ROUND(E9*H9,2)</f>
        <v>0</v>
      </c>
      <c r="J9" s="146"/>
      <c r="K9" s="145">
        <f t="shared" ref="K9:K18" si="2">ROUND(E9*J9,2)</f>
        <v>0</v>
      </c>
      <c r="L9" s="145">
        <v>21</v>
      </c>
      <c r="M9" s="145">
        <f t="shared" ref="M9:M18" si="3">G9*(1+L9/100)</f>
        <v>0</v>
      </c>
      <c r="N9" s="144">
        <v>0</v>
      </c>
      <c r="O9" s="144">
        <f t="shared" ref="O9:O18" si="4">ROUND(E9*N9,2)</f>
        <v>0</v>
      </c>
      <c r="P9" s="144">
        <v>0</v>
      </c>
      <c r="Q9" s="144">
        <f t="shared" ref="Q9:Q18" si="5">ROUND(E9*P9,2)</f>
        <v>0</v>
      </c>
      <c r="R9" s="145"/>
      <c r="S9" s="145" t="s">
        <v>314</v>
      </c>
      <c r="T9" s="145" t="s">
        <v>315</v>
      </c>
      <c r="U9" s="145">
        <v>0</v>
      </c>
      <c r="V9" s="145">
        <f t="shared" ref="V9:V18" si="6">ROUND(E9*U9,2)</f>
        <v>0</v>
      </c>
      <c r="W9" s="145"/>
      <c r="X9" s="145" t="s">
        <v>409</v>
      </c>
      <c r="Y9" s="135"/>
      <c r="Z9" s="135"/>
      <c r="AA9" s="135"/>
      <c r="AB9" s="135"/>
      <c r="AC9" s="135"/>
      <c r="AD9" s="135"/>
      <c r="AE9" s="135"/>
      <c r="AF9" s="135"/>
      <c r="AG9" s="135" t="s">
        <v>489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 x14ac:dyDescent="0.2">
      <c r="A10" s="166">
        <v>2</v>
      </c>
      <c r="B10" s="167" t="s">
        <v>511</v>
      </c>
      <c r="C10" s="175" t="s">
        <v>510</v>
      </c>
      <c r="D10" s="168" t="s">
        <v>501</v>
      </c>
      <c r="E10" s="169">
        <v>5</v>
      </c>
      <c r="F10" s="170"/>
      <c r="G10" s="171">
        <f t="shared" si="0"/>
        <v>0</v>
      </c>
      <c r="H10" s="146"/>
      <c r="I10" s="145">
        <f t="shared" si="1"/>
        <v>0</v>
      </c>
      <c r="J10" s="146"/>
      <c r="K10" s="145">
        <f t="shared" si="2"/>
        <v>0</v>
      </c>
      <c r="L10" s="145">
        <v>21</v>
      </c>
      <c r="M10" s="145">
        <f t="shared" si="3"/>
        <v>0</v>
      </c>
      <c r="N10" s="144">
        <v>0</v>
      </c>
      <c r="O10" s="144">
        <f t="shared" si="4"/>
        <v>0</v>
      </c>
      <c r="P10" s="144">
        <v>0</v>
      </c>
      <c r="Q10" s="144">
        <f t="shared" si="5"/>
        <v>0</v>
      </c>
      <c r="R10" s="145"/>
      <c r="S10" s="145" t="s">
        <v>314</v>
      </c>
      <c r="T10" s="145" t="s">
        <v>315</v>
      </c>
      <c r="U10" s="145">
        <v>0</v>
      </c>
      <c r="V10" s="145">
        <f t="shared" si="6"/>
        <v>0</v>
      </c>
      <c r="W10" s="145"/>
      <c r="X10" s="145" t="s">
        <v>409</v>
      </c>
      <c r="Y10" s="135"/>
      <c r="Z10" s="135"/>
      <c r="AA10" s="135"/>
      <c r="AB10" s="135"/>
      <c r="AC10" s="135"/>
      <c r="AD10" s="135"/>
      <c r="AE10" s="135"/>
      <c r="AF10" s="135"/>
      <c r="AG10" s="135" t="s">
        <v>489</v>
      </c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1" x14ac:dyDescent="0.2">
      <c r="A11" s="166">
        <v>3</v>
      </c>
      <c r="B11" s="167" t="s">
        <v>512</v>
      </c>
      <c r="C11" s="175" t="s">
        <v>513</v>
      </c>
      <c r="D11" s="168" t="s">
        <v>195</v>
      </c>
      <c r="E11" s="169">
        <v>180</v>
      </c>
      <c r="F11" s="170"/>
      <c r="G11" s="171">
        <f t="shared" si="0"/>
        <v>0</v>
      </c>
      <c r="H11" s="146"/>
      <c r="I11" s="145">
        <f t="shared" si="1"/>
        <v>0</v>
      </c>
      <c r="J11" s="146"/>
      <c r="K11" s="145">
        <f t="shared" si="2"/>
        <v>0</v>
      </c>
      <c r="L11" s="145">
        <v>21</v>
      </c>
      <c r="M11" s="145">
        <f t="shared" si="3"/>
        <v>0</v>
      </c>
      <c r="N11" s="144">
        <v>0</v>
      </c>
      <c r="O11" s="144">
        <f t="shared" si="4"/>
        <v>0</v>
      </c>
      <c r="P11" s="144">
        <v>0</v>
      </c>
      <c r="Q11" s="144">
        <f t="shared" si="5"/>
        <v>0</v>
      </c>
      <c r="R11" s="145"/>
      <c r="S11" s="145" t="s">
        <v>314</v>
      </c>
      <c r="T11" s="145" t="s">
        <v>315</v>
      </c>
      <c r="U11" s="145">
        <v>0</v>
      </c>
      <c r="V11" s="145">
        <f t="shared" si="6"/>
        <v>0</v>
      </c>
      <c r="W11" s="145"/>
      <c r="X11" s="145" t="s">
        <v>409</v>
      </c>
      <c r="Y11" s="135"/>
      <c r="Z11" s="135"/>
      <c r="AA11" s="135"/>
      <c r="AB11" s="135"/>
      <c r="AC11" s="135"/>
      <c r="AD11" s="135"/>
      <c r="AE11" s="135"/>
      <c r="AF11" s="135"/>
      <c r="AG11" s="135" t="s">
        <v>489</v>
      </c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outlineLevel="1" x14ac:dyDescent="0.2">
      <c r="A12" s="166">
        <v>4</v>
      </c>
      <c r="B12" s="167" t="s">
        <v>511</v>
      </c>
      <c r="C12" s="175" t="s">
        <v>513</v>
      </c>
      <c r="D12" s="168" t="s">
        <v>195</v>
      </c>
      <c r="E12" s="169">
        <v>180</v>
      </c>
      <c r="F12" s="170"/>
      <c r="G12" s="171">
        <f t="shared" si="0"/>
        <v>0</v>
      </c>
      <c r="H12" s="146"/>
      <c r="I12" s="145">
        <f t="shared" si="1"/>
        <v>0</v>
      </c>
      <c r="J12" s="146"/>
      <c r="K12" s="145">
        <f t="shared" si="2"/>
        <v>0</v>
      </c>
      <c r="L12" s="145">
        <v>21</v>
      </c>
      <c r="M12" s="145">
        <f t="shared" si="3"/>
        <v>0</v>
      </c>
      <c r="N12" s="144">
        <v>0</v>
      </c>
      <c r="O12" s="144">
        <f t="shared" si="4"/>
        <v>0</v>
      </c>
      <c r="P12" s="144">
        <v>0</v>
      </c>
      <c r="Q12" s="144">
        <f t="shared" si="5"/>
        <v>0</v>
      </c>
      <c r="R12" s="145"/>
      <c r="S12" s="145" t="s">
        <v>314</v>
      </c>
      <c r="T12" s="145" t="s">
        <v>315</v>
      </c>
      <c r="U12" s="145">
        <v>0</v>
      </c>
      <c r="V12" s="145">
        <f t="shared" si="6"/>
        <v>0</v>
      </c>
      <c r="W12" s="145"/>
      <c r="X12" s="145" t="s">
        <v>514</v>
      </c>
      <c r="Y12" s="135"/>
      <c r="Z12" s="135"/>
      <c r="AA12" s="135"/>
      <c r="AB12" s="135"/>
      <c r="AC12" s="135"/>
      <c r="AD12" s="135"/>
      <c r="AE12" s="135"/>
      <c r="AF12" s="135"/>
      <c r="AG12" s="135" t="s">
        <v>515</v>
      </c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 x14ac:dyDescent="0.2">
      <c r="A13" s="166">
        <v>5</v>
      </c>
      <c r="B13" s="167" t="s">
        <v>512</v>
      </c>
      <c r="C13" s="175" t="s">
        <v>516</v>
      </c>
      <c r="D13" s="168" t="s">
        <v>195</v>
      </c>
      <c r="E13" s="169">
        <v>65</v>
      </c>
      <c r="F13" s="170"/>
      <c r="G13" s="171">
        <f t="shared" si="0"/>
        <v>0</v>
      </c>
      <c r="H13" s="146"/>
      <c r="I13" s="145">
        <f t="shared" si="1"/>
        <v>0</v>
      </c>
      <c r="J13" s="146"/>
      <c r="K13" s="145">
        <f t="shared" si="2"/>
        <v>0</v>
      </c>
      <c r="L13" s="145">
        <v>21</v>
      </c>
      <c r="M13" s="145">
        <f t="shared" si="3"/>
        <v>0</v>
      </c>
      <c r="N13" s="144">
        <v>0</v>
      </c>
      <c r="O13" s="144">
        <f t="shared" si="4"/>
        <v>0</v>
      </c>
      <c r="P13" s="144">
        <v>0</v>
      </c>
      <c r="Q13" s="144">
        <f t="shared" si="5"/>
        <v>0</v>
      </c>
      <c r="R13" s="145"/>
      <c r="S13" s="145" t="s">
        <v>314</v>
      </c>
      <c r="T13" s="145" t="s">
        <v>315</v>
      </c>
      <c r="U13" s="145">
        <v>0</v>
      </c>
      <c r="V13" s="145">
        <f t="shared" si="6"/>
        <v>0</v>
      </c>
      <c r="W13" s="145"/>
      <c r="X13" s="145" t="s">
        <v>514</v>
      </c>
      <c r="Y13" s="135"/>
      <c r="Z13" s="135"/>
      <c r="AA13" s="135"/>
      <c r="AB13" s="135"/>
      <c r="AC13" s="135"/>
      <c r="AD13" s="135"/>
      <c r="AE13" s="135"/>
      <c r="AF13" s="135"/>
      <c r="AG13" s="135" t="s">
        <v>517</v>
      </c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">
      <c r="A14" s="166">
        <v>6</v>
      </c>
      <c r="B14" s="167" t="s">
        <v>511</v>
      </c>
      <c r="C14" s="175" t="s">
        <v>516</v>
      </c>
      <c r="D14" s="168" t="s">
        <v>195</v>
      </c>
      <c r="E14" s="169">
        <v>65</v>
      </c>
      <c r="F14" s="170"/>
      <c r="G14" s="171">
        <f t="shared" si="0"/>
        <v>0</v>
      </c>
      <c r="H14" s="146"/>
      <c r="I14" s="145">
        <f t="shared" si="1"/>
        <v>0</v>
      </c>
      <c r="J14" s="146"/>
      <c r="K14" s="145">
        <f t="shared" si="2"/>
        <v>0</v>
      </c>
      <c r="L14" s="145">
        <v>21</v>
      </c>
      <c r="M14" s="145">
        <f t="shared" si="3"/>
        <v>0</v>
      </c>
      <c r="N14" s="144">
        <v>0</v>
      </c>
      <c r="O14" s="144">
        <f t="shared" si="4"/>
        <v>0</v>
      </c>
      <c r="P14" s="144">
        <v>0</v>
      </c>
      <c r="Q14" s="144">
        <f t="shared" si="5"/>
        <v>0</v>
      </c>
      <c r="R14" s="145"/>
      <c r="S14" s="145" t="s">
        <v>314</v>
      </c>
      <c r="T14" s="145" t="s">
        <v>315</v>
      </c>
      <c r="U14" s="145">
        <v>0</v>
      </c>
      <c r="V14" s="145">
        <f t="shared" si="6"/>
        <v>0</v>
      </c>
      <c r="W14" s="145"/>
      <c r="X14" s="145" t="s">
        <v>514</v>
      </c>
      <c r="Y14" s="135"/>
      <c r="Z14" s="135"/>
      <c r="AA14" s="135"/>
      <c r="AB14" s="135"/>
      <c r="AC14" s="135"/>
      <c r="AD14" s="135"/>
      <c r="AE14" s="135"/>
      <c r="AF14" s="135"/>
      <c r="AG14" s="135" t="s">
        <v>515</v>
      </c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 x14ac:dyDescent="0.2">
      <c r="A15" s="166">
        <v>7</v>
      </c>
      <c r="B15" s="167" t="s">
        <v>512</v>
      </c>
      <c r="C15" s="175" t="s">
        <v>518</v>
      </c>
      <c r="D15" s="168" t="s">
        <v>195</v>
      </c>
      <c r="E15" s="169">
        <v>35</v>
      </c>
      <c r="F15" s="170"/>
      <c r="G15" s="171">
        <f t="shared" si="0"/>
        <v>0</v>
      </c>
      <c r="H15" s="146"/>
      <c r="I15" s="145">
        <f t="shared" si="1"/>
        <v>0</v>
      </c>
      <c r="J15" s="146"/>
      <c r="K15" s="145">
        <f t="shared" si="2"/>
        <v>0</v>
      </c>
      <c r="L15" s="145">
        <v>21</v>
      </c>
      <c r="M15" s="145">
        <f t="shared" si="3"/>
        <v>0</v>
      </c>
      <c r="N15" s="144">
        <v>0</v>
      </c>
      <c r="O15" s="144">
        <f t="shared" si="4"/>
        <v>0</v>
      </c>
      <c r="P15" s="144">
        <v>0</v>
      </c>
      <c r="Q15" s="144">
        <f t="shared" si="5"/>
        <v>0</v>
      </c>
      <c r="R15" s="145"/>
      <c r="S15" s="145" t="s">
        <v>314</v>
      </c>
      <c r="T15" s="145" t="s">
        <v>315</v>
      </c>
      <c r="U15" s="145">
        <v>0</v>
      </c>
      <c r="V15" s="145">
        <f t="shared" si="6"/>
        <v>0</v>
      </c>
      <c r="W15" s="145"/>
      <c r="X15" s="145" t="s">
        <v>514</v>
      </c>
      <c r="Y15" s="135"/>
      <c r="Z15" s="135"/>
      <c r="AA15" s="135"/>
      <c r="AB15" s="135"/>
      <c r="AC15" s="135"/>
      <c r="AD15" s="135"/>
      <c r="AE15" s="135"/>
      <c r="AF15" s="135"/>
      <c r="AG15" s="135" t="s">
        <v>517</v>
      </c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1" x14ac:dyDescent="0.2">
      <c r="A16" s="166">
        <v>8</v>
      </c>
      <c r="B16" s="167" t="s">
        <v>511</v>
      </c>
      <c r="C16" s="175" t="s">
        <v>518</v>
      </c>
      <c r="D16" s="168" t="s">
        <v>195</v>
      </c>
      <c r="E16" s="169">
        <v>35</v>
      </c>
      <c r="F16" s="170"/>
      <c r="G16" s="171">
        <f t="shared" si="0"/>
        <v>0</v>
      </c>
      <c r="H16" s="146"/>
      <c r="I16" s="145">
        <f t="shared" si="1"/>
        <v>0</v>
      </c>
      <c r="J16" s="146"/>
      <c r="K16" s="145">
        <f t="shared" si="2"/>
        <v>0</v>
      </c>
      <c r="L16" s="145">
        <v>21</v>
      </c>
      <c r="M16" s="145">
        <f t="shared" si="3"/>
        <v>0</v>
      </c>
      <c r="N16" s="144">
        <v>0</v>
      </c>
      <c r="O16" s="144">
        <f t="shared" si="4"/>
        <v>0</v>
      </c>
      <c r="P16" s="144">
        <v>0</v>
      </c>
      <c r="Q16" s="144">
        <f t="shared" si="5"/>
        <v>0</v>
      </c>
      <c r="R16" s="145"/>
      <c r="S16" s="145" t="s">
        <v>314</v>
      </c>
      <c r="T16" s="145" t="s">
        <v>315</v>
      </c>
      <c r="U16" s="145">
        <v>0</v>
      </c>
      <c r="V16" s="145">
        <f t="shared" si="6"/>
        <v>0</v>
      </c>
      <c r="W16" s="145"/>
      <c r="X16" s="145" t="s">
        <v>514</v>
      </c>
      <c r="Y16" s="135"/>
      <c r="Z16" s="135"/>
      <c r="AA16" s="135"/>
      <c r="AB16" s="135"/>
      <c r="AC16" s="135"/>
      <c r="AD16" s="135"/>
      <c r="AE16" s="135"/>
      <c r="AF16" s="135"/>
      <c r="AG16" s="135" t="s">
        <v>515</v>
      </c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1" x14ac:dyDescent="0.2">
      <c r="A17" s="166">
        <v>9</v>
      </c>
      <c r="B17" s="167" t="s">
        <v>519</v>
      </c>
      <c r="C17" s="175" t="s">
        <v>520</v>
      </c>
      <c r="D17" s="168" t="s">
        <v>195</v>
      </c>
      <c r="E17" s="169">
        <v>5</v>
      </c>
      <c r="F17" s="170"/>
      <c r="G17" s="171">
        <f t="shared" si="0"/>
        <v>0</v>
      </c>
      <c r="H17" s="146"/>
      <c r="I17" s="145">
        <f t="shared" si="1"/>
        <v>0</v>
      </c>
      <c r="J17" s="146"/>
      <c r="K17" s="145">
        <f t="shared" si="2"/>
        <v>0</v>
      </c>
      <c r="L17" s="145">
        <v>21</v>
      </c>
      <c r="M17" s="145">
        <f t="shared" si="3"/>
        <v>0</v>
      </c>
      <c r="N17" s="144">
        <v>0</v>
      </c>
      <c r="O17" s="144">
        <f t="shared" si="4"/>
        <v>0</v>
      </c>
      <c r="P17" s="144">
        <v>0</v>
      </c>
      <c r="Q17" s="144">
        <f t="shared" si="5"/>
        <v>0</v>
      </c>
      <c r="R17" s="145"/>
      <c r="S17" s="145" t="s">
        <v>314</v>
      </c>
      <c r="T17" s="145" t="s">
        <v>315</v>
      </c>
      <c r="U17" s="145">
        <v>0</v>
      </c>
      <c r="V17" s="145">
        <f t="shared" si="6"/>
        <v>0</v>
      </c>
      <c r="W17" s="145"/>
      <c r="X17" s="145" t="s">
        <v>409</v>
      </c>
      <c r="Y17" s="135"/>
      <c r="Z17" s="135"/>
      <c r="AA17" s="135"/>
      <c r="AB17" s="135"/>
      <c r="AC17" s="135"/>
      <c r="AD17" s="135"/>
      <c r="AE17" s="135"/>
      <c r="AF17" s="135"/>
      <c r="AG17" s="135" t="s">
        <v>489</v>
      </c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1" x14ac:dyDescent="0.2">
      <c r="A18" s="166">
        <v>10</v>
      </c>
      <c r="B18" s="167" t="s">
        <v>511</v>
      </c>
      <c r="C18" s="175" t="s">
        <v>520</v>
      </c>
      <c r="D18" s="168" t="s">
        <v>195</v>
      </c>
      <c r="E18" s="169">
        <v>5</v>
      </c>
      <c r="F18" s="170"/>
      <c r="G18" s="171">
        <f t="shared" si="0"/>
        <v>0</v>
      </c>
      <c r="H18" s="146"/>
      <c r="I18" s="145">
        <f t="shared" si="1"/>
        <v>0</v>
      </c>
      <c r="J18" s="146"/>
      <c r="K18" s="145">
        <f t="shared" si="2"/>
        <v>0</v>
      </c>
      <c r="L18" s="145">
        <v>21</v>
      </c>
      <c r="M18" s="145">
        <f t="shared" si="3"/>
        <v>0</v>
      </c>
      <c r="N18" s="144">
        <v>0</v>
      </c>
      <c r="O18" s="144">
        <f t="shared" si="4"/>
        <v>0</v>
      </c>
      <c r="P18" s="144">
        <v>0</v>
      </c>
      <c r="Q18" s="144">
        <f t="shared" si="5"/>
        <v>0</v>
      </c>
      <c r="R18" s="145"/>
      <c r="S18" s="145" t="s">
        <v>314</v>
      </c>
      <c r="T18" s="145" t="s">
        <v>315</v>
      </c>
      <c r="U18" s="145">
        <v>0</v>
      </c>
      <c r="V18" s="145">
        <f t="shared" si="6"/>
        <v>0</v>
      </c>
      <c r="W18" s="145"/>
      <c r="X18" s="145" t="s">
        <v>514</v>
      </c>
      <c r="Y18" s="135"/>
      <c r="Z18" s="135"/>
      <c r="AA18" s="135"/>
      <c r="AB18" s="135"/>
      <c r="AC18" s="135"/>
      <c r="AD18" s="135"/>
      <c r="AE18" s="135"/>
      <c r="AF18" s="135"/>
      <c r="AG18" s="135" t="s">
        <v>515</v>
      </c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x14ac:dyDescent="0.2">
      <c r="A19" s="153" t="s">
        <v>165</v>
      </c>
      <c r="B19" s="154" t="s">
        <v>50</v>
      </c>
      <c r="C19" s="172" t="s">
        <v>73</v>
      </c>
      <c r="D19" s="155"/>
      <c r="E19" s="156"/>
      <c r="F19" s="157"/>
      <c r="G19" s="158">
        <f>SUMIF(AG20:AG37,"&lt;&gt;NOR",G20:G37)</f>
        <v>0</v>
      </c>
      <c r="H19" s="152"/>
      <c r="I19" s="152">
        <f>SUM(I20:I37)</f>
        <v>0</v>
      </c>
      <c r="J19" s="152"/>
      <c r="K19" s="152">
        <f>SUM(K20:K37)</f>
        <v>0</v>
      </c>
      <c r="L19" s="152"/>
      <c r="M19" s="152">
        <f>SUM(M20:M37)</f>
        <v>0</v>
      </c>
      <c r="N19" s="151"/>
      <c r="O19" s="151">
        <f>SUM(O20:O37)</f>
        <v>0</v>
      </c>
      <c r="P19" s="151"/>
      <c r="Q19" s="151">
        <f>SUM(Q20:Q37)</f>
        <v>0</v>
      </c>
      <c r="R19" s="152"/>
      <c r="S19" s="152"/>
      <c r="T19" s="152"/>
      <c r="U19" s="152"/>
      <c r="V19" s="152">
        <f>SUM(V20:V37)</f>
        <v>0</v>
      </c>
      <c r="W19" s="152"/>
      <c r="X19" s="152"/>
      <c r="AG19" t="s">
        <v>166</v>
      </c>
    </row>
    <row r="20" spans="1:60" outlineLevel="1" x14ac:dyDescent="0.2">
      <c r="A20" s="166">
        <v>11</v>
      </c>
      <c r="B20" s="167" t="s">
        <v>521</v>
      </c>
      <c r="C20" s="175" t="s">
        <v>522</v>
      </c>
      <c r="D20" s="168" t="s">
        <v>195</v>
      </c>
      <c r="E20" s="169">
        <v>65</v>
      </c>
      <c r="F20" s="170"/>
      <c r="G20" s="171">
        <f t="shared" ref="G20:G37" si="7">ROUND(E20*F20,2)</f>
        <v>0</v>
      </c>
      <c r="H20" s="146"/>
      <c r="I20" s="145">
        <f t="shared" ref="I20:I37" si="8">ROUND(E20*H20,2)</f>
        <v>0</v>
      </c>
      <c r="J20" s="146"/>
      <c r="K20" s="145">
        <f t="shared" ref="K20:K37" si="9">ROUND(E20*J20,2)</f>
        <v>0</v>
      </c>
      <c r="L20" s="145">
        <v>21</v>
      </c>
      <c r="M20" s="145">
        <f t="shared" ref="M20:M37" si="10">G20*(1+L20/100)</f>
        <v>0</v>
      </c>
      <c r="N20" s="144">
        <v>0</v>
      </c>
      <c r="O20" s="144">
        <f t="shared" ref="O20:O37" si="11">ROUND(E20*N20,2)</f>
        <v>0</v>
      </c>
      <c r="P20" s="144">
        <v>0</v>
      </c>
      <c r="Q20" s="144">
        <f t="shared" ref="Q20:Q37" si="12">ROUND(E20*P20,2)</f>
        <v>0</v>
      </c>
      <c r="R20" s="145"/>
      <c r="S20" s="145" t="s">
        <v>314</v>
      </c>
      <c r="T20" s="145" t="s">
        <v>315</v>
      </c>
      <c r="U20" s="145">
        <v>0</v>
      </c>
      <c r="V20" s="145">
        <f t="shared" ref="V20:V37" si="13">ROUND(E20*U20,2)</f>
        <v>0</v>
      </c>
      <c r="W20" s="145"/>
      <c r="X20" s="145" t="s">
        <v>409</v>
      </c>
      <c r="Y20" s="135"/>
      <c r="Z20" s="135"/>
      <c r="AA20" s="135"/>
      <c r="AB20" s="135"/>
      <c r="AC20" s="135"/>
      <c r="AD20" s="135"/>
      <c r="AE20" s="135"/>
      <c r="AF20" s="135"/>
      <c r="AG20" s="135" t="s">
        <v>489</v>
      </c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">
      <c r="A21" s="166">
        <v>12</v>
      </c>
      <c r="B21" s="167" t="s">
        <v>511</v>
      </c>
      <c r="C21" s="175" t="s">
        <v>522</v>
      </c>
      <c r="D21" s="168" t="s">
        <v>195</v>
      </c>
      <c r="E21" s="169">
        <v>65</v>
      </c>
      <c r="F21" s="170"/>
      <c r="G21" s="171">
        <f t="shared" si="7"/>
        <v>0</v>
      </c>
      <c r="H21" s="146"/>
      <c r="I21" s="145">
        <f t="shared" si="8"/>
        <v>0</v>
      </c>
      <c r="J21" s="146"/>
      <c r="K21" s="145">
        <f t="shared" si="9"/>
        <v>0</v>
      </c>
      <c r="L21" s="145">
        <v>21</v>
      </c>
      <c r="M21" s="145">
        <f t="shared" si="10"/>
        <v>0</v>
      </c>
      <c r="N21" s="144">
        <v>0</v>
      </c>
      <c r="O21" s="144">
        <f t="shared" si="11"/>
        <v>0</v>
      </c>
      <c r="P21" s="144">
        <v>0</v>
      </c>
      <c r="Q21" s="144">
        <f t="shared" si="12"/>
        <v>0</v>
      </c>
      <c r="R21" s="145"/>
      <c r="S21" s="145" t="s">
        <v>314</v>
      </c>
      <c r="T21" s="145" t="s">
        <v>315</v>
      </c>
      <c r="U21" s="145">
        <v>0</v>
      </c>
      <c r="V21" s="145">
        <f t="shared" si="13"/>
        <v>0</v>
      </c>
      <c r="W21" s="145"/>
      <c r="X21" s="145" t="s">
        <v>514</v>
      </c>
      <c r="Y21" s="135"/>
      <c r="Z21" s="135"/>
      <c r="AA21" s="135"/>
      <c r="AB21" s="135"/>
      <c r="AC21" s="135"/>
      <c r="AD21" s="135"/>
      <c r="AE21" s="135"/>
      <c r="AF21" s="135"/>
      <c r="AG21" s="135" t="s">
        <v>515</v>
      </c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outlineLevel="1" x14ac:dyDescent="0.2">
      <c r="A22" s="166">
        <v>13</v>
      </c>
      <c r="B22" s="167" t="s">
        <v>521</v>
      </c>
      <c r="C22" s="175" t="s">
        <v>523</v>
      </c>
      <c r="D22" s="168" t="s">
        <v>195</v>
      </c>
      <c r="E22" s="169">
        <v>120</v>
      </c>
      <c r="F22" s="170"/>
      <c r="G22" s="171">
        <f t="shared" si="7"/>
        <v>0</v>
      </c>
      <c r="H22" s="146"/>
      <c r="I22" s="145">
        <f t="shared" si="8"/>
        <v>0</v>
      </c>
      <c r="J22" s="146"/>
      <c r="K22" s="145">
        <f t="shared" si="9"/>
        <v>0</v>
      </c>
      <c r="L22" s="145">
        <v>21</v>
      </c>
      <c r="M22" s="145">
        <f t="shared" si="10"/>
        <v>0</v>
      </c>
      <c r="N22" s="144">
        <v>0</v>
      </c>
      <c r="O22" s="144">
        <f t="shared" si="11"/>
        <v>0</v>
      </c>
      <c r="P22" s="144">
        <v>0</v>
      </c>
      <c r="Q22" s="144">
        <f t="shared" si="12"/>
        <v>0</v>
      </c>
      <c r="R22" s="145"/>
      <c r="S22" s="145" t="s">
        <v>314</v>
      </c>
      <c r="T22" s="145" t="s">
        <v>315</v>
      </c>
      <c r="U22" s="145">
        <v>0</v>
      </c>
      <c r="V22" s="145">
        <f t="shared" si="13"/>
        <v>0</v>
      </c>
      <c r="W22" s="145"/>
      <c r="X22" s="145" t="s">
        <v>514</v>
      </c>
      <c r="Y22" s="135"/>
      <c r="Z22" s="135"/>
      <c r="AA22" s="135"/>
      <c r="AB22" s="135"/>
      <c r="AC22" s="135"/>
      <c r="AD22" s="135"/>
      <c r="AE22" s="135"/>
      <c r="AF22" s="135"/>
      <c r="AG22" s="135" t="s">
        <v>517</v>
      </c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1" x14ac:dyDescent="0.2">
      <c r="A23" s="166">
        <v>14</v>
      </c>
      <c r="B23" s="167" t="s">
        <v>511</v>
      </c>
      <c r="C23" s="175" t="s">
        <v>523</v>
      </c>
      <c r="D23" s="168" t="s">
        <v>195</v>
      </c>
      <c r="E23" s="169">
        <v>120</v>
      </c>
      <c r="F23" s="170"/>
      <c r="G23" s="171">
        <f t="shared" si="7"/>
        <v>0</v>
      </c>
      <c r="H23" s="146"/>
      <c r="I23" s="145">
        <f t="shared" si="8"/>
        <v>0</v>
      </c>
      <c r="J23" s="146"/>
      <c r="K23" s="145">
        <f t="shared" si="9"/>
        <v>0</v>
      </c>
      <c r="L23" s="145">
        <v>21</v>
      </c>
      <c r="M23" s="145">
        <f t="shared" si="10"/>
        <v>0</v>
      </c>
      <c r="N23" s="144">
        <v>0</v>
      </c>
      <c r="O23" s="144">
        <f t="shared" si="11"/>
        <v>0</v>
      </c>
      <c r="P23" s="144">
        <v>0</v>
      </c>
      <c r="Q23" s="144">
        <f t="shared" si="12"/>
        <v>0</v>
      </c>
      <c r="R23" s="145"/>
      <c r="S23" s="145" t="s">
        <v>314</v>
      </c>
      <c r="T23" s="145" t="s">
        <v>315</v>
      </c>
      <c r="U23" s="145">
        <v>0</v>
      </c>
      <c r="V23" s="145">
        <f t="shared" si="13"/>
        <v>0</v>
      </c>
      <c r="W23" s="145"/>
      <c r="X23" s="145" t="s">
        <v>514</v>
      </c>
      <c r="Y23" s="135"/>
      <c r="Z23" s="135"/>
      <c r="AA23" s="135"/>
      <c r="AB23" s="135"/>
      <c r="AC23" s="135"/>
      <c r="AD23" s="135"/>
      <c r="AE23" s="135"/>
      <c r="AF23" s="135"/>
      <c r="AG23" s="135" t="s">
        <v>515</v>
      </c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1" x14ac:dyDescent="0.2">
      <c r="A24" s="166">
        <v>15</v>
      </c>
      <c r="B24" s="167" t="s">
        <v>521</v>
      </c>
      <c r="C24" s="175" t="s">
        <v>524</v>
      </c>
      <c r="D24" s="168" t="s">
        <v>195</v>
      </c>
      <c r="E24" s="169">
        <v>185</v>
      </c>
      <c r="F24" s="170"/>
      <c r="G24" s="171">
        <f t="shared" si="7"/>
        <v>0</v>
      </c>
      <c r="H24" s="146"/>
      <c r="I24" s="145">
        <f t="shared" si="8"/>
        <v>0</v>
      </c>
      <c r="J24" s="146"/>
      <c r="K24" s="145">
        <f t="shared" si="9"/>
        <v>0</v>
      </c>
      <c r="L24" s="145">
        <v>21</v>
      </c>
      <c r="M24" s="145">
        <f t="shared" si="10"/>
        <v>0</v>
      </c>
      <c r="N24" s="144">
        <v>0</v>
      </c>
      <c r="O24" s="144">
        <f t="shared" si="11"/>
        <v>0</v>
      </c>
      <c r="P24" s="144">
        <v>0</v>
      </c>
      <c r="Q24" s="144">
        <f t="shared" si="12"/>
        <v>0</v>
      </c>
      <c r="R24" s="145"/>
      <c r="S24" s="145" t="s">
        <v>314</v>
      </c>
      <c r="T24" s="145" t="s">
        <v>315</v>
      </c>
      <c r="U24" s="145">
        <v>0</v>
      </c>
      <c r="V24" s="145">
        <f t="shared" si="13"/>
        <v>0</v>
      </c>
      <c r="W24" s="145"/>
      <c r="X24" s="145" t="s">
        <v>514</v>
      </c>
      <c r="Y24" s="135"/>
      <c r="Z24" s="135"/>
      <c r="AA24" s="135"/>
      <c r="AB24" s="135"/>
      <c r="AC24" s="135"/>
      <c r="AD24" s="135"/>
      <c r="AE24" s="135"/>
      <c r="AF24" s="135"/>
      <c r="AG24" s="135" t="s">
        <v>517</v>
      </c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outlineLevel="1" x14ac:dyDescent="0.2">
      <c r="A25" s="166">
        <v>16</v>
      </c>
      <c r="B25" s="167" t="s">
        <v>511</v>
      </c>
      <c r="C25" s="175" t="s">
        <v>524</v>
      </c>
      <c r="D25" s="168" t="s">
        <v>195</v>
      </c>
      <c r="E25" s="169">
        <v>185</v>
      </c>
      <c r="F25" s="170"/>
      <c r="G25" s="171">
        <f t="shared" si="7"/>
        <v>0</v>
      </c>
      <c r="H25" s="146"/>
      <c r="I25" s="145">
        <f t="shared" si="8"/>
        <v>0</v>
      </c>
      <c r="J25" s="146"/>
      <c r="K25" s="145">
        <f t="shared" si="9"/>
        <v>0</v>
      </c>
      <c r="L25" s="145">
        <v>21</v>
      </c>
      <c r="M25" s="145">
        <f t="shared" si="10"/>
        <v>0</v>
      </c>
      <c r="N25" s="144">
        <v>0</v>
      </c>
      <c r="O25" s="144">
        <f t="shared" si="11"/>
        <v>0</v>
      </c>
      <c r="P25" s="144">
        <v>0</v>
      </c>
      <c r="Q25" s="144">
        <f t="shared" si="12"/>
        <v>0</v>
      </c>
      <c r="R25" s="145"/>
      <c r="S25" s="145" t="s">
        <v>314</v>
      </c>
      <c r="T25" s="145" t="s">
        <v>315</v>
      </c>
      <c r="U25" s="145">
        <v>0</v>
      </c>
      <c r="V25" s="145">
        <f t="shared" si="13"/>
        <v>0</v>
      </c>
      <c r="W25" s="145"/>
      <c r="X25" s="145" t="s">
        <v>514</v>
      </c>
      <c r="Y25" s="135"/>
      <c r="Z25" s="135"/>
      <c r="AA25" s="135"/>
      <c r="AB25" s="135"/>
      <c r="AC25" s="135"/>
      <c r="AD25" s="135"/>
      <c r="AE25" s="135"/>
      <c r="AF25" s="135"/>
      <c r="AG25" s="135" t="s">
        <v>515</v>
      </c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outlineLevel="1" x14ac:dyDescent="0.2">
      <c r="A26" s="166">
        <v>17</v>
      </c>
      <c r="B26" s="167" t="s">
        <v>521</v>
      </c>
      <c r="C26" s="175" t="s">
        <v>525</v>
      </c>
      <c r="D26" s="168" t="s">
        <v>195</v>
      </c>
      <c r="E26" s="169">
        <v>65</v>
      </c>
      <c r="F26" s="170"/>
      <c r="G26" s="171">
        <f t="shared" si="7"/>
        <v>0</v>
      </c>
      <c r="H26" s="146"/>
      <c r="I26" s="145">
        <f t="shared" si="8"/>
        <v>0</v>
      </c>
      <c r="J26" s="146"/>
      <c r="K26" s="145">
        <f t="shared" si="9"/>
        <v>0</v>
      </c>
      <c r="L26" s="145">
        <v>21</v>
      </c>
      <c r="M26" s="145">
        <f t="shared" si="10"/>
        <v>0</v>
      </c>
      <c r="N26" s="144">
        <v>0</v>
      </c>
      <c r="O26" s="144">
        <f t="shared" si="11"/>
        <v>0</v>
      </c>
      <c r="P26" s="144">
        <v>0</v>
      </c>
      <c r="Q26" s="144">
        <f t="shared" si="12"/>
        <v>0</v>
      </c>
      <c r="R26" s="145"/>
      <c r="S26" s="145" t="s">
        <v>314</v>
      </c>
      <c r="T26" s="145" t="s">
        <v>315</v>
      </c>
      <c r="U26" s="145">
        <v>0</v>
      </c>
      <c r="V26" s="145">
        <f t="shared" si="13"/>
        <v>0</v>
      </c>
      <c r="W26" s="145"/>
      <c r="X26" s="145" t="s">
        <v>514</v>
      </c>
      <c r="Y26" s="135"/>
      <c r="Z26" s="135"/>
      <c r="AA26" s="135"/>
      <c r="AB26" s="135"/>
      <c r="AC26" s="135"/>
      <c r="AD26" s="135"/>
      <c r="AE26" s="135"/>
      <c r="AF26" s="135"/>
      <c r="AG26" s="135" t="s">
        <v>517</v>
      </c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1" x14ac:dyDescent="0.2">
      <c r="A27" s="166">
        <v>18</v>
      </c>
      <c r="B27" s="167" t="s">
        <v>511</v>
      </c>
      <c r="C27" s="175" t="s">
        <v>525</v>
      </c>
      <c r="D27" s="168" t="s">
        <v>195</v>
      </c>
      <c r="E27" s="169">
        <v>65</v>
      </c>
      <c r="F27" s="170"/>
      <c r="G27" s="171">
        <f t="shared" si="7"/>
        <v>0</v>
      </c>
      <c r="H27" s="146"/>
      <c r="I27" s="145">
        <f t="shared" si="8"/>
        <v>0</v>
      </c>
      <c r="J27" s="146"/>
      <c r="K27" s="145">
        <f t="shared" si="9"/>
        <v>0</v>
      </c>
      <c r="L27" s="145">
        <v>21</v>
      </c>
      <c r="M27" s="145">
        <f t="shared" si="10"/>
        <v>0</v>
      </c>
      <c r="N27" s="144">
        <v>0</v>
      </c>
      <c r="O27" s="144">
        <f t="shared" si="11"/>
        <v>0</v>
      </c>
      <c r="P27" s="144">
        <v>0</v>
      </c>
      <c r="Q27" s="144">
        <f t="shared" si="12"/>
        <v>0</v>
      </c>
      <c r="R27" s="145"/>
      <c r="S27" s="145" t="s">
        <v>314</v>
      </c>
      <c r="T27" s="145" t="s">
        <v>315</v>
      </c>
      <c r="U27" s="145">
        <v>0</v>
      </c>
      <c r="V27" s="145">
        <f t="shared" si="13"/>
        <v>0</v>
      </c>
      <c r="W27" s="145"/>
      <c r="X27" s="145" t="s">
        <v>514</v>
      </c>
      <c r="Y27" s="135"/>
      <c r="Z27" s="135"/>
      <c r="AA27" s="135"/>
      <c r="AB27" s="135"/>
      <c r="AC27" s="135"/>
      <c r="AD27" s="135"/>
      <c r="AE27" s="135"/>
      <c r="AF27" s="135"/>
      <c r="AG27" s="135" t="s">
        <v>515</v>
      </c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outlineLevel="1" x14ac:dyDescent="0.2">
      <c r="A28" s="166">
        <v>19</v>
      </c>
      <c r="B28" s="167" t="s">
        <v>521</v>
      </c>
      <c r="C28" s="175" t="s">
        <v>526</v>
      </c>
      <c r="D28" s="168" t="s">
        <v>195</v>
      </c>
      <c r="E28" s="169">
        <v>40</v>
      </c>
      <c r="F28" s="170"/>
      <c r="G28" s="171">
        <f t="shared" si="7"/>
        <v>0</v>
      </c>
      <c r="H28" s="146"/>
      <c r="I28" s="145">
        <f t="shared" si="8"/>
        <v>0</v>
      </c>
      <c r="J28" s="146"/>
      <c r="K28" s="145">
        <f t="shared" si="9"/>
        <v>0</v>
      </c>
      <c r="L28" s="145">
        <v>21</v>
      </c>
      <c r="M28" s="145">
        <f t="shared" si="10"/>
        <v>0</v>
      </c>
      <c r="N28" s="144">
        <v>0</v>
      </c>
      <c r="O28" s="144">
        <f t="shared" si="11"/>
        <v>0</v>
      </c>
      <c r="P28" s="144">
        <v>0</v>
      </c>
      <c r="Q28" s="144">
        <f t="shared" si="12"/>
        <v>0</v>
      </c>
      <c r="R28" s="145"/>
      <c r="S28" s="145" t="s">
        <v>314</v>
      </c>
      <c r="T28" s="145" t="s">
        <v>315</v>
      </c>
      <c r="U28" s="145">
        <v>0</v>
      </c>
      <c r="V28" s="145">
        <f t="shared" si="13"/>
        <v>0</v>
      </c>
      <c r="W28" s="145"/>
      <c r="X28" s="145" t="s">
        <v>514</v>
      </c>
      <c r="Y28" s="135"/>
      <c r="Z28" s="135"/>
      <c r="AA28" s="135"/>
      <c r="AB28" s="135"/>
      <c r="AC28" s="135"/>
      <c r="AD28" s="135"/>
      <c r="AE28" s="135"/>
      <c r="AF28" s="135"/>
      <c r="AG28" s="135" t="s">
        <v>517</v>
      </c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outlineLevel="1" x14ac:dyDescent="0.2">
      <c r="A29" s="166">
        <v>20</v>
      </c>
      <c r="B29" s="167" t="s">
        <v>511</v>
      </c>
      <c r="C29" s="175" t="s">
        <v>526</v>
      </c>
      <c r="D29" s="168" t="s">
        <v>195</v>
      </c>
      <c r="E29" s="169">
        <v>40</v>
      </c>
      <c r="F29" s="170"/>
      <c r="G29" s="171">
        <f t="shared" si="7"/>
        <v>0</v>
      </c>
      <c r="H29" s="146"/>
      <c r="I29" s="145">
        <f t="shared" si="8"/>
        <v>0</v>
      </c>
      <c r="J29" s="146"/>
      <c r="K29" s="145">
        <f t="shared" si="9"/>
        <v>0</v>
      </c>
      <c r="L29" s="145">
        <v>21</v>
      </c>
      <c r="M29" s="145">
        <f t="shared" si="10"/>
        <v>0</v>
      </c>
      <c r="N29" s="144">
        <v>0</v>
      </c>
      <c r="O29" s="144">
        <f t="shared" si="11"/>
        <v>0</v>
      </c>
      <c r="P29" s="144">
        <v>0</v>
      </c>
      <c r="Q29" s="144">
        <f t="shared" si="12"/>
        <v>0</v>
      </c>
      <c r="R29" s="145"/>
      <c r="S29" s="145" t="s">
        <v>314</v>
      </c>
      <c r="T29" s="145" t="s">
        <v>315</v>
      </c>
      <c r="U29" s="145">
        <v>0</v>
      </c>
      <c r="V29" s="145">
        <f t="shared" si="13"/>
        <v>0</v>
      </c>
      <c r="W29" s="145"/>
      <c r="X29" s="145" t="s">
        <v>514</v>
      </c>
      <c r="Y29" s="135"/>
      <c r="Z29" s="135"/>
      <c r="AA29" s="135"/>
      <c r="AB29" s="135"/>
      <c r="AC29" s="135"/>
      <c r="AD29" s="135"/>
      <c r="AE29" s="135"/>
      <c r="AF29" s="135"/>
      <c r="AG29" s="135" t="s">
        <v>515</v>
      </c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outlineLevel="1" x14ac:dyDescent="0.2">
      <c r="A30" s="166">
        <v>21</v>
      </c>
      <c r="B30" s="167" t="s">
        <v>527</v>
      </c>
      <c r="C30" s="175" t="s">
        <v>528</v>
      </c>
      <c r="D30" s="168" t="s">
        <v>195</v>
      </c>
      <c r="E30" s="169">
        <v>95</v>
      </c>
      <c r="F30" s="170"/>
      <c r="G30" s="171">
        <f t="shared" si="7"/>
        <v>0</v>
      </c>
      <c r="H30" s="146"/>
      <c r="I30" s="145">
        <f t="shared" si="8"/>
        <v>0</v>
      </c>
      <c r="J30" s="146"/>
      <c r="K30" s="145">
        <f t="shared" si="9"/>
        <v>0</v>
      </c>
      <c r="L30" s="145">
        <v>21</v>
      </c>
      <c r="M30" s="145">
        <f t="shared" si="10"/>
        <v>0</v>
      </c>
      <c r="N30" s="144">
        <v>0</v>
      </c>
      <c r="O30" s="144">
        <f t="shared" si="11"/>
        <v>0</v>
      </c>
      <c r="P30" s="144">
        <v>0</v>
      </c>
      <c r="Q30" s="144">
        <f t="shared" si="12"/>
        <v>0</v>
      </c>
      <c r="R30" s="145"/>
      <c r="S30" s="145" t="s">
        <v>314</v>
      </c>
      <c r="T30" s="145" t="s">
        <v>315</v>
      </c>
      <c r="U30" s="145">
        <v>0</v>
      </c>
      <c r="V30" s="145">
        <f t="shared" si="13"/>
        <v>0</v>
      </c>
      <c r="W30" s="145"/>
      <c r="X30" s="145" t="s">
        <v>409</v>
      </c>
      <c r="Y30" s="135"/>
      <c r="Z30" s="135"/>
      <c r="AA30" s="135"/>
      <c r="AB30" s="135"/>
      <c r="AC30" s="135"/>
      <c r="AD30" s="135"/>
      <c r="AE30" s="135"/>
      <c r="AF30" s="135"/>
      <c r="AG30" s="135" t="s">
        <v>489</v>
      </c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outlineLevel="1" x14ac:dyDescent="0.2">
      <c r="A31" s="166">
        <v>22</v>
      </c>
      <c r="B31" s="167" t="s">
        <v>511</v>
      </c>
      <c r="C31" s="175" t="s">
        <v>528</v>
      </c>
      <c r="D31" s="168" t="s">
        <v>195</v>
      </c>
      <c r="E31" s="169">
        <v>95</v>
      </c>
      <c r="F31" s="170"/>
      <c r="G31" s="171">
        <f t="shared" si="7"/>
        <v>0</v>
      </c>
      <c r="H31" s="146"/>
      <c r="I31" s="145">
        <f t="shared" si="8"/>
        <v>0</v>
      </c>
      <c r="J31" s="146"/>
      <c r="K31" s="145">
        <f t="shared" si="9"/>
        <v>0</v>
      </c>
      <c r="L31" s="145">
        <v>21</v>
      </c>
      <c r="M31" s="145">
        <f t="shared" si="10"/>
        <v>0</v>
      </c>
      <c r="N31" s="144">
        <v>0</v>
      </c>
      <c r="O31" s="144">
        <f t="shared" si="11"/>
        <v>0</v>
      </c>
      <c r="P31" s="144">
        <v>0</v>
      </c>
      <c r="Q31" s="144">
        <f t="shared" si="12"/>
        <v>0</v>
      </c>
      <c r="R31" s="145"/>
      <c r="S31" s="145" t="s">
        <v>314</v>
      </c>
      <c r="T31" s="145" t="s">
        <v>315</v>
      </c>
      <c r="U31" s="145">
        <v>0</v>
      </c>
      <c r="V31" s="145">
        <f t="shared" si="13"/>
        <v>0</v>
      </c>
      <c r="W31" s="145"/>
      <c r="X31" s="145" t="s">
        <v>514</v>
      </c>
      <c r="Y31" s="135"/>
      <c r="Z31" s="135"/>
      <c r="AA31" s="135"/>
      <c r="AB31" s="135"/>
      <c r="AC31" s="135"/>
      <c r="AD31" s="135"/>
      <c r="AE31" s="135"/>
      <c r="AF31" s="135"/>
      <c r="AG31" s="135" t="s">
        <v>515</v>
      </c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outlineLevel="1" x14ac:dyDescent="0.2">
      <c r="A32" s="166">
        <v>23</v>
      </c>
      <c r="B32" s="167" t="s">
        <v>527</v>
      </c>
      <c r="C32" s="175" t="s">
        <v>529</v>
      </c>
      <c r="D32" s="168" t="s">
        <v>195</v>
      </c>
      <c r="E32" s="169">
        <v>45</v>
      </c>
      <c r="F32" s="170"/>
      <c r="G32" s="171">
        <f t="shared" si="7"/>
        <v>0</v>
      </c>
      <c r="H32" s="146"/>
      <c r="I32" s="145">
        <f t="shared" si="8"/>
        <v>0</v>
      </c>
      <c r="J32" s="146"/>
      <c r="K32" s="145">
        <f t="shared" si="9"/>
        <v>0</v>
      </c>
      <c r="L32" s="145">
        <v>21</v>
      </c>
      <c r="M32" s="145">
        <f t="shared" si="10"/>
        <v>0</v>
      </c>
      <c r="N32" s="144">
        <v>0</v>
      </c>
      <c r="O32" s="144">
        <f t="shared" si="11"/>
        <v>0</v>
      </c>
      <c r="P32" s="144">
        <v>0</v>
      </c>
      <c r="Q32" s="144">
        <f t="shared" si="12"/>
        <v>0</v>
      </c>
      <c r="R32" s="145"/>
      <c r="S32" s="145" t="s">
        <v>314</v>
      </c>
      <c r="T32" s="145" t="s">
        <v>315</v>
      </c>
      <c r="U32" s="145">
        <v>0</v>
      </c>
      <c r="V32" s="145">
        <f t="shared" si="13"/>
        <v>0</v>
      </c>
      <c r="W32" s="145"/>
      <c r="X32" s="145" t="s">
        <v>514</v>
      </c>
      <c r="Y32" s="135"/>
      <c r="Z32" s="135"/>
      <c r="AA32" s="135"/>
      <c r="AB32" s="135"/>
      <c r="AC32" s="135"/>
      <c r="AD32" s="135"/>
      <c r="AE32" s="135"/>
      <c r="AF32" s="135"/>
      <c r="AG32" s="135" t="s">
        <v>517</v>
      </c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1" x14ac:dyDescent="0.2">
      <c r="A33" s="166">
        <v>24</v>
      </c>
      <c r="B33" s="167" t="s">
        <v>511</v>
      </c>
      <c r="C33" s="175" t="s">
        <v>529</v>
      </c>
      <c r="D33" s="168" t="s">
        <v>195</v>
      </c>
      <c r="E33" s="169">
        <v>45</v>
      </c>
      <c r="F33" s="170"/>
      <c r="G33" s="171">
        <f t="shared" si="7"/>
        <v>0</v>
      </c>
      <c r="H33" s="146"/>
      <c r="I33" s="145">
        <f t="shared" si="8"/>
        <v>0</v>
      </c>
      <c r="J33" s="146"/>
      <c r="K33" s="145">
        <f t="shared" si="9"/>
        <v>0</v>
      </c>
      <c r="L33" s="145">
        <v>21</v>
      </c>
      <c r="M33" s="145">
        <f t="shared" si="10"/>
        <v>0</v>
      </c>
      <c r="N33" s="144">
        <v>0</v>
      </c>
      <c r="O33" s="144">
        <f t="shared" si="11"/>
        <v>0</v>
      </c>
      <c r="P33" s="144">
        <v>0</v>
      </c>
      <c r="Q33" s="144">
        <f t="shared" si="12"/>
        <v>0</v>
      </c>
      <c r="R33" s="145"/>
      <c r="S33" s="145" t="s">
        <v>314</v>
      </c>
      <c r="T33" s="145" t="s">
        <v>315</v>
      </c>
      <c r="U33" s="145">
        <v>0</v>
      </c>
      <c r="V33" s="145">
        <f t="shared" si="13"/>
        <v>0</v>
      </c>
      <c r="W33" s="145"/>
      <c r="X33" s="145" t="s">
        <v>514</v>
      </c>
      <c r="Y33" s="135"/>
      <c r="Z33" s="135"/>
      <c r="AA33" s="135"/>
      <c r="AB33" s="135"/>
      <c r="AC33" s="135"/>
      <c r="AD33" s="135"/>
      <c r="AE33" s="135"/>
      <c r="AF33" s="135"/>
      <c r="AG33" s="135" t="s">
        <v>515</v>
      </c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outlineLevel="1" x14ac:dyDescent="0.2">
      <c r="A34" s="166">
        <v>25</v>
      </c>
      <c r="B34" s="167" t="s">
        <v>530</v>
      </c>
      <c r="C34" s="175" t="s">
        <v>531</v>
      </c>
      <c r="D34" s="168" t="s">
        <v>195</v>
      </c>
      <c r="E34" s="169">
        <v>95</v>
      </c>
      <c r="F34" s="170"/>
      <c r="G34" s="171">
        <f t="shared" si="7"/>
        <v>0</v>
      </c>
      <c r="H34" s="146"/>
      <c r="I34" s="145">
        <f t="shared" si="8"/>
        <v>0</v>
      </c>
      <c r="J34" s="146"/>
      <c r="K34" s="145">
        <f t="shared" si="9"/>
        <v>0</v>
      </c>
      <c r="L34" s="145">
        <v>21</v>
      </c>
      <c r="M34" s="145">
        <f t="shared" si="10"/>
        <v>0</v>
      </c>
      <c r="N34" s="144">
        <v>0</v>
      </c>
      <c r="O34" s="144">
        <f t="shared" si="11"/>
        <v>0</v>
      </c>
      <c r="P34" s="144">
        <v>0</v>
      </c>
      <c r="Q34" s="144">
        <f t="shared" si="12"/>
        <v>0</v>
      </c>
      <c r="R34" s="145"/>
      <c r="S34" s="145" t="s">
        <v>314</v>
      </c>
      <c r="T34" s="145" t="s">
        <v>315</v>
      </c>
      <c r="U34" s="145">
        <v>0</v>
      </c>
      <c r="V34" s="145">
        <f t="shared" si="13"/>
        <v>0</v>
      </c>
      <c r="W34" s="145"/>
      <c r="X34" s="145" t="s">
        <v>409</v>
      </c>
      <c r="Y34" s="135"/>
      <c r="Z34" s="135"/>
      <c r="AA34" s="135"/>
      <c r="AB34" s="135"/>
      <c r="AC34" s="135"/>
      <c r="AD34" s="135"/>
      <c r="AE34" s="135"/>
      <c r="AF34" s="135"/>
      <c r="AG34" s="135" t="s">
        <v>489</v>
      </c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outlineLevel="1" x14ac:dyDescent="0.2">
      <c r="A35" s="166">
        <v>26</v>
      </c>
      <c r="B35" s="167" t="s">
        <v>511</v>
      </c>
      <c r="C35" s="175" t="s">
        <v>531</v>
      </c>
      <c r="D35" s="168" t="s">
        <v>195</v>
      </c>
      <c r="E35" s="169">
        <v>95</v>
      </c>
      <c r="F35" s="170"/>
      <c r="G35" s="171">
        <f t="shared" si="7"/>
        <v>0</v>
      </c>
      <c r="H35" s="146"/>
      <c r="I35" s="145">
        <f t="shared" si="8"/>
        <v>0</v>
      </c>
      <c r="J35" s="146"/>
      <c r="K35" s="145">
        <f t="shared" si="9"/>
        <v>0</v>
      </c>
      <c r="L35" s="145">
        <v>21</v>
      </c>
      <c r="M35" s="145">
        <f t="shared" si="10"/>
        <v>0</v>
      </c>
      <c r="N35" s="144">
        <v>0</v>
      </c>
      <c r="O35" s="144">
        <f t="shared" si="11"/>
        <v>0</v>
      </c>
      <c r="P35" s="144">
        <v>0</v>
      </c>
      <c r="Q35" s="144">
        <f t="shared" si="12"/>
        <v>0</v>
      </c>
      <c r="R35" s="145"/>
      <c r="S35" s="145" t="s">
        <v>314</v>
      </c>
      <c r="T35" s="145" t="s">
        <v>315</v>
      </c>
      <c r="U35" s="145">
        <v>0</v>
      </c>
      <c r="V35" s="145">
        <f t="shared" si="13"/>
        <v>0</v>
      </c>
      <c r="W35" s="145"/>
      <c r="X35" s="145" t="s">
        <v>514</v>
      </c>
      <c r="Y35" s="135"/>
      <c r="Z35" s="135"/>
      <c r="AA35" s="135"/>
      <c r="AB35" s="135"/>
      <c r="AC35" s="135"/>
      <c r="AD35" s="135"/>
      <c r="AE35" s="135"/>
      <c r="AF35" s="135"/>
      <c r="AG35" s="135" t="s">
        <v>515</v>
      </c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1" x14ac:dyDescent="0.2">
      <c r="A36" s="166">
        <v>27</v>
      </c>
      <c r="B36" s="167" t="s">
        <v>532</v>
      </c>
      <c r="C36" s="175" t="s">
        <v>533</v>
      </c>
      <c r="D36" s="168" t="s">
        <v>195</v>
      </c>
      <c r="E36" s="169">
        <v>35</v>
      </c>
      <c r="F36" s="170"/>
      <c r="G36" s="171">
        <f t="shared" si="7"/>
        <v>0</v>
      </c>
      <c r="H36" s="146"/>
      <c r="I36" s="145">
        <f t="shared" si="8"/>
        <v>0</v>
      </c>
      <c r="J36" s="146"/>
      <c r="K36" s="145">
        <f t="shared" si="9"/>
        <v>0</v>
      </c>
      <c r="L36" s="145">
        <v>21</v>
      </c>
      <c r="M36" s="145">
        <f t="shared" si="10"/>
        <v>0</v>
      </c>
      <c r="N36" s="144">
        <v>0</v>
      </c>
      <c r="O36" s="144">
        <f t="shared" si="11"/>
        <v>0</v>
      </c>
      <c r="P36" s="144">
        <v>0</v>
      </c>
      <c r="Q36" s="144">
        <f t="shared" si="12"/>
        <v>0</v>
      </c>
      <c r="R36" s="145"/>
      <c r="S36" s="145" t="s">
        <v>314</v>
      </c>
      <c r="T36" s="145" t="s">
        <v>315</v>
      </c>
      <c r="U36" s="145">
        <v>0</v>
      </c>
      <c r="V36" s="145">
        <f t="shared" si="13"/>
        <v>0</v>
      </c>
      <c r="W36" s="145"/>
      <c r="X36" s="145" t="s">
        <v>409</v>
      </c>
      <c r="Y36" s="135"/>
      <c r="Z36" s="135"/>
      <c r="AA36" s="135"/>
      <c r="AB36" s="135"/>
      <c r="AC36" s="135"/>
      <c r="AD36" s="135"/>
      <c r="AE36" s="135"/>
      <c r="AF36" s="135"/>
      <c r="AG36" s="135" t="s">
        <v>489</v>
      </c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outlineLevel="1" x14ac:dyDescent="0.2">
      <c r="A37" s="166">
        <v>28</v>
      </c>
      <c r="B37" s="167" t="s">
        <v>511</v>
      </c>
      <c r="C37" s="175" t="s">
        <v>533</v>
      </c>
      <c r="D37" s="168" t="s">
        <v>195</v>
      </c>
      <c r="E37" s="169">
        <v>35</v>
      </c>
      <c r="F37" s="170"/>
      <c r="G37" s="171">
        <f t="shared" si="7"/>
        <v>0</v>
      </c>
      <c r="H37" s="146"/>
      <c r="I37" s="145">
        <f t="shared" si="8"/>
        <v>0</v>
      </c>
      <c r="J37" s="146"/>
      <c r="K37" s="145">
        <f t="shared" si="9"/>
        <v>0</v>
      </c>
      <c r="L37" s="145">
        <v>21</v>
      </c>
      <c r="M37" s="145">
        <f t="shared" si="10"/>
        <v>0</v>
      </c>
      <c r="N37" s="144">
        <v>0</v>
      </c>
      <c r="O37" s="144">
        <f t="shared" si="11"/>
        <v>0</v>
      </c>
      <c r="P37" s="144">
        <v>0</v>
      </c>
      <c r="Q37" s="144">
        <f t="shared" si="12"/>
        <v>0</v>
      </c>
      <c r="R37" s="145"/>
      <c r="S37" s="145" t="s">
        <v>314</v>
      </c>
      <c r="T37" s="145" t="s">
        <v>315</v>
      </c>
      <c r="U37" s="145">
        <v>0</v>
      </c>
      <c r="V37" s="145">
        <f t="shared" si="13"/>
        <v>0</v>
      </c>
      <c r="W37" s="145"/>
      <c r="X37" s="145" t="s">
        <v>514</v>
      </c>
      <c r="Y37" s="135"/>
      <c r="Z37" s="135"/>
      <c r="AA37" s="135"/>
      <c r="AB37" s="135"/>
      <c r="AC37" s="135"/>
      <c r="AD37" s="135"/>
      <c r="AE37" s="135"/>
      <c r="AF37" s="135"/>
      <c r="AG37" s="135" t="s">
        <v>515</v>
      </c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x14ac:dyDescent="0.2">
      <c r="A38" s="153" t="s">
        <v>165</v>
      </c>
      <c r="B38" s="154" t="s">
        <v>52</v>
      </c>
      <c r="C38" s="172" t="s">
        <v>76</v>
      </c>
      <c r="D38" s="155"/>
      <c r="E38" s="156"/>
      <c r="F38" s="157"/>
      <c r="G38" s="158">
        <f>SUMIF(AG39:AG43,"&lt;&gt;NOR",G39:G43)</f>
        <v>0</v>
      </c>
      <c r="H38" s="152"/>
      <c r="I38" s="152">
        <f>SUM(I39:I43)</f>
        <v>0</v>
      </c>
      <c r="J38" s="152"/>
      <c r="K38" s="152">
        <f>SUM(K39:K43)</f>
        <v>0</v>
      </c>
      <c r="L38" s="152"/>
      <c r="M38" s="152">
        <f>SUM(M39:M43)</f>
        <v>0</v>
      </c>
      <c r="N38" s="151"/>
      <c r="O38" s="151">
        <f>SUM(O39:O43)</f>
        <v>0</v>
      </c>
      <c r="P38" s="151"/>
      <c r="Q38" s="151">
        <f>SUM(Q39:Q43)</f>
        <v>0</v>
      </c>
      <c r="R38" s="152"/>
      <c r="S38" s="152"/>
      <c r="T38" s="152"/>
      <c r="U38" s="152"/>
      <c r="V38" s="152">
        <f>SUM(V39:V43)</f>
        <v>0</v>
      </c>
      <c r="W38" s="152"/>
      <c r="X38" s="152"/>
      <c r="AG38" t="s">
        <v>166</v>
      </c>
    </row>
    <row r="39" spans="1:60" outlineLevel="1" x14ac:dyDescent="0.2">
      <c r="A39" s="166">
        <v>29</v>
      </c>
      <c r="B39" s="167" t="s">
        <v>534</v>
      </c>
      <c r="C39" s="175" t="s">
        <v>535</v>
      </c>
      <c r="D39" s="168" t="s">
        <v>501</v>
      </c>
      <c r="E39" s="169">
        <v>100</v>
      </c>
      <c r="F39" s="170"/>
      <c r="G39" s="171">
        <f>ROUND(E39*F39,2)</f>
        <v>0</v>
      </c>
      <c r="H39" s="146"/>
      <c r="I39" s="145">
        <f>ROUND(E39*H39,2)</f>
        <v>0</v>
      </c>
      <c r="J39" s="146"/>
      <c r="K39" s="145">
        <f>ROUND(E39*J39,2)</f>
        <v>0</v>
      </c>
      <c r="L39" s="145">
        <v>21</v>
      </c>
      <c r="M39" s="145">
        <f>G39*(1+L39/100)</f>
        <v>0</v>
      </c>
      <c r="N39" s="144">
        <v>0</v>
      </c>
      <c r="O39" s="144">
        <f>ROUND(E39*N39,2)</f>
        <v>0</v>
      </c>
      <c r="P39" s="144">
        <v>0</v>
      </c>
      <c r="Q39" s="144">
        <f>ROUND(E39*P39,2)</f>
        <v>0</v>
      </c>
      <c r="R39" s="145"/>
      <c r="S39" s="145" t="s">
        <v>314</v>
      </c>
      <c r="T39" s="145" t="s">
        <v>315</v>
      </c>
      <c r="U39" s="145">
        <v>0</v>
      </c>
      <c r="V39" s="145">
        <f>ROUND(E39*U39,2)</f>
        <v>0</v>
      </c>
      <c r="W39" s="145"/>
      <c r="X39" s="145" t="s">
        <v>409</v>
      </c>
      <c r="Y39" s="135"/>
      <c r="Z39" s="135"/>
      <c r="AA39" s="135"/>
      <c r="AB39" s="135"/>
      <c r="AC39" s="135"/>
      <c r="AD39" s="135"/>
      <c r="AE39" s="135"/>
      <c r="AF39" s="135"/>
      <c r="AG39" s="135" t="s">
        <v>489</v>
      </c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1" x14ac:dyDescent="0.2">
      <c r="A40" s="166">
        <v>30</v>
      </c>
      <c r="B40" s="167" t="s">
        <v>536</v>
      </c>
      <c r="C40" s="175" t="s">
        <v>537</v>
      </c>
      <c r="D40" s="168" t="s">
        <v>501</v>
      </c>
      <c r="E40" s="169">
        <v>25</v>
      </c>
      <c r="F40" s="170"/>
      <c r="G40" s="171">
        <f>ROUND(E40*F40,2)</f>
        <v>0</v>
      </c>
      <c r="H40" s="146"/>
      <c r="I40" s="145">
        <f>ROUND(E40*H40,2)</f>
        <v>0</v>
      </c>
      <c r="J40" s="146"/>
      <c r="K40" s="145">
        <f>ROUND(E40*J40,2)</f>
        <v>0</v>
      </c>
      <c r="L40" s="145">
        <v>21</v>
      </c>
      <c r="M40" s="145">
        <f>G40*(1+L40/100)</f>
        <v>0</v>
      </c>
      <c r="N40" s="144">
        <v>0</v>
      </c>
      <c r="O40" s="144">
        <f>ROUND(E40*N40,2)</f>
        <v>0</v>
      </c>
      <c r="P40" s="144">
        <v>0</v>
      </c>
      <c r="Q40" s="144">
        <f>ROUND(E40*P40,2)</f>
        <v>0</v>
      </c>
      <c r="R40" s="145"/>
      <c r="S40" s="145" t="s">
        <v>314</v>
      </c>
      <c r="T40" s="145" t="s">
        <v>315</v>
      </c>
      <c r="U40" s="145">
        <v>0</v>
      </c>
      <c r="V40" s="145">
        <f>ROUND(E40*U40,2)</f>
        <v>0</v>
      </c>
      <c r="W40" s="145"/>
      <c r="X40" s="145" t="s">
        <v>409</v>
      </c>
      <c r="Y40" s="135"/>
      <c r="Z40" s="135"/>
      <c r="AA40" s="135"/>
      <c r="AB40" s="135"/>
      <c r="AC40" s="135"/>
      <c r="AD40" s="135"/>
      <c r="AE40" s="135"/>
      <c r="AF40" s="135"/>
      <c r="AG40" s="135" t="s">
        <v>489</v>
      </c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outlineLevel="1" x14ac:dyDescent="0.2">
      <c r="A41" s="166">
        <v>31</v>
      </c>
      <c r="B41" s="167" t="s">
        <v>538</v>
      </c>
      <c r="C41" s="175" t="s">
        <v>539</v>
      </c>
      <c r="D41" s="168" t="s">
        <v>501</v>
      </c>
      <c r="E41" s="169">
        <v>15</v>
      </c>
      <c r="F41" s="170"/>
      <c r="G41" s="171">
        <f>ROUND(E41*F41,2)</f>
        <v>0</v>
      </c>
      <c r="H41" s="146"/>
      <c r="I41" s="145">
        <f>ROUND(E41*H41,2)</f>
        <v>0</v>
      </c>
      <c r="J41" s="146"/>
      <c r="K41" s="145">
        <f>ROUND(E41*J41,2)</f>
        <v>0</v>
      </c>
      <c r="L41" s="145">
        <v>21</v>
      </c>
      <c r="M41" s="145">
        <f>G41*(1+L41/100)</f>
        <v>0</v>
      </c>
      <c r="N41" s="144">
        <v>0</v>
      </c>
      <c r="O41" s="144">
        <f>ROUND(E41*N41,2)</f>
        <v>0</v>
      </c>
      <c r="P41" s="144">
        <v>0</v>
      </c>
      <c r="Q41" s="144">
        <f>ROUND(E41*P41,2)</f>
        <v>0</v>
      </c>
      <c r="R41" s="145"/>
      <c r="S41" s="145" t="s">
        <v>314</v>
      </c>
      <c r="T41" s="145" t="s">
        <v>315</v>
      </c>
      <c r="U41" s="145">
        <v>0</v>
      </c>
      <c r="V41" s="145">
        <f>ROUND(E41*U41,2)</f>
        <v>0</v>
      </c>
      <c r="W41" s="145"/>
      <c r="X41" s="145" t="s">
        <v>409</v>
      </c>
      <c r="Y41" s="135"/>
      <c r="Z41" s="135"/>
      <c r="AA41" s="135"/>
      <c r="AB41" s="135"/>
      <c r="AC41" s="135"/>
      <c r="AD41" s="135"/>
      <c r="AE41" s="135"/>
      <c r="AF41" s="135"/>
      <c r="AG41" s="135" t="s">
        <v>489</v>
      </c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1" x14ac:dyDescent="0.2">
      <c r="A42" s="166">
        <v>32</v>
      </c>
      <c r="B42" s="167" t="s">
        <v>540</v>
      </c>
      <c r="C42" s="175" t="s">
        <v>541</v>
      </c>
      <c r="D42" s="168" t="s">
        <v>501</v>
      </c>
      <c r="E42" s="169">
        <v>50</v>
      </c>
      <c r="F42" s="170"/>
      <c r="G42" s="171">
        <f>ROUND(E42*F42,2)</f>
        <v>0</v>
      </c>
      <c r="H42" s="146"/>
      <c r="I42" s="145">
        <f>ROUND(E42*H42,2)</f>
        <v>0</v>
      </c>
      <c r="J42" s="146"/>
      <c r="K42" s="145">
        <f>ROUND(E42*J42,2)</f>
        <v>0</v>
      </c>
      <c r="L42" s="145">
        <v>21</v>
      </c>
      <c r="M42" s="145">
        <f>G42*(1+L42/100)</f>
        <v>0</v>
      </c>
      <c r="N42" s="144">
        <v>0</v>
      </c>
      <c r="O42" s="144">
        <f>ROUND(E42*N42,2)</f>
        <v>0</v>
      </c>
      <c r="P42" s="144">
        <v>0</v>
      </c>
      <c r="Q42" s="144">
        <f>ROUND(E42*P42,2)</f>
        <v>0</v>
      </c>
      <c r="R42" s="145"/>
      <c r="S42" s="145" t="s">
        <v>314</v>
      </c>
      <c r="T42" s="145" t="s">
        <v>315</v>
      </c>
      <c r="U42" s="145">
        <v>0</v>
      </c>
      <c r="V42" s="145">
        <f>ROUND(E42*U42,2)</f>
        <v>0</v>
      </c>
      <c r="W42" s="145"/>
      <c r="X42" s="145" t="s">
        <v>409</v>
      </c>
      <c r="Y42" s="135"/>
      <c r="Z42" s="135"/>
      <c r="AA42" s="135"/>
      <c r="AB42" s="135"/>
      <c r="AC42" s="135"/>
      <c r="AD42" s="135"/>
      <c r="AE42" s="135"/>
      <c r="AF42" s="135"/>
      <c r="AG42" s="135" t="s">
        <v>489</v>
      </c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outlineLevel="1" x14ac:dyDescent="0.2">
      <c r="A43" s="166">
        <v>33</v>
      </c>
      <c r="B43" s="167" t="s">
        <v>511</v>
      </c>
      <c r="C43" s="175" t="s">
        <v>541</v>
      </c>
      <c r="D43" s="168" t="s">
        <v>501</v>
      </c>
      <c r="E43" s="169">
        <v>50</v>
      </c>
      <c r="F43" s="170"/>
      <c r="G43" s="171">
        <f>ROUND(E43*F43,2)</f>
        <v>0</v>
      </c>
      <c r="H43" s="146"/>
      <c r="I43" s="145">
        <f>ROUND(E43*H43,2)</f>
        <v>0</v>
      </c>
      <c r="J43" s="146"/>
      <c r="K43" s="145">
        <f>ROUND(E43*J43,2)</f>
        <v>0</v>
      </c>
      <c r="L43" s="145">
        <v>21</v>
      </c>
      <c r="M43" s="145">
        <f>G43*(1+L43/100)</f>
        <v>0</v>
      </c>
      <c r="N43" s="144">
        <v>0</v>
      </c>
      <c r="O43" s="144">
        <f>ROUND(E43*N43,2)</f>
        <v>0</v>
      </c>
      <c r="P43" s="144">
        <v>0</v>
      </c>
      <c r="Q43" s="144">
        <f>ROUND(E43*P43,2)</f>
        <v>0</v>
      </c>
      <c r="R43" s="145"/>
      <c r="S43" s="145" t="s">
        <v>314</v>
      </c>
      <c r="T43" s="145" t="s">
        <v>315</v>
      </c>
      <c r="U43" s="145">
        <v>0</v>
      </c>
      <c r="V43" s="145">
        <f>ROUND(E43*U43,2)</f>
        <v>0</v>
      </c>
      <c r="W43" s="145"/>
      <c r="X43" s="145" t="s">
        <v>514</v>
      </c>
      <c r="Y43" s="135"/>
      <c r="Z43" s="135"/>
      <c r="AA43" s="135"/>
      <c r="AB43" s="135"/>
      <c r="AC43" s="135"/>
      <c r="AD43" s="135"/>
      <c r="AE43" s="135"/>
      <c r="AF43" s="135"/>
      <c r="AG43" s="135" t="s">
        <v>515</v>
      </c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x14ac:dyDescent="0.2">
      <c r="A44" s="153" t="s">
        <v>165</v>
      </c>
      <c r="B44" s="154" t="s">
        <v>54</v>
      </c>
      <c r="C44" s="172" t="s">
        <v>78</v>
      </c>
      <c r="D44" s="155"/>
      <c r="E44" s="156"/>
      <c r="F44" s="157"/>
      <c r="G44" s="158">
        <f>SUMIF(AG45:AG46,"&lt;&gt;NOR",G45:G46)</f>
        <v>0</v>
      </c>
      <c r="H44" s="152"/>
      <c r="I44" s="152">
        <f>SUM(I45:I46)</f>
        <v>0</v>
      </c>
      <c r="J44" s="152"/>
      <c r="K44" s="152">
        <f>SUM(K45:K46)</f>
        <v>0</v>
      </c>
      <c r="L44" s="152"/>
      <c r="M44" s="152">
        <f>SUM(M45:M46)</f>
        <v>0</v>
      </c>
      <c r="N44" s="151"/>
      <c r="O44" s="151">
        <f>SUM(O45:O46)</f>
        <v>0</v>
      </c>
      <c r="P44" s="151"/>
      <c r="Q44" s="151">
        <f>SUM(Q45:Q46)</f>
        <v>0</v>
      </c>
      <c r="R44" s="152"/>
      <c r="S44" s="152"/>
      <c r="T44" s="152"/>
      <c r="U44" s="152"/>
      <c r="V44" s="152">
        <f>SUM(V45:V46)</f>
        <v>0</v>
      </c>
      <c r="W44" s="152"/>
      <c r="X44" s="152"/>
      <c r="AG44" t="s">
        <v>166</v>
      </c>
    </row>
    <row r="45" spans="1:60" outlineLevel="1" x14ac:dyDescent="0.2">
      <c r="A45" s="166">
        <v>34</v>
      </c>
      <c r="B45" s="167" t="s">
        <v>542</v>
      </c>
      <c r="C45" s="175" t="s">
        <v>543</v>
      </c>
      <c r="D45" s="168" t="s">
        <v>501</v>
      </c>
      <c r="E45" s="169">
        <v>12</v>
      </c>
      <c r="F45" s="170"/>
      <c r="G45" s="171">
        <f>ROUND(E45*F45,2)</f>
        <v>0</v>
      </c>
      <c r="H45" s="146"/>
      <c r="I45" s="145">
        <f>ROUND(E45*H45,2)</f>
        <v>0</v>
      </c>
      <c r="J45" s="146"/>
      <c r="K45" s="145">
        <f>ROUND(E45*J45,2)</f>
        <v>0</v>
      </c>
      <c r="L45" s="145">
        <v>21</v>
      </c>
      <c r="M45" s="145">
        <f>G45*(1+L45/100)</f>
        <v>0</v>
      </c>
      <c r="N45" s="144">
        <v>0</v>
      </c>
      <c r="O45" s="144">
        <f>ROUND(E45*N45,2)</f>
        <v>0</v>
      </c>
      <c r="P45" s="144">
        <v>0</v>
      </c>
      <c r="Q45" s="144">
        <f>ROUND(E45*P45,2)</f>
        <v>0</v>
      </c>
      <c r="R45" s="145"/>
      <c r="S45" s="145" t="s">
        <v>314</v>
      </c>
      <c r="T45" s="145" t="s">
        <v>315</v>
      </c>
      <c r="U45" s="145">
        <v>0</v>
      </c>
      <c r="V45" s="145">
        <f>ROUND(E45*U45,2)</f>
        <v>0</v>
      </c>
      <c r="W45" s="145"/>
      <c r="X45" s="145" t="s">
        <v>409</v>
      </c>
      <c r="Y45" s="135"/>
      <c r="Z45" s="135"/>
      <c r="AA45" s="135"/>
      <c r="AB45" s="135"/>
      <c r="AC45" s="135"/>
      <c r="AD45" s="135"/>
      <c r="AE45" s="135"/>
      <c r="AF45" s="135"/>
      <c r="AG45" s="135" t="s">
        <v>489</v>
      </c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1" x14ac:dyDescent="0.2">
      <c r="A46" s="166">
        <v>35</v>
      </c>
      <c r="B46" s="167" t="s">
        <v>511</v>
      </c>
      <c r="C46" s="175" t="s">
        <v>543</v>
      </c>
      <c r="D46" s="168" t="s">
        <v>501</v>
      </c>
      <c r="E46" s="169">
        <v>12</v>
      </c>
      <c r="F46" s="170"/>
      <c r="G46" s="171">
        <f>ROUND(E46*F46,2)</f>
        <v>0</v>
      </c>
      <c r="H46" s="146"/>
      <c r="I46" s="145">
        <f>ROUND(E46*H46,2)</f>
        <v>0</v>
      </c>
      <c r="J46" s="146"/>
      <c r="K46" s="145">
        <f>ROUND(E46*J46,2)</f>
        <v>0</v>
      </c>
      <c r="L46" s="145">
        <v>21</v>
      </c>
      <c r="M46" s="145">
        <f>G46*(1+L46/100)</f>
        <v>0</v>
      </c>
      <c r="N46" s="144">
        <v>0</v>
      </c>
      <c r="O46" s="144">
        <f>ROUND(E46*N46,2)</f>
        <v>0</v>
      </c>
      <c r="P46" s="144">
        <v>0</v>
      </c>
      <c r="Q46" s="144">
        <f>ROUND(E46*P46,2)</f>
        <v>0</v>
      </c>
      <c r="R46" s="145"/>
      <c r="S46" s="145" t="s">
        <v>314</v>
      </c>
      <c r="T46" s="145" t="s">
        <v>315</v>
      </c>
      <c r="U46" s="145">
        <v>0</v>
      </c>
      <c r="V46" s="145">
        <f>ROUND(E46*U46,2)</f>
        <v>0</v>
      </c>
      <c r="W46" s="145"/>
      <c r="X46" s="145" t="s">
        <v>514</v>
      </c>
      <c r="Y46" s="135"/>
      <c r="Z46" s="135"/>
      <c r="AA46" s="135"/>
      <c r="AB46" s="135"/>
      <c r="AC46" s="135"/>
      <c r="AD46" s="135"/>
      <c r="AE46" s="135"/>
      <c r="AF46" s="135"/>
      <c r="AG46" s="135" t="s">
        <v>515</v>
      </c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x14ac:dyDescent="0.2">
      <c r="A47" s="153" t="s">
        <v>165</v>
      </c>
      <c r="B47" s="154" t="s">
        <v>56</v>
      </c>
      <c r="C47" s="172" t="s">
        <v>80</v>
      </c>
      <c r="D47" s="155"/>
      <c r="E47" s="156"/>
      <c r="F47" s="157"/>
      <c r="G47" s="158">
        <f>SUMIF(AG48:AG51,"&lt;&gt;NOR",G48:G51)</f>
        <v>0</v>
      </c>
      <c r="H47" s="152"/>
      <c r="I47" s="152">
        <f>SUM(I48:I51)</f>
        <v>0</v>
      </c>
      <c r="J47" s="152"/>
      <c r="K47" s="152">
        <f>SUM(K48:K51)</f>
        <v>0</v>
      </c>
      <c r="L47" s="152"/>
      <c r="M47" s="152">
        <f>SUM(M48:M51)</f>
        <v>0</v>
      </c>
      <c r="N47" s="151"/>
      <c r="O47" s="151">
        <f>SUM(O48:O51)</f>
        <v>0</v>
      </c>
      <c r="P47" s="151"/>
      <c r="Q47" s="151">
        <f>SUM(Q48:Q51)</f>
        <v>0</v>
      </c>
      <c r="R47" s="152"/>
      <c r="S47" s="152"/>
      <c r="T47" s="152"/>
      <c r="U47" s="152"/>
      <c r="V47" s="152">
        <f>SUM(V48:V51)</f>
        <v>0</v>
      </c>
      <c r="W47" s="152"/>
      <c r="X47" s="152"/>
      <c r="AG47" t="s">
        <v>166</v>
      </c>
    </row>
    <row r="48" spans="1:60" outlineLevel="1" x14ac:dyDescent="0.2">
      <c r="A48" s="166">
        <v>36</v>
      </c>
      <c r="B48" s="167" t="s">
        <v>544</v>
      </c>
      <c r="C48" s="175" t="s">
        <v>545</v>
      </c>
      <c r="D48" s="168" t="s">
        <v>501</v>
      </c>
      <c r="E48" s="169">
        <v>4</v>
      </c>
      <c r="F48" s="170"/>
      <c r="G48" s="171">
        <f>ROUND(E48*F48,2)</f>
        <v>0</v>
      </c>
      <c r="H48" s="146"/>
      <c r="I48" s="145">
        <f>ROUND(E48*H48,2)</f>
        <v>0</v>
      </c>
      <c r="J48" s="146"/>
      <c r="K48" s="145">
        <f>ROUND(E48*J48,2)</f>
        <v>0</v>
      </c>
      <c r="L48" s="145">
        <v>21</v>
      </c>
      <c r="M48" s="145">
        <f>G48*(1+L48/100)</f>
        <v>0</v>
      </c>
      <c r="N48" s="144">
        <v>0</v>
      </c>
      <c r="O48" s="144">
        <f>ROUND(E48*N48,2)</f>
        <v>0</v>
      </c>
      <c r="P48" s="144">
        <v>0</v>
      </c>
      <c r="Q48" s="144">
        <f>ROUND(E48*P48,2)</f>
        <v>0</v>
      </c>
      <c r="R48" s="145"/>
      <c r="S48" s="145" t="s">
        <v>314</v>
      </c>
      <c r="T48" s="145" t="s">
        <v>315</v>
      </c>
      <c r="U48" s="145">
        <v>0</v>
      </c>
      <c r="V48" s="145">
        <f>ROUND(E48*U48,2)</f>
        <v>0</v>
      </c>
      <c r="W48" s="145"/>
      <c r="X48" s="145" t="s">
        <v>409</v>
      </c>
      <c r="Y48" s="135"/>
      <c r="Z48" s="135"/>
      <c r="AA48" s="135"/>
      <c r="AB48" s="135"/>
      <c r="AC48" s="135"/>
      <c r="AD48" s="135"/>
      <c r="AE48" s="135"/>
      <c r="AF48" s="135"/>
      <c r="AG48" s="135" t="s">
        <v>489</v>
      </c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outlineLevel="1" x14ac:dyDescent="0.2">
      <c r="A49" s="166">
        <v>37</v>
      </c>
      <c r="B49" s="167" t="s">
        <v>511</v>
      </c>
      <c r="C49" s="175" t="s">
        <v>545</v>
      </c>
      <c r="D49" s="168" t="s">
        <v>501</v>
      </c>
      <c r="E49" s="169">
        <v>4</v>
      </c>
      <c r="F49" s="170"/>
      <c r="G49" s="171">
        <f>ROUND(E49*F49,2)</f>
        <v>0</v>
      </c>
      <c r="H49" s="146"/>
      <c r="I49" s="145">
        <f>ROUND(E49*H49,2)</f>
        <v>0</v>
      </c>
      <c r="J49" s="146"/>
      <c r="K49" s="145">
        <f>ROUND(E49*J49,2)</f>
        <v>0</v>
      </c>
      <c r="L49" s="145">
        <v>21</v>
      </c>
      <c r="M49" s="145">
        <f>G49*(1+L49/100)</f>
        <v>0</v>
      </c>
      <c r="N49" s="144">
        <v>0</v>
      </c>
      <c r="O49" s="144">
        <f>ROUND(E49*N49,2)</f>
        <v>0</v>
      </c>
      <c r="P49" s="144">
        <v>0</v>
      </c>
      <c r="Q49" s="144">
        <f>ROUND(E49*P49,2)</f>
        <v>0</v>
      </c>
      <c r="R49" s="145"/>
      <c r="S49" s="145" t="s">
        <v>314</v>
      </c>
      <c r="T49" s="145" t="s">
        <v>315</v>
      </c>
      <c r="U49" s="145">
        <v>0</v>
      </c>
      <c r="V49" s="145">
        <f>ROUND(E49*U49,2)</f>
        <v>0</v>
      </c>
      <c r="W49" s="145"/>
      <c r="X49" s="145" t="s">
        <v>514</v>
      </c>
      <c r="Y49" s="135"/>
      <c r="Z49" s="135"/>
      <c r="AA49" s="135"/>
      <c r="AB49" s="135"/>
      <c r="AC49" s="135"/>
      <c r="AD49" s="135"/>
      <c r="AE49" s="135"/>
      <c r="AF49" s="135"/>
      <c r="AG49" s="135" t="s">
        <v>515</v>
      </c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outlineLevel="1" x14ac:dyDescent="0.2">
      <c r="A50" s="166">
        <v>38</v>
      </c>
      <c r="B50" s="167" t="s">
        <v>544</v>
      </c>
      <c r="C50" s="175" t="s">
        <v>546</v>
      </c>
      <c r="D50" s="168" t="s">
        <v>501</v>
      </c>
      <c r="E50" s="169">
        <v>4</v>
      </c>
      <c r="F50" s="170"/>
      <c r="G50" s="171">
        <f>ROUND(E50*F50,2)</f>
        <v>0</v>
      </c>
      <c r="H50" s="146"/>
      <c r="I50" s="145">
        <f>ROUND(E50*H50,2)</f>
        <v>0</v>
      </c>
      <c r="J50" s="146"/>
      <c r="K50" s="145">
        <f>ROUND(E50*J50,2)</f>
        <v>0</v>
      </c>
      <c r="L50" s="145">
        <v>21</v>
      </c>
      <c r="M50" s="145">
        <f>G50*(1+L50/100)</f>
        <v>0</v>
      </c>
      <c r="N50" s="144">
        <v>0</v>
      </c>
      <c r="O50" s="144">
        <f>ROUND(E50*N50,2)</f>
        <v>0</v>
      </c>
      <c r="P50" s="144">
        <v>0</v>
      </c>
      <c r="Q50" s="144">
        <f>ROUND(E50*P50,2)</f>
        <v>0</v>
      </c>
      <c r="R50" s="145"/>
      <c r="S50" s="145" t="s">
        <v>314</v>
      </c>
      <c r="T50" s="145" t="s">
        <v>315</v>
      </c>
      <c r="U50" s="145">
        <v>0</v>
      </c>
      <c r="V50" s="145">
        <f>ROUND(E50*U50,2)</f>
        <v>0</v>
      </c>
      <c r="W50" s="145"/>
      <c r="X50" s="145" t="s">
        <v>514</v>
      </c>
      <c r="Y50" s="135"/>
      <c r="Z50" s="135"/>
      <c r="AA50" s="135"/>
      <c r="AB50" s="135"/>
      <c r="AC50" s="135"/>
      <c r="AD50" s="135"/>
      <c r="AE50" s="135"/>
      <c r="AF50" s="135"/>
      <c r="AG50" s="135" t="s">
        <v>517</v>
      </c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outlineLevel="1" x14ac:dyDescent="0.2">
      <c r="A51" s="166">
        <v>39</v>
      </c>
      <c r="B51" s="167" t="s">
        <v>511</v>
      </c>
      <c r="C51" s="175" t="s">
        <v>546</v>
      </c>
      <c r="D51" s="168" t="s">
        <v>501</v>
      </c>
      <c r="E51" s="169">
        <v>4</v>
      </c>
      <c r="F51" s="170"/>
      <c r="G51" s="171">
        <f>ROUND(E51*F51,2)</f>
        <v>0</v>
      </c>
      <c r="H51" s="146"/>
      <c r="I51" s="145">
        <f>ROUND(E51*H51,2)</f>
        <v>0</v>
      </c>
      <c r="J51" s="146"/>
      <c r="K51" s="145">
        <f>ROUND(E51*J51,2)</f>
        <v>0</v>
      </c>
      <c r="L51" s="145">
        <v>21</v>
      </c>
      <c r="M51" s="145">
        <f>G51*(1+L51/100)</f>
        <v>0</v>
      </c>
      <c r="N51" s="144">
        <v>0</v>
      </c>
      <c r="O51" s="144">
        <f>ROUND(E51*N51,2)</f>
        <v>0</v>
      </c>
      <c r="P51" s="144">
        <v>0</v>
      </c>
      <c r="Q51" s="144">
        <f>ROUND(E51*P51,2)</f>
        <v>0</v>
      </c>
      <c r="R51" s="145"/>
      <c r="S51" s="145" t="s">
        <v>314</v>
      </c>
      <c r="T51" s="145" t="s">
        <v>315</v>
      </c>
      <c r="U51" s="145">
        <v>0</v>
      </c>
      <c r="V51" s="145">
        <f>ROUND(E51*U51,2)</f>
        <v>0</v>
      </c>
      <c r="W51" s="145"/>
      <c r="X51" s="145" t="s">
        <v>514</v>
      </c>
      <c r="Y51" s="135"/>
      <c r="Z51" s="135"/>
      <c r="AA51" s="135"/>
      <c r="AB51" s="135"/>
      <c r="AC51" s="135"/>
      <c r="AD51" s="135"/>
      <c r="AE51" s="135"/>
      <c r="AF51" s="135"/>
      <c r="AG51" s="135" t="s">
        <v>515</v>
      </c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x14ac:dyDescent="0.2">
      <c r="A52" s="153" t="s">
        <v>165</v>
      </c>
      <c r="B52" s="154" t="s">
        <v>81</v>
      </c>
      <c r="C52" s="172" t="s">
        <v>82</v>
      </c>
      <c r="D52" s="155"/>
      <c r="E52" s="156"/>
      <c r="F52" s="157"/>
      <c r="G52" s="158">
        <f>SUMIF(AG53:AG70,"&lt;&gt;NOR",G53:G70)</f>
        <v>0</v>
      </c>
      <c r="H52" s="152"/>
      <c r="I52" s="152">
        <f>SUM(I53:I70)</f>
        <v>0</v>
      </c>
      <c r="J52" s="152"/>
      <c r="K52" s="152">
        <f>SUM(K53:K70)</f>
        <v>0</v>
      </c>
      <c r="L52" s="152"/>
      <c r="M52" s="152">
        <f>SUM(M53:M70)</f>
        <v>0</v>
      </c>
      <c r="N52" s="151"/>
      <c r="O52" s="151">
        <f>SUM(O53:O70)</f>
        <v>0</v>
      </c>
      <c r="P52" s="151"/>
      <c r="Q52" s="151">
        <f>SUM(Q53:Q70)</f>
        <v>0</v>
      </c>
      <c r="R52" s="152"/>
      <c r="S52" s="152"/>
      <c r="T52" s="152"/>
      <c r="U52" s="152"/>
      <c r="V52" s="152">
        <f>SUM(V53:V70)</f>
        <v>0</v>
      </c>
      <c r="W52" s="152"/>
      <c r="X52" s="152"/>
      <c r="AG52" t="s">
        <v>166</v>
      </c>
    </row>
    <row r="53" spans="1:60" outlineLevel="1" x14ac:dyDescent="0.2">
      <c r="A53" s="166">
        <v>40</v>
      </c>
      <c r="B53" s="167" t="s">
        <v>547</v>
      </c>
      <c r="C53" s="175" t="s">
        <v>548</v>
      </c>
      <c r="D53" s="168" t="s">
        <v>501</v>
      </c>
      <c r="E53" s="169">
        <v>1</v>
      </c>
      <c r="F53" s="170"/>
      <c r="G53" s="171">
        <f t="shared" ref="G53:G70" si="14">ROUND(E53*F53,2)</f>
        <v>0</v>
      </c>
      <c r="H53" s="146"/>
      <c r="I53" s="145">
        <f t="shared" ref="I53:I70" si="15">ROUND(E53*H53,2)</f>
        <v>0</v>
      </c>
      <c r="J53" s="146"/>
      <c r="K53" s="145">
        <f t="shared" ref="K53:K70" si="16">ROUND(E53*J53,2)</f>
        <v>0</v>
      </c>
      <c r="L53" s="145">
        <v>21</v>
      </c>
      <c r="M53" s="145">
        <f t="shared" ref="M53:M70" si="17">G53*(1+L53/100)</f>
        <v>0</v>
      </c>
      <c r="N53" s="144">
        <v>0</v>
      </c>
      <c r="O53" s="144">
        <f t="shared" ref="O53:O70" si="18">ROUND(E53*N53,2)</f>
        <v>0</v>
      </c>
      <c r="P53" s="144">
        <v>0</v>
      </c>
      <c r="Q53" s="144">
        <f t="shared" ref="Q53:Q70" si="19">ROUND(E53*P53,2)</f>
        <v>0</v>
      </c>
      <c r="R53" s="145"/>
      <c r="S53" s="145" t="s">
        <v>314</v>
      </c>
      <c r="T53" s="145" t="s">
        <v>315</v>
      </c>
      <c r="U53" s="145">
        <v>0</v>
      </c>
      <c r="V53" s="145">
        <f t="shared" ref="V53:V70" si="20">ROUND(E53*U53,2)</f>
        <v>0</v>
      </c>
      <c r="W53" s="145"/>
      <c r="X53" s="145" t="s">
        <v>409</v>
      </c>
      <c r="Y53" s="135"/>
      <c r="Z53" s="135"/>
      <c r="AA53" s="135"/>
      <c r="AB53" s="135"/>
      <c r="AC53" s="135"/>
      <c r="AD53" s="135"/>
      <c r="AE53" s="135"/>
      <c r="AF53" s="135"/>
      <c r="AG53" s="135" t="s">
        <v>489</v>
      </c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outlineLevel="1" x14ac:dyDescent="0.2">
      <c r="A54" s="166">
        <v>41</v>
      </c>
      <c r="B54" s="167" t="s">
        <v>511</v>
      </c>
      <c r="C54" s="175" t="s">
        <v>548</v>
      </c>
      <c r="D54" s="168" t="s">
        <v>501</v>
      </c>
      <c r="E54" s="169">
        <v>1</v>
      </c>
      <c r="F54" s="170"/>
      <c r="G54" s="171">
        <f t="shared" si="14"/>
        <v>0</v>
      </c>
      <c r="H54" s="146"/>
      <c r="I54" s="145">
        <f t="shared" si="15"/>
        <v>0</v>
      </c>
      <c r="J54" s="146"/>
      <c r="K54" s="145">
        <f t="shared" si="16"/>
        <v>0</v>
      </c>
      <c r="L54" s="145">
        <v>21</v>
      </c>
      <c r="M54" s="145">
        <f t="shared" si="17"/>
        <v>0</v>
      </c>
      <c r="N54" s="144">
        <v>0</v>
      </c>
      <c r="O54" s="144">
        <f t="shared" si="18"/>
        <v>0</v>
      </c>
      <c r="P54" s="144">
        <v>0</v>
      </c>
      <c r="Q54" s="144">
        <f t="shared" si="19"/>
        <v>0</v>
      </c>
      <c r="R54" s="145"/>
      <c r="S54" s="145" t="s">
        <v>314</v>
      </c>
      <c r="T54" s="145" t="s">
        <v>315</v>
      </c>
      <c r="U54" s="145">
        <v>0</v>
      </c>
      <c r="V54" s="145">
        <f t="shared" si="20"/>
        <v>0</v>
      </c>
      <c r="W54" s="145"/>
      <c r="X54" s="145" t="s">
        <v>514</v>
      </c>
      <c r="Y54" s="135"/>
      <c r="Z54" s="135"/>
      <c r="AA54" s="135"/>
      <c r="AB54" s="135"/>
      <c r="AC54" s="135"/>
      <c r="AD54" s="135"/>
      <c r="AE54" s="135"/>
      <c r="AF54" s="135"/>
      <c r="AG54" s="135" t="s">
        <v>515</v>
      </c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1" x14ac:dyDescent="0.2">
      <c r="A55" s="166">
        <v>42</v>
      </c>
      <c r="B55" s="167" t="s">
        <v>549</v>
      </c>
      <c r="C55" s="175" t="s">
        <v>550</v>
      </c>
      <c r="D55" s="168" t="s">
        <v>501</v>
      </c>
      <c r="E55" s="169">
        <v>1</v>
      </c>
      <c r="F55" s="170"/>
      <c r="G55" s="171">
        <f t="shared" si="14"/>
        <v>0</v>
      </c>
      <c r="H55" s="146"/>
      <c r="I55" s="145">
        <f t="shared" si="15"/>
        <v>0</v>
      </c>
      <c r="J55" s="146"/>
      <c r="K55" s="145">
        <f t="shared" si="16"/>
        <v>0</v>
      </c>
      <c r="L55" s="145">
        <v>21</v>
      </c>
      <c r="M55" s="145">
        <f t="shared" si="17"/>
        <v>0</v>
      </c>
      <c r="N55" s="144">
        <v>0</v>
      </c>
      <c r="O55" s="144">
        <f t="shared" si="18"/>
        <v>0</v>
      </c>
      <c r="P55" s="144">
        <v>0</v>
      </c>
      <c r="Q55" s="144">
        <f t="shared" si="19"/>
        <v>0</v>
      </c>
      <c r="R55" s="145"/>
      <c r="S55" s="145" t="s">
        <v>314</v>
      </c>
      <c r="T55" s="145" t="s">
        <v>315</v>
      </c>
      <c r="U55" s="145">
        <v>0</v>
      </c>
      <c r="V55" s="145">
        <f t="shared" si="20"/>
        <v>0</v>
      </c>
      <c r="W55" s="145"/>
      <c r="X55" s="145" t="s">
        <v>409</v>
      </c>
      <c r="Y55" s="135"/>
      <c r="Z55" s="135"/>
      <c r="AA55" s="135"/>
      <c r="AB55" s="135"/>
      <c r="AC55" s="135"/>
      <c r="AD55" s="135"/>
      <c r="AE55" s="135"/>
      <c r="AF55" s="135"/>
      <c r="AG55" s="135" t="s">
        <v>489</v>
      </c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1" x14ac:dyDescent="0.2">
      <c r="A56" s="166">
        <v>43</v>
      </c>
      <c r="B56" s="167" t="s">
        <v>511</v>
      </c>
      <c r="C56" s="175" t="s">
        <v>550</v>
      </c>
      <c r="D56" s="168" t="s">
        <v>501</v>
      </c>
      <c r="E56" s="169">
        <v>1</v>
      </c>
      <c r="F56" s="170"/>
      <c r="G56" s="171">
        <f t="shared" si="14"/>
        <v>0</v>
      </c>
      <c r="H56" s="146"/>
      <c r="I56" s="145">
        <f t="shared" si="15"/>
        <v>0</v>
      </c>
      <c r="J56" s="146"/>
      <c r="K56" s="145">
        <f t="shared" si="16"/>
        <v>0</v>
      </c>
      <c r="L56" s="145">
        <v>21</v>
      </c>
      <c r="M56" s="145">
        <f t="shared" si="17"/>
        <v>0</v>
      </c>
      <c r="N56" s="144">
        <v>0</v>
      </c>
      <c r="O56" s="144">
        <f t="shared" si="18"/>
        <v>0</v>
      </c>
      <c r="P56" s="144">
        <v>0</v>
      </c>
      <c r="Q56" s="144">
        <f t="shared" si="19"/>
        <v>0</v>
      </c>
      <c r="R56" s="145"/>
      <c r="S56" s="145" t="s">
        <v>314</v>
      </c>
      <c r="T56" s="145" t="s">
        <v>315</v>
      </c>
      <c r="U56" s="145">
        <v>0</v>
      </c>
      <c r="V56" s="145">
        <f t="shared" si="20"/>
        <v>0</v>
      </c>
      <c r="W56" s="145"/>
      <c r="X56" s="145" t="s">
        <v>514</v>
      </c>
      <c r="Y56" s="135"/>
      <c r="Z56" s="135"/>
      <c r="AA56" s="135"/>
      <c r="AB56" s="135"/>
      <c r="AC56" s="135"/>
      <c r="AD56" s="135"/>
      <c r="AE56" s="135"/>
      <c r="AF56" s="135"/>
      <c r="AG56" s="135" t="s">
        <v>515</v>
      </c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outlineLevel="1" x14ac:dyDescent="0.2">
      <c r="A57" s="166">
        <v>44</v>
      </c>
      <c r="B57" s="167" t="s">
        <v>551</v>
      </c>
      <c r="C57" s="175" t="s">
        <v>552</v>
      </c>
      <c r="D57" s="168" t="s">
        <v>501</v>
      </c>
      <c r="E57" s="169">
        <v>1</v>
      </c>
      <c r="F57" s="170"/>
      <c r="G57" s="171">
        <f t="shared" si="14"/>
        <v>0</v>
      </c>
      <c r="H57" s="146"/>
      <c r="I57" s="145">
        <f t="shared" si="15"/>
        <v>0</v>
      </c>
      <c r="J57" s="146"/>
      <c r="K57" s="145">
        <f t="shared" si="16"/>
        <v>0</v>
      </c>
      <c r="L57" s="145">
        <v>21</v>
      </c>
      <c r="M57" s="145">
        <f t="shared" si="17"/>
        <v>0</v>
      </c>
      <c r="N57" s="144">
        <v>0</v>
      </c>
      <c r="O57" s="144">
        <f t="shared" si="18"/>
        <v>0</v>
      </c>
      <c r="P57" s="144">
        <v>0</v>
      </c>
      <c r="Q57" s="144">
        <f t="shared" si="19"/>
        <v>0</v>
      </c>
      <c r="R57" s="145"/>
      <c r="S57" s="145" t="s">
        <v>314</v>
      </c>
      <c r="T57" s="145" t="s">
        <v>315</v>
      </c>
      <c r="U57" s="145">
        <v>0</v>
      </c>
      <c r="V57" s="145">
        <f t="shared" si="20"/>
        <v>0</v>
      </c>
      <c r="W57" s="145"/>
      <c r="X57" s="145" t="s">
        <v>409</v>
      </c>
      <c r="Y57" s="135"/>
      <c r="Z57" s="135"/>
      <c r="AA57" s="135"/>
      <c r="AB57" s="135"/>
      <c r="AC57" s="135"/>
      <c r="AD57" s="135"/>
      <c r="AE57" s="135"/>
      <c r="AF57" s="135"/>
      <c r="AG57" s="135" t="s">
        <v>489</v>
      </c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outlineLevel="1" x14ac:dyDescent="0.2">
      <c r="A58" s="166">
        <v>45</v>
      </c>
      <c r="B58" s="167" t="s">
        <v>511</v>
      </c>
      <c r="C58" s="175" t="s">
        <v>552</v>
      </c>
      <c r="D58" s="168" t="s">
        <v>501</v>
      </c>
      <c r="E58" s="169">
        <v>1</v>
      </c>
      <c r="F58" s="170"/>
      <c r="G58" s="171">
        <f t="shared" si="14"/>
        <v>0</v>
      </c>
      <c r="H58" s="146"/>
      <c r="I58" s="145">
        <f t="shared" si="15"/>
        <v>0</v>
      </c>
      <c r="J58" s="146"/>
      <c r="K58" s="145">
        <f t="shared" si="16"/>
        <v>0</v>
      </c>
      <c r="L58" s="145">
        <v>21</v>
      </c>
      <c r="M58" s="145">
        <f t="shared" si="17"/>
        <v>0</v>
      </c>
      <c r="N58" s="144">
        <v>0</v>
      </c>
      <c r="O58" s="144">
        <f t="shared" si="18"/>
        <v>0</v>
      </c>
      <c r="P58" s="144">
        <v>0</v>
      </c>
      <c r="Q58" s="144">
        <f t="shared" si="19"/>
        <v>0</v>
      </c>
      <c r="R58" s="145"/>
      <c r="S58" s="145" t="s">
        <v>314</v>
      </c>
      <c r="T58" s="145" t="s">
        <v>315</v>
      </c>
      <c r="U58" s="145">
        <v>0</v>
      </c>
      <c r="V58" s="145">
        <f t="shared" si="20"/>
        <v>0</v>
      </c>
      <c r="W58" s="145"/>
      <c r="X58" s="145" t="s">
        <v>514</v>
      </c>
      <c r="Y58" s="135"/>
      <c r="Z58" s="135"/>
      <c r="AA58" s="135"/>
      <c r="AB58" s="135"/>
      <c r="AC58" s="135"/>
      <c r="AD58" s="135"/>
      <c r="AE58" s="135"/>
      <c r="AF58" s="135"/>
      <c r="AG58" s="135" t="s">
        <v>515</v>
      </c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1" x14ac:dyDescent="0.2">
      <c r="A59" s="166">
        <v>46</v>
      </c>
      <c r="B59" s="167" t="s">
        <v>553</v>
      </c>
      <c r="C59" s="175" t="s">
        <v>554</v>
      </c>
      <c r="D59" s="168" t="s">
        <v>501</v>
      </c>
      <c r="E59" s="169">
        <v>1</v>
      </c>
      <c r="F59" s="170"/>
      <c r="G59" s="171">
        <f t="shared" si="14"/>
        <v>0</v>
      </c>
      <c r="H59" s="146"/>
      <c r="I59" s="145">
        <f t="shared" si="15"/>
        <v>0</v>
      </c>
      <c r="J59" s="146"/>
      <c r="K59" s="145">
        <f t="shared" si="16"/>
        <v>0</v>
      </c>
      <c r="L59" s="145">
        <v>21</v>
      </c>
      <c r="M59" s="145">
        <f t="shared" si="17"/>
        <v>0</v>
      </c>
      <c r="N59" s="144">
        <v>0</v>
      </c>
      <c r="O59" s="144">
        <f t="shared" si="18"/>
        <v>0</v>
      </c>
      <c r="P59" s="144">
        <v>0</v>
      </c>
      <c r="Q59" s="144">
        <f t="shared" si="19"/>
        <v>0</v>
      </c>
      <c r="R59" s="145"/>
      <c r="S59" s="145" t="s">
        <v>314</v>
      </c>
      <c r="T59" s="145" t="s">
        <v>315</v>
      </c>
      <c r="U59" s="145">
        <v>0</v>
      </c>
      <c r="V59" s="145">
        <f t="shared" si="20"/>
        <v>0</v>
      </c>
      <c r="W59" s="145"/>
      <c r="X59" s="145" t="s">
        <v>409</v>
      </c>
      <c r="Y59" s="135"/>
      <c r="Z59" s="135"/>
      <c r="AA59" s="135"/>
      <c r="AB59" s="135"/>
      <c r="AC59" s="135"/>
      <c r="AD59" s="135"/>
      <c r="AE59" s="135"/>
      <c r="AF59" s="135"/>
      <c r="AG59" s="135" t="s">
        <v>489</v>
      </c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outlineLevel="1" x14ac:dyDescent="0.2">
      <c r="A60" s="166">
        <v>47</v>
      </c>
      <c r="B60" s="167" t="s">
        <v>511</v>
      </c>
      <c r="C60" s="175" t="s">
        <v>554</v>
      </c>
      <c r="D60" s="168" t="s">
        <v>501</v>
      </c>
      <c r="E60" s="169">
        <v>1</v>
      </c>
      <c r="F60" s="170"/>
      <c r="G60" s="171">
        <f t="shared" si="14"/>
        <v>0</v>
      </c>
      <c r="H60" s="146"/>
      <c r="I60" s="145">
        <f t="shared" si="15"/>
        <v>0</v>
      </c>
      <c r="J60" s="146"/>
      <c r="K60" s="145">
        <f t="shared" si="16"/>
        <v>0</v>
      </c>
      <c r="L60" s="145">
        <v>21</v>
      </c>
      <c r="M60" s="145">
        <f t="shared" si="17"/>
        <v>0</v>
      </c>
      <c r="N60" s="144">
        <v>0</v>
      </c>
      <c r="O60" s="144">
        <f t="shared" si="18"/>
        <v>0</v>
      </c>
      <c r="P60" s="144">
        <v>0</v>
      </c>
      <c r="Q60" s="144">
        <f t="shared" si="19"/>
        <v>0</v>
      </c>
      <c r="R60" s="145"/>
      <c r="S60" s="145" t="s">
        <v>314</v>
      </c>
      <c r="T60" s="145" t="s">
        <v>315</v>
      </c>
      <c r="U60" s="145">
        <v>0</v>
      </c>
      <c r="V60" s="145">
        <f t="shared" si="20"/>
        <v>0</v>
      </c>
      <c r="W60" s="145"/>
      <c r="X60" s="145" t="s">
        <v>514</v>
      </c>
      <c r="Y60" s="135"/>
      <c r="Z60" s="135"/>
      <c r="AA60" s="135"/>
      <c r="AB60" s="135"/>
      <c r="AC60" s="135"/>
      <c r="AD60" s="135"/>
      <c r="AE60" s="135"/>
      <c r="AF60" s="135"/>
      <c r="AG60" s="135" t="s">
        <v>515</v>
      </c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outlineLevel="1" x14ac:dyDescent="0.2">
      <c r="A61" s="166">
        <v>48</v>
      </c>
      <c r="B61" s="167" t="s">
        <v>555</v>
      </c>
      <c r="C61" s="175" t="s">
        <v>556</v>
      </c>
      <c r="D61" s="168" t="s">
        <v>501</v>
      </c>
      <c r="E61" s="169">
        <v>4</v>
      </c>
      <c r="F61" s="170"/>
      <c r="G61" s="171">
        <f t="shared" si="14"/>
        <v>0</v>
      </c>
      <c r="H61" s="146"/>
      <c r="I61" s="145">
        <f t="shared" si="15"/>
        <v>0</v>
      </c>
      <c r="J61" s="146"/>
      <c r="K61" s="145">
        <f t="shared" si="16"/>
        <v>0</v>
      </c>
      <c r="L61" s="145">
        <v>21</v>
      </c>
      <c r="M61" s="145">
        <f t="shared" si="17"/>
        <v>0</v>
      </c>
      <c r="N61" s="144">
        <v>0</v>
      </c>
      <c r="O61" s="144">
        <f t="shared" si="18"/>
        <v>0</v>
      </c>
      <c r="P61" s="144">
        <v>0</v>
      </c>
      <c r="Q61" s="144">
        <f t="shared" si="19"/>
        <v>0</v>
      </c>
      <c r="R61" s="145"/>
      <c r="S61" s="145" t="s">
        <v>314</v>
      </c>
      <c r="T61" s="145" t="s">
        <v>315</v>
      </c>
      <c r="U61" s="145">
        <v>0</v>
      </c>
      <c r="V61" s="145">
        <f t="shared" si="20"/>
        <v>0</v>
      </c>
      <c r="W61" s="145"/>
      <c r="X61" s="145" t="s">
        <v>409</v>
      </c>
      <c r="Y61" s="135"/>
      <c r="Z61" s="135"/>
      <c r="AA61" s="135"/>
      <c r="AB61" s="135"/>
      <c r="AC61" s="135"/>
      <c r="AD61" s="135"/>
      <c r="AE61" s="135"/>
      <c r="AF61" s="135"/>
      <c r="AG61" s="135" t="s">
        <v>489</v>
      </c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outlineLevel="1" x14ac:dyDescent="0.2">
      <c r="A62" s="166">
        <v>49</v>
      </c>
      <c r="B62" s="167" t="s">
        <v>511</v>
      </c>
      <c r="C62" s="175" t="s">
        <v>556</v>
      </c>
      <c r="D62" s="168" t="s">
        <v>501</v>
      </c>
      <c r="E62" s="169">
        <v>4</v>
      </c>
      <c r="F62" s="170"/>
      <c r="G62" s="171">
        <f t="shared" si="14"/>
        <v>0</v>
      </c>
      <c r="H62" s="146"/>
      <c r="I62" s="145">
        <f t="shared" si="15"/>
        <v>0</v>
      </c>
      <c r="J62" s="146"/>
      <c r="K62" s="145">
        <f t="shared" si="16"/>
        <v>0</v>
      </c>
      <c r="L62" s="145">
        <v>21</v>
      </c>
      <c r="M62" s="145">
        <f t="shared" si="17"/>
        <v>0</v>
      </c>
      <c r="N62" s="144">
        <v>0</v>
      </c>
      <c r="O62" s="144">
        <f t="shared" si="18"/>
        <v>0</v>
      </c>
      <c r="P62" s="144">
        <v>0</v>
      </c>
      <c r="Q62" s="144">
        <f t="shared" si="19"/>
        <v>0</v>
      </c>
      <c r="R62" s="145"/>
      <c r="S62" s="145" t="s">
        <v>314</v>
      </c>
      <c r="T62" s="145" t="s">
        <v>315</v>
      </c>
      <c r="U62" s="145">
        <v>0</v>
      </c>
      <c r="V62" s="145">
        <f t="shared" si="20"/>
        <v>0</v>
      </c>
      <c r="W62" s="145"/>
      <c r="X62" s="145" t="s">
        <v>514</v>
      </c>
      <c r="Y62" s="135"/>
      <c r="Z62" s="135"/>
      <c r="AA62" s="135"/>
      <c r="AB62" s="135"/>
      <c r="AC62" s="135"/>
      <c r="AD62" s="135"/>
      <c r="AE62" s="135"/>
      <c r="AF62" s="135"/>
      <c r="AG62" s="135" t="s">
        <v>515</v>
      </c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outlineLevel="1" x14ac:dyDescent="0.2">
      <c r="A63" s="166">
        <v>50</v>
      </c>
      <c r="B63" s="167" t="s">
        <v>555</v>
      </c>
      <c r="C63" s="175" t="s">
        <v>557</v>
      </c>
      <c r="D63" s="168" t="s">
        <v>501</v>
      </c>
      <c r="E63" s="169">
        <v>1</v>
      </c>
      <c r="F63" s="170"/>
      <c r="G63" s="171">
        <f t="shared" si="14"/>
        <v>0</v>
      </c>
      <c r="H63" s="146"/>
      <c r="I63" s="145">
        <f t="shared" si="15"/>
        <v>0</v>
      </c>
      <c r="J63" s="146"/>
      <c r="K63" s="145">
        <f t="shared" si="16"/>
        <v>0</v>
      </c>
      <c r="L63" s="145">
        <v>21</v>
      </c>
      <c r="M63" s="145">
        <f t="shared" si="17"/>
        <v>0</v>
      </c>
      <c r="N63" s="144">
        <v>0</v>
      </c>
      <c r="O63" s="144">
        <f t="shared" si="18"/>
        <v>0</v>
      </c>
      <c r="P63" s="144">
        <v>0</v>
      </c>
      <c r="Q63" s="144">
        <f t="shared" si="19"/>
        <v>0</v>
      </c>
      <c r="R63" s="145"/>
      <c r="S63" s="145" t="s">
        <v>314</v>
      </c>
      <c r="T63" s="145" t="s">
        <v>315</v>
      </c>
      <c r="U63" s="145">
        <v>0</v>
      </c>
      <c r="V63" s="145">
        <f t="shared" si="20"/>
        <v>0</v>
      </c>
      <c r="W63" s="145"/>
      <c r="X63" s="145" t="s">
        <v>514</v>
      </c>
      <c r="Y63" s="135"/>
      <c r="Z63" s="135"/>
      <c r="AA63" s="135"/>
      <c r="AB63" s="135"/>
      <c r="AC63" s="135"/>
      <c r="AD63" s="135"/>
      <c r="AE63" s="135"/>
      <c r="AF63" s="135"/>
      <c r="AG63" s="135" t="s">
        <v>517</v>
      </c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1" x14ac:dyDescent="0.2">
      <c r="A64" s="166">
        <v>51</v>
      </c>
      <c r="B64" s="167" t="s">
        <v>511</v>
      </c>
      <c r="C64" s="175" t="s">
        <v>557</v>
      </c>
      <c r="D64" s="168" t="s">
        <v>501</v>
      </c>
      <c r="E64" s="169">
        <v>1</v>
      </c>
      <c r="F64" s="170"/>
      <c r="G64" s="171">
        <f t="shared" si="14"/>
        <v>0</v>
      </c>
      <c r="H64" s="146"/>
      <c r="I64" s="145">
        <f t="shared" si="15"/>
        <v>0</v>
      </c>
      <c r="J64" s="146"/>
      <c r="K64" s="145">
        <f t="shared" si="16"/>
        <v>0</v>
      </c>
      <c r="L64" s="145">
        <v>21</v>
      </c>
      <c r="M64" s="145">
        <f t="shared" si="17"/>
        <v>0</v>
      </c>
      <c r="N64" s="144">
        <v>0</v>
      </c>
      <c r="O64" s="144">
        <f t="shared" si="18"/>
        <v>0</v>
      </c>
      <c r="P64" s="144">
        <v>0</v>
      </c>
      <c r="Q64" s="144">
        <f t="shared" si="19"/>
        <v>0</v>
      </c>
      <c r="R64" s="145"/>
      <c r="S64" s="145" t="s">
        <v>314</v>
      </c>
      <c r="T64" s="145" t="s">
        <v>315</v>
      </c>
      <c r="U64" s="145">
        <v>0</v>
      </c>
      <c r="V64" s="145">
        <f t="shared" si="20"/>
        <v>0</v>
      </c>
      <c r="W64" s="145"/>
      <c r="X64" s="145" t="s">
        <v>514</v>
      </c>
      <c r="Y64" s="135"/>
      <c r="Z64" s="135"/>
      <c r="AA64" s="135"/>
      <c r="AB64" s="135"/>
      <c r="AC64" s="135"/>
      <c r="AD64" s="135"/>
      <c r="AE64" s="135"/>
      <c r="AF64" s="135"/>
      <c r="AG64" s="135" t="s">
        <v>515</v>
      </c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outlineLevel="1" x14ac:dyDescent="0.2">
      <c r="A65" s="166">
        <v>52</v>
      </c>
      <c r="B65" s="167" t="s">
        <v>558</v>
      </c>
      <c r="C65" s="175" t="s">
        <v>559</v>
      </c>
      <c r="D65" s="168" t="s">
        <v>501</v>
      </c>
      <c r="E65" s="169">
        <v>3</v>
      </c>
      <c r="F65" s="170"/>
      <c r="G65" s="171">
        <f t="shared" si="14"/>
        <v>0</v>
      </c>
      <c r="H65" s="146"/>
      <c r="I65" s="145">
        <f t="shared" si="15"/>
        <v>0</v>
      </c>
      <c r="J65" s="146"/>
      <c r="K65" s="145">
        <f t="shared" si="16"/>
        <v>0</v>
      </c>
      <c r="L65" s="145">
        <v>21</v>
      </c>
      <c r="M65" s="145">
        <f t="shared" si="17"/>
        <v>0</v>
      </c>
      <c r="N65" s="144">
        <v>0</v>
      </c>
      <c r="O65" s="144">
        <f t="shared" si="18"/>
        <v>0</v>
      </c>
      <c r="P65" s="144">
        <v>0</v>
      </c>
      <c r="Q65" s="144">
        <f t="shared" si="19"/>
        <v>0</v>
      </c>
      <c r="R65" s="145"/>
      <c r="S65" s="145" t="s">
        <v>314</v>
      </c>
      <c r="T65" s="145" t="s">
        <v>315</v>
      </c>
      <c r="U65" s="145">
        <v>0</v>
      </c>
      <c r="V65" s="145">
        <f t="shared" si="20"/>
        <v>0</v>
      </c>
      <c r="W65" s="145"/>
      <c r="X65" s="145" t="s">
        <v>409</v>
      </c>
      <c r="Y65" s="135"/>
      <c r="Z65" s="135"/>
      <c r="AA65" s="135"/>
      <c r="AB65" s="135"/>
      <c r="AC65" s="135"/>
      <c r="AD65" s="135"/>
      <c r="AE65" s="135"/>
      <c r="AF65" s="135"/>
      <c r="AG65" s="135" t="s">
        <v>489</v>
      </c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 outlineLevel="1" x14ac:dyDescent="0.2">
      <c r="A66" s="166">
        <v>53</v>
      </c>
      <c r="B66" s="167" t="s">
        <v>511</v>
      </c>
      <c r="C66" s="175" t="s">
        <v>559</v>
      </c>
      <c r="D66" s="168" t="s">
        <v>501</v>
      </c>
      <c r="E66" s="169">
        <v>3</v>
      </c>
      <c r="F66" s="170"/>
      <c r="G66" s="171">
        <f t="shared" si="14"/>
        <v>0</v>
      </c>
      <c r="H66" s="146"/>
      <c r="I66" s="145">
        <f t="shared" si="15"/>
        <v>0</v>
      </c>
      <c r="J66" s="146"/>
      <c r="K66" s="145">
        <f t="shared" si="16"/>
        <v>0</v>
      </c>
      <c r="L66" s="145">
        <v>21</v>
      </c>
      <c r="M66" s="145">
        <f t="shared" si="17"/>
        <v>0</v>
      </c>
      <c r="N66" s="144">
        <v>0</v>
      </c>
      <c r="O66" s="144">
        <f t="shared" si="18"/>
        <v>0</v>
      </c>
      <c r="P66" s="144">
        <v>0</v>
      </c>
      <c r="Q66" s="144">
        <f t="shared" si="19"/>
        <v>0</v>
      </c>
      <c r="R66" s="145"/>
      <c r="S66" s="145" t="s">
        <v>314</v>
      </c>
      <c r="T66" s="145" t="s">
        <v>315</v>
      </c>
      <c r="U66" s="145">
        <v>0</v>
      </c>
      <c r="V66" s="145">
        <f t="shared" si="20"/>
        <v>0</v>
      </c>
      <c r="W66" s="145"/>
      <c r="X66" s="145" t="s">
        <v>514</v>
      </c>
      <c r="Y66" s="135"/>
      <c r="Z66" s="135"/>
      <c r="AA66" s="135"/>
      <c r="AB66" s="135"/>
      <c r="AC66" s="135"/>
      <c r="AD66" s="135"/>
      <c r="AE66" s="135"/>
      <c r="AF66" s="135"/>
      <c r="AG66" s="135" t="s">
        <v>515</v>
      </c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outlineLevel="1" x14ac:dyDescent="0.2">
      <c r="A67" s="166">
        <v>54</v>
      </c>
      <c r="B67" s="167" t="s">
        <v>540</v>
      </c>
      <c r="C67" s="175" t="s">
        <v>560</v>
      </c>
      <c r="D67" s="168" t="s">
        <v>501</v>
      </c>
      <c r="E67" s="169">
        <v>1</v>
      </c>
      <c r="F67" s="170"/>
      <c r="G67" s="171">
        <f t="shared" si="14"/>
        <v>0</v>
      </c>
      <c r="H67" s="146"/>
      <c r="I67" s="145">
        <f t="shared" si="15"/>
        <v>0</v>
      </c>
      <c r="J67" s="146"/>
      <c r="K67" s="145">
        <f t="shared" si="16"/>
        <v>0</v>
      </c>
      <c r="L67" s="145">
        <v>21</v>
      </c>
      <c r="M67" s="145">
        <f t="shared" si="17"/>
        <v>0</v>
      </c>
      <c r="N67" s="144">
        <v>0</v>
      </c>
      <c r="O67" s="144">
        <f t="shared" si="18"/>
        <v>0</v>
      </c>
      <c r="P67" s="144">
        <v>0</v>
      </c>
      <c r="Q67" s="144">
        <f t="shared" si="19"/>
        <v>0</v>
      </c>
      <c r="R67" s="145"/>
      <c r="S67" s="145" t="s">
        <v>314</v>
      </c>
      <c r="T67" s="145" t="s">
        <v>315</v>
      </c>
      <c r="U67" s="145">
        <v>0</v>
      </c>
      <c r="V67" s="145">
        <f t="shared" si="20"/>
        <v>0</v>
      </c>
      <c r="W67" s="145"/>
      <c r="X67" s="145" t="s">
        <v>514</v>
      </c>
      <c r="Y67" s="135"/>
      <c r="Z67" s="135"/>
      <c r="AA67" s="135"/>
      <c r="AB67" s="135"/>
      <c r="AC67" s="135"/>
      <c r="AD67" s="135"/>
      <c r="AE67" s="135"/>
      <c r="AF67" s="135"/>
      <c r="AG67" s="135" t="s">
        <v>517</v>
      </c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outlineLevel="1" x14ac:dyDescent="0.2">
      <c r="A68" s="166">
        <v>55</v>
      </c>
      <c r="B68" s="167" t="s">
        <v>511</v>
      </c>
      <c r="C68" s="175" t="s">
        <v>560</v>
      </c>
      <c r="D68" s="168" t="s">
        <v>501</v>
      </c>
      <c r="E68" s="169">
        <v>1</v>
      </c>
      <c r="F68" s="170"/>
      <c r="G68" s="171">
        <f t="shared" si="14"/>
        <v>0</v>
      </c>
      <c r="H68" s="146"/>
      <c r="I68" s="145">
        <f t="shared" si="15"/>
        <v>0</v>
      </c>
      <c r="J68" s="146"/>
      <c r="K68" s="145">
        <f t="shared" si="16"/>
        <v>0</v>
      </c>
      <c r="L68" s="145">
        <v>21</v>
      </c>
      <c r="M68" s="145">
        <f t="shared" si="17"/>
        <v>0</v>
      </c>
      <c r="N68" s="144">
        <v>0</v>
      </c>
      <c r="O68" s="144">
        <f t="shared" si="18"/>
        <v>0</v>
      </c>
      <c r="P68" s="144">
        <v>0</v>
      </c>
      <c r="Q68" s="144">
        <f t="shared" si="19"/>
        <v>0</v>
      </c>
      <c r="R68" s="145"/>
      <c r="S68" s="145" t="s">
        <v>314</v>
      </c>
      <c r="T68" s="145" t="s">
        <v>315</v>
      </c>
      <c r="U68" s="145">
        <v>0</v>
      </c>
      <c r="V68" s="145">
        <f t="shared" si="20"/>
        <v>0</v>
      </c>
      <c r="W68" s="145"/>
      <c r="X68" s="145" t="s">
        <v>514</v>
      </c>
      <c r="Y68" s="135"/>
      <c r="Z68" s="135"/>
      <c r="AA68" s="135"/>
      <c r="AB68" s="135"/>
      <c r="AC68" s="135"/>
      <c r="AD68" s="135"/>
      <c r="AE68" s="135"/>
      <c r="AF68" s="135"/>
      <c r="AG68" s="135" t="s">
        <v>515</v>
      </c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outlineLevel="1" x14ac:dyDescent="0.2">
      <c r="A69" s="166">
        <v>56</v>
      </c>
      <c r="B69" s="167" t="s">
        <v>540</v>
      </c>
      <c r="C69" s="175" t="s">
        <v>561</v>
      </c>
      <c r="D69" s="168" t="s">
        <v>501</v>
      </c>
      <c r="E69" s="169">
        <v>1</v>
      </c>
      <c r="F69" s="170"/>
      <c r="G69" s="171">
        <f t="shared" si="14"/>
        <v>0</v>
      </c>
      <c r="H69" s="146"/>
      <c r="I69" s="145">
        <f t="shared" si="15"/>
        <v>0</v>
      </c>
      <c r="J69" s="146"/>
      <c r="K69" s="145">
        <f t="shared" si="16"/>
        <v>0</v>
      </c>
      <c r="L69" s="145">
        <v>21</v>
      </c>
      <c r="M69" s="145">
        <f t="shared" si="17"/>
        <v>0</v>
      </c>
      <c r="N69" s="144">
        <v>0</v>
      </c>
      <c r="O69" s="144">
        <f t="shared" si="18"/>
        <v>0</v>
      </c>
      <c r="P69" s="144">
        <v>0</v>
      </c>
      <c r="Q69" s="144">
        <f t="shared" si="19"/>
        <v>0</v>
      </c>
      <c r="R69" s="145"/>
      <c r="S69" s="145" t="s">
        <v>314</v>
      </c>
      <c r="T69" s="145" t="s">
        <v>315</v>
      </c>
      <c r="U69" s="145">
        <v>0</v>
      </c>
      <c r="V69" s="145">
        <f t="shared" si="20"/>
        <v>0</v>
      </c>
      <c r="W69" s="145"/>
      <c r="X69" s="145" t="s">
        <v>514</v>
      </c>
      <c r="Y69" s="135"/>
      <c r="Z69" s="135"/>
      <c r="AA69" s="135"/>
      <c r="AB69" s="135"/>
      <c r="AC69" s="135"/>
      <c r="AD69" s="135"/>
      <c r="AE69" s="135"/>
      <c r="AF69" s="135"/>
      <c r="AG69" s="135" t="s">
        <v>517</v>
      </c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outlineLevel="1" x14ac:dyDescent="0.2">
      <c r="A70" s="166">
        <v>57</v>
      </c>
      <c r="B70" s="167" t="s">
        <v>511</v>
      </c>
      <c r="C70" s="175" t="s">
        <v>561</v>
      </c>
      <c r="D70" s="168" t="s">
        <v>501</v>
      </c>
      <c r="E70" s="169">
        <v>1</v>
      </c>
      <c r="F70" s="170"/>
      <c r="G70" s="171">
        <f t="shared" si="14"/>
        <v>0</v>
      </c>
      <c r="H70" s="146"/>
      <c r="I70" s="145">
        <f t="shared" si="15"/>
        <v>0</v>
      </c>
      <c r="J70" s="146"/>
      <c r="K70" s="145">
        <f t="shared" si="16"/>
        <v>0</v>
      </c>
      <c r="L70" s="145">
        <v>21</v>
      </c>
      <c r="M70" s="145">
        <f t="shared" si="17"/>
        <v>0</v>
      </c>
      <c r="N70" s="144">
        <v>0</v>
      </c>
      <c r="O70" s="144">
        <f t="shared" si="18"/>
        <v>0</v>
      </c>
      <c r="P70" s="144">
        <v>0</v>
      </c>
      <c r="Q70" s="144">
        <f t="shared" si="19"/>
        <v>0</v>
      </c>
      <c r="R70" s="145"/>
      <c r="S70" s="145" t="s">
        <v>314</v>
      </c>
      <c r="T70" s="145" t="s">
        <v>315</v>
      </c>
      <c r="U70" s="145">
        <v>0</v>
      </c>
      <c r="V70" s="145">
        <f t="shared" si="20"/>
        <v>0</v>
      </c>
      <c r="W70" s="145"/>
      <c r="X70" s="145" t="s">
        <v>514</v>
      </c>
      <c r="Y70" s="135"/>
      <c r="Z70" s="135"/>
      <c r="AA70" s="135"/>
      <c r="AB70" s="135"/>
      <c r="AC70" s="135"/>
      <c r="AD70" s="135"/>
      <c r="AE70" s="135"/>
      <c r="AF70" s="135"/>
      <c r="AG70" s="135" t="s">
        <v>515</v>
      </c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x14ac:dyDescent="0.2">
      <c r="A71" s="153" t="s">
        <v>165</v>
      </c>
      <c r="B71" s="154" t="s">
        <v>90</v>
      </c>
      <c r="C71" s="172" t="s">
        <v>108</v>
      </c>
      <c r="D71" s="155"/>
      <c r="E71" s="156"/>
      <c r="F71" s="157"/>
      <c r="G71" s="158">
        <f>SUMIF(AG72:AG75,"&lt;&gt;NOR",G72:G75)</f>
        <v>0</v>
      </c>
      <c r="H71" s="152"/>
      <c r="I71" s="152">
        <f>SUM(I72:I75)</f>
        <v>0</v>
      </c>
      <c r="J71" s="152"/>
      <c r="K71" s="152">
        <f>SUM(K72:K75)</f>
        <v>0</v>
      </c>
      <c r="L71" s="152"/>
      <c r="M71" s="152">
        <f>SUM(M72:M75)</f>
        <v>0</v>
      </c>
      <c r="N71" s="151"/>
      <c r="O71" s="151">
        <f>SUM(O72:O75)</f>
        <v>0</v>
      </c>
      <c r="P71" s="151"/>
      <c r="Q71" s="151">
        <f>SUM(Q72:Q75)</f>
        <v>0</v>
      </c>
      <c r="R71" s="152"/>
      <c r="S71" s="152"/>
      <c r="T71" s="152"/>
      <c r="U71" s="152"/>
      <c r="V71" s="152">
        <f>SUM(V72:V75)</f>
        <v>0</v>
      </c>
      <c r="W71" s="152"/>
      <c r="X71" s="152"/>
      <c r="AG71" t="s">
        <v>166</v>
      </c>
    </row>
    <row r="72" spans="1:60" outlineLevel="1" x14ac:dyDescent="0.2">
      <c r="A72" s="166">
        <v>58</v>
      </c>
      <c r="B72" s="167" t="s">
        <v>562</v>
      </c>
      <c r="C72" s="175" t="s">
        <v>563</v>
      </c>
      <c r="D72" s="168" t="s">
        <v>501</v>
      </c>
      <c r="E72" s="169">
        <v>24</v>
      </c>
      <c r="F72" s="170"/>
      <c r="G72" s="171">
        <f>ROUND(E72*F72,2)</f>
        <v>0</v>
      </c>
      <c r="H72" s="146"/>
      <c r="I72" s="145">
        <f>ROUND(E72*H72,2)</f>
        <v>0</v>
      </c>
      <c r="J72" s="146"/>
      <c r="K72" s="145">
        <f>ROUND(E72*J72,2)</f>
        <v>0</v>
      </c>
      <c r="L72" s="145">
        <v>21</v>
      </c>
      <c r="M72" s="145">
        <f>G72*(1+L72/100)</f>
        <v>0</v>
      </c>
      <c r="N72" s="144">
        <v>0</v>
      </c>
      <c r="O72" s="144">
        <f>ROUND(E72*N72,2)</f>
        <v>0</v>
      </c>
      <c r="P72" s="144">
        <v>0</v>
      </c>
      <c r="Q72" s="144">
        <f>ROUND(E72*P72,2)</f>
        <v>0</v>
      </c>
      <c r="R72" s="145"/>
      <c r="S72" s="145" t="s">
        <v>314</v>
      </c>
      <c r="T72" s="145" t="s">
        <v>315</v>
      </c>
      <c r="U72" s="145">
        <v>0</v>
      </c>
      <c r="V72" s="145">
        <f>ROUND(E72*U72,2)</f>
        <v>0</v>
      </c>
      <c r="W72" s="145"/>
      <c r="X72" s="145" t="s">
        <v>409</v>
      </c>
      <c r="Y72" s="135"/>
      <c r="Z72" s="135"/>
      <c r="AA72" s="135"/>
      <c r="AB72" s="135"/>
      <c r="AC72" s="135"/>
      <c r="AD72" s="135"/>
      <c r="AE72" s="135"/>
      <c r="AF72" s="135"/>
      <c r="AG72" s="135" t="s">
        <v>489</v>
      </c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outlineLevel="1" x14ac:dyDescent="0.2">
      <c r="A73" s="166">
        <v>59</v>
      </c>
      <c r="B73" s="167" t="s">
        <v>511</v>
      </c>
      <c r="C73" s="175" t="s">
        <v>563</v>
      </c>
      <c r="D73" s="168" t="s">
        <v>501</v>
      </c>
      <c r="E73" s="169">
        <v>24</v>
      </c>
      <c r="F73" s="170"/>
      <c r="G73" s="171">
        <f>ROUND(E73*F73,2)</f>
        <v>0</v>
      </c>
      <c r="H73" s="146"/>
      <c r="I73" s="145">
        <f>ROUND(E73*H73,2)</f>
        <v>0</v>
      </c>
      <c r="J73" s="146"/>
      <c r="K73" s="145">
        <f>ROUND(E73*J73,2)</f>
        <v>0</v>
      </c>
      <c r="L73" s="145">
        <v>21</v>
      </c>
      <c r="M73" s="145">
        <f>G73*(1+L73/100)</f>
        <v>0</v>
      </c>
      <c r="N73" s="144">
        <v>0</v>
      </c>
      <c r="O73" s="144">
        <f>ROUND(E73*N73,2)</f>
        <v>0</v>
      </c>
      <c r="P73" s="144">
        <v>0</v>
      </c>
      <c r="Q73" s="144">
        <f>ROUND(E73*P73,2)</f>
        <v>0</v>
      </c>
      <c r="R73" s="145"/>
      <c r="S73" s="145" t="s">
        <v>314</v>
      </c>
      <c r="T73" s="145" t="s">
        <v>315</v>
      </c>
      <c r="U73" s="145">
        <v>0</v>
      </c>
      <c r="V73" s="145">
        <f>ROUND(E73*U73,2)</f>
        <v>0</v>
      </c>
      <c r="W73" s="145"/>
      <c r="X73" s="145" t="s">
        <v>514</v>
      </c>
      <c r="Y73" s="135"/>
      <c r="Z73" s="135"/>
      <c r="AA73" s="135"/>
      <c r="AB73" s="135"/>
      <c r="AC73" s="135"/>
      <c r="AD73" s="135"/>
      <c r="AE73" s="135"/>
      <c r="AF73" s="135"/>
      <c r="AG73" s="135" t="s">
        <v>515</v>
      </c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ht="22.5" outlineLevel="1" x14ac:dyDescent="0.2">
      <c r="A74" s="166">
        <v>60</v>
      </c>
      <c r="B74" s="167" t="s">
        <v>562</v>
      </c>
      <c r="C74" s="175" t="s">
        <v>564</v>
      </c>
      <c r="D74" s="168" t="s">
        <v>501</v>
      </c>
      <c r="E74" s="169">
        <v>7</v>
      </c>
      <c r="F74" s="170"/>
      <c r="G74" s="171">
        <f>ROUND(E74*F74,2)</f>
        <v>0</v>
      </c>
      <c r="H74" s="146"/>
      <c r="I74" s="145">
        <f>ROUND(E74*H74,2)</f>
        <v>0</v>
      </c>
      <c r="J74" s="146"/>
      <c r="K74" s="145">
        <f>ROUND(E74*J74,2)</f>
        <v>0</v>
      </c>
      <c r="L74" s="145">
        <v>21</v>
      </c>
      <c r="M74" s="145">
        <f>G74*(1+L74/100)</f>
        <v>0</v>
      </c>
      <c r="N74" s="144">
        <v>0</v>
      </c>
      <c r="O74" s="144">
        <f>ROUND(E74*N74,2)</f>
        <v>0</v>
      </c>
      <c r="P74" s="144">
        <v>0</v>
      </c>
      <c r="Q74" s="144">
        <f>ROUND(E74*P74,2)</f>
        <v>0</v>
      </c>
      <c r="R74" s="145"/>
      <c r="S74" s="145" t="s">
        <v>314</v>
      </c>
      <c r="T74" s="145" t="s">
        <v>315</v>
      </c>
      <c r="U74" s="145">
        <v>0</v>
      </c>
      <c r="V74" s="145">
        <f>ROUND(E74*U74,2)</f>
        <v>0</v>
      </c>
      <c r="W74" s="145"/>
      <c r="X74" s="145" t="s">
        <v>514</v>
      </c>
      <c r="Y74" s="135"/>
      <c r="Z74" s="135"/>
      <c r="AA74" s="135"/>
      <c r="AB74" s="135"/>
      <c r="AC74" s="135"/>
      <c r="AD74" s="135"/>
      <c r="AE74" s="135"/>
      <c r="AF74" s="135"/>
      <c r="AG74" s="135" t="s">
        <v>517</v>
      </c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ht="22.5" outlineLevel="1" x14ac:dyDescent="0.2">
      <c r="A75" s="166">
        <v>61</v>
      </c>
      <c r="B75" s="167" t="s">
        <v>511</v>
      </c>
      <c r="C75" s="175" t="s">
        <v>564</v>
      </c>
      <c r="D75" s="168" t="s">
        <v>501</v>
      </c>
      <c r="E75" s="169">
        <v>7</v>
      </c>
      <c r="F75" s="170"/>
      <c r="G75" s="171">
        <f>ROUND(E75*F75,2)</f>
        <v>0</v>
      </c>
      <c r="H75" s="146"/>
      <c r="I75" s="145">
        <f>ROUND(E75*H75,2)</f>
        <v>0</v>
      </c>
      <c r="J75" s="146"/>
      <c r="K75" s="145">
        <f>ROUND(E75*J75,2)</f>
        <v>0</v>
      </c>
      <c r="L75" s="145">
        <v>21</v>
      </c>
      <c r="M75" s="145">
        <f>G75*(1+L75/100)</f>
        <v>0</v>
      </c>
      <c r="N75" s="144">
        <v>0</v>
      </c>
      <c r="O75" s="144">
        <f>ROUND(E75*N75,2)</f>
        <v>0</v>
      </c>
      <c r="P75" s="144">
        <v>0</v>
      </c>
      <c r="Q75" s="144">
        <f>ROUND(E75*P75,2)</f>
        <v>0</v>
      </c>
      <c r="R75" s="145"/>
      <c r="S75" s="145" t="s">
        <v>314</v>
      </c>
      <c r="T75" s="145" t="s">
        <v>315</v>
      </c>
      <c r="U75" s="145">
        <v>0</v>
      </c>
      <c r="V75" s="145">
        <f>ROUND(E75*U75,2)</f>
        <v>0</v>
      </c>
      <c r="W75" s="145"/>
      <c r="X75" s="145" t="s">
        <v>514</v>
      </c>
      <c r="Y75" s="135"/>
      <c r="Z75" s="135"/>
      <c r="AA75" s="135"/>
      <c r="AB75" s="135"/>
      <c r="AC75" s="135"/>
      <c r="AD75" s="135"/>
      <c r="AE75" s="135"/>
      <c r="AF75" s="135"/>
      <c r="AG75" s="135" t="s">
        <v>515</v>
      </c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ht="25.5" x14ac:dyDescent="0.2">
      <c r="A76" s="153" t="s">
        <v>165</v>
      </c>
      <c r="B76" s="154" t="s">
        <v>92</v>
      </c>
      <c r="C76" s="172" t="s">
        <v>93</v>
      </c>
      <c r="D76" s="155"/>
      <c r="E76" s="156"/>
      <c r="F76" s="157"/>
      <c r="G76" s="158">
        <f>SUMIF(AG77:AG79,"&lt;&gt;NOR",G77:G79)</f>
        <v>0</v>
      </c>
      <c r="H76" s="152"/>
      <c r="I76" s="152">
        <f>SUM(I77:I79)</f>
        <v>0</v>
      </c>
      <c r="J76" s="152"/>
      <c r="K76" s="152">
        <f>SUM(K77:K79)</f>
        <v>0</v>
      </c>
      <c r="L76" s="152"/>
      <c r="M76" s="152">
        <f>SUM(M77:M79)</f>
        <v>0</v>
      </c>
      <c r="N76" s="151"/>
      <c r="O76" s="151">
        <f>SUM(O77:O79)</f>
        <v>0</v>
      </c>
      <c r="P76" s="151"/>
      <c r="Q76" s="151">
        <f>SUM(Q77:Q79)</f>
        <v>0</v>
      </c>
      <c r="R76" s="152"/>
      <c r="S76" s="152"/>
      <c r="T76" s="152"/>
      <c r="U76" s="152"/>
      <c r="V76" s="152">
        <f>SUM(V77:V79)</f>
        <v>0</v>
      </c>
      <c r="W76" s="152"/>
      <c r="X76" s="152"/>
      <c r="AG76" t="s">
        <v>166</v>
      </c>
    </row>
    <row r="77" spans="1:60" outlineLevel="1" x14ac:dyDescent="0.2">
      <c r="A77" s="166">
        <v>62</v>
      </c>
      <c r="B77" s="167" t="s">
        <v>540</v>
      </c>
      <c r="C77" s="175" t="s">
        <v>565</v>
      </c>
      <c r="D77" s="168" t="s">
        <v>195</v>
      </c>
      <c r="E77" s="169">
        <v>250</v>
      </c>
      <c r="F77" s="170"/>
      <c r="G77" s="171">
        <f>ROUND(E77*F77,2)</f>
        <v>0</v>
      </c>
      <c r="H77" s="146"/>
      <c r="I77" s="145">
        <f>ROUND(E77*H77,2)</f>
        <v>0</v>
      </c>
      <c r="J77" s="146"/>
      <c r="K77" s="145">
        <f>ROUND(E77*J77,2)</f>
        <v>0</v>
      </c>
      <c r="L77" s="145">
        <v>21</v>
      </c>
      <c r="M77" s="145">
        <f>G77*(1+L77/100)</f>
        <v>0</v>
      </c>
      <c r="N77" s="144">
        <v>0</v>
      </c>
      <c r="O77" s="144">
        <f>ROUND(E77*N77,2)</f>
        <v>0</v>
      </c>
      <c r="P77" s="144">
        <v>0</v>
      </c>
      <c r="Q77" s="144">
        <f>ROUND(E77*P77,2)</f>
        <v>0</v>
      </c>
      <c r="R77" s="145"/>
      <c r="S77" s="145" t="s">
        <v>314</v>
      </c>
      <c r="T77" s="145" t="s">
        <v>315</v>
      </c>
      <c r="U77" s="145">
        <v>0</v>
      </c>
      <c r="V77" s="145">
        <f>ROUND(E77*U77,2)</f>
        <v>0</v>
      </c>
      <c r="W77" s="145"/>
      <c r="X77" s="145" t="s">
        <v>514</v>
      </c>
      <c r="Y77" s="135"/>
      <c r="Z77" s="135"/>
      <c r="AA77" s="135"/>
      <c r="AB77" s="135"/>
      <c r="AC77" s="135"/>
      <c r="AD77" s="135"/>
      <c r="AE77" s="135"/>
      <c r="AF77" s="135"/>
      <c r="AG77" s="135" t="s">
        <v>517</v>
      </c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outlineLevel="1" x14ac:dyDescent="0.2">
      <c r="A78" s="166">
        <v>63</v>
      </c>
      <c r="B78" s="167" t="s">
        <v>540</v>
      </c>
      <c r="C78" s="175" t="s">
        <v>566</v>
      </c>
      <c r="D78" s="168" t="s">
        <v>501</v>
      </c>
      <c r="E78" s="169">
        <v>25</v>
      </c>
      <c r="F78" s="170"/>
      <c r="G78" s="171">
        <f>ROUND(E78*F78,2)</f>
        <v>0</v>
      </c>
      <c r="H78" s="146"/>
      <c r="I78" s="145">
        <f>ROUND(E78*H78,2)</f>
        <v>0</v>
      </c>
      <c r="J78" s="146"/>
      <c r="K78" s="145">
        <f>ROUND(E78*J78,2)</f>
        <v>0</v>
      </c>
      <c r="L78" s="145">
        <v>21</v>
      </c>
      <c r="M78" s="145">
        <f>G78*(1+L78/100)</f>
        <v>0</v>
      </c>
      <c r="N78" s="144">
        <v>0</v>
      </c>
      <c r="O78" s="144">
        <f>ROUND(E78*N78,2)</f>
        <v>0</v>
      </c>
      <c r="P78" s="144">
        <v>0</v>
      </c>
      <c r="Q78" s="144">
        <f>ROUND(E78*P78,2)</f>
        <v>0</v>
      </c>
      <c r="R78" s="145"/>
      <c r="S78" s="145" t="s">
        <v>314</v>
      </c>
      <c r="T78" s="145" t="s">
        <v>315</v>
      </c>
      <c r="U78" s="145">
        <v>0</v>
      </c>
      <c r="V78" s="145">
        <f>ROUND(E78*U78,2)</f>
        <v>0</v>
      </c>
      <c r="W78" s="145"/>
      <c r="X78" s="145" t="s">
        <v>514</v>
      </c>
      <c r="Y78" s="135"/>
      <c r="Z78" s="135"/>
      <c r="AA78" s="135"/>
      <c r="AB78" s="135"/>
      <c r="AC78" s="135"/>
      <c r="AD78" s="135"/>
      <c r="AE78" s="135"/>
      <c r="AF78" s="135"/>
      <c r="AG78" s="135" t="s">
        <v>517</v>
      </c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outlineLevel="1" x14ac:dyDescent="0.2">
      <c r="A79" s="166">
        <v>64</v>
      </c>
      <c r="B79" s="167" t="s">
        <v>540</v>
      </c>
      <c r="C79" s="175" t="s">
        <v>567</v>
      </c>
      <c r="D79" s="168" t="s">
        <v>568</v>
      </c>
      <c r="E79" s="169">
        <v>15</v>
      </c>
      <c r="F79" s="170"/>
      <c r="G79" s="171">
        <f>ROUND(E79*F79,2)</f>
        <v>0</v>
      </c>
      <c r="H79" s="146"/>
      <c r="I79" s="145">
        <f>ROUND(E79*H79,2)</f>
        <v>0</v>
      </c>
      <c r="J79" s="146"/>
      <c r="K79" s="145">
        <f>ROUND(E79*J79,2)</f>
        <v>0</v>
      </c>
      <c r="L79" s="145">
        <v>21</v>
      </c>
      <c r="M79" s="145">
        <f>G79*(1+L79/100)</f>
        <v>0</v>
      </c>
      <c r="N79" s="144">
        <v>0</v>
      </c>
      <c r="O79" s="144">
        <f>ROUND(E79*N79,2)</f>
        <v>0</v>
      </c>
      <c r="P79" s="144">
        <v>0</v>
      </c>
      <c r="Q79" s="144">
        <f>ROUND(E79*P79,2)</f>
        <v>0</v>
      </c>
      <c r="R79" s="145"/>
      <c r="S79" s="145" t="s">
        <v>314</v>
      </c>
      <c r="T79" s="145" t="s">
        <v>315</v>
      </c>
      <c r="U79" s="145">
        <v>0</v>
      </c>
      <c r="V79" s="145">
        <f>ROUND(E79*U79,2)</f>
        <v>0</v>
      </c>
      <c r="W79" s="145"/>
      <c r="X79" s="145" t="s">
        <v>514</v>
      </c>
      <c r="Y79" s="135"/>
      <c r="Z79" s="135"/>
      <c r="AA79" s="135"/>
      <c r="AB79" s="135"/>
      <c r="AC79" s="135"/>
      <c r="AD79" s="135"/>
      <c r="AE79" s="135"/>
      <c r="AF79" s="135"/>
      <c r="AG79" s="135" t="s">
        <v>517</v>
      </c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x14ac:dyDescent="0.2">
      <c r="A80" s="153" t="s">
        <v>165</v>
      </c>
      <c r="B80" s="154" t="s">
        <v>95</v>
      </c>
      <c r="C80" s="172" t="s">
        <v>96</v>
      </c>
      <c r="D80" s="155"/>
      <c r="E80" s="156"/>
      <c r="F80" s="157"/>
      <c r="G80" s="158">
        <f>SUMIF(AG81:AG87,"&lt;&gt;NOR",G81:G87)</f>
        <v>0</v>
      </c>
      <c r="H80" s="152"/>
      <c r="I80" s="152">
        <f>SUM(I81:I87)</f>
        <v>0</v>
      </c>
      <c r="J80" s="152"/>
      <c r="K80" s="152">
        <f>SUM(K81:K87)</f>
        <v>0</v>
      </c>
      <c r="L80" s="152"/>
      <c r="M80" s="152">
        <f>SUM(M81:M87)</f>
        <v>0</v>
      </c>
      <c r="N80" s="151"/>
      <c r="O80" s="151">
        <f>SUM(O81:O87)</f>
        <v>0</v>
      </c>
      <c r="P80" s="151"/>
      <c r="Q80" s="151">
        <f>SUM(Q81:Q87)</f>
        <v>0</v>
      </c>
      <c r="R80" s="152"/>
      <c r="S80" s="152"/>
      <c r="T80" s="152"/>
      <c r="U80" s="152"/>
      <c r="V80" s="152">
        <f>SUM(V81:V87)</f>
        <v>0</v>
      </c>
      <c r="W80" s="152"/>
      <c r="X80" s="152"/>
      <c r="AG80" t="s">
        <v>166</v>
      </c>
    </row>
    <row r="81" spans="1:60" outlineLevel="1" x14ac:dyDescent="0.2">
      <c r="A81" s="166">
        <v>65</v>
      </c>
      <c r="B81" s="167" t="s">
        <v>521</v>
      </c>
      <c r="C81" s="175" t="s">
        <v>525</v>
      </c>
      <c r="D81" s="168" t="s">
        <v>195</v>
      </c>
      <c r="E81" s="169">
        <v>180</v>
      </c>
      <c r="F81" s="170"/>
      <c r="G81" s="171">
        <f t="shared" ref="G81:G87" si="21">ROUND(E81*F81,2)</f>
        <v>0</v>
      </c>
      <c r="H81" s="146"/>
      <c r="I81" s="145">
        <f t="shared" ref="I81:I87" si="22">ROUND(E81*H81,2)</f>
        <v>0</v>
      </c>
      <c r="J81" s="146"/>
      <c r="K81" s="145">
        <f t="shared" ref="K81:K87" si="23">ROUND(E81*J81,2)</f>
        <v>0</v>
      </c>
      <c r="L81" s="145">
        <v>21</v>
      </c>
      <c r="M81" s="145">
        <f t="shared" ref="M81:M87" si="24">G81*(1+L81/100)</f>
        <v>0</v>
      </c>
      <c r="N81" s="144">
        <v>0</v>
      </c>
      <c r="O81" s="144">
        <f t="shared" ref="O81:O87" si="25">ROUND(E81*N81,2)</f>
        <v>0</v>
      </c>
      <c r="P81" s="144">
        <v>0</v>
      </c>
      <c r="Q81" s="144">
        <f t="shared" ref="Q81:Q87" si="26">ROUND(E81*P81,2)</f>
        <v>0</v>
      </c>
      <c r="R81" s="145"/>
      <c r="S81" s="145" t="s">
        <v>314</v>
      </c>
      <c r="T81" s="145" t="s">
        <v>315</v>
      </c>
      <c r="U81" s="145">
        <v>0</v>
      </c>
      <c r="V81" s="145">
        <f t="shared" ref="V81:V87" si="27">ROUND(E81*U81,2)</f>
        <v>0</v>
      </c>
      <c r="W81" s="145"/>
      <c r="X81" s="145" t="s">
        <v>514</v>
      </c>
      <c r="Y81" s="135"/>
      <c r="Z81" s="135"/>
      <c r="AA81" s="135"/>
      <c r="AB81" s="135"/>
      <c r="AC81" s="135"/>
      <c r="AD81" s="135"/>
      <c r="AE81" s="135"/>
      <c r="AF81" s="135"/>
      <c r="AG81" s="135" t="s">
        <v>517</v>
      </c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outlineLevel="1" x14ac:dyDescent="0.2">
      <c r="A82" s="166">
        <v>66</v>
      </c>
      <c r="B82" s="167" t="s">
        <v>511</v>
      </c>
      <c r="C82" s="175" t="s">
        <v>525</v>
      </c>
      <c r="D82" s="168" t="s">
        <v>195</v>
      </c>
      <c r="E82" s="169">
        <v>180</v>
      </c>
      <c r="F82" s="170"/>
      <c r="G82" s="171">
        <f t="shared" si="21"/>
        <v>0</v>
      </c>
      <c r="H82" s="146"/>
      <c r="I82" s="145">
        <f t="shared" si="22"/>
        <v>0</v>
      </c>
      <c r="J82" s="146"/>
      <c r="K82" s="145">
        <f t="shared" si="23"/>
        <v>0</v>
      </c>
      <c r="L82" s="145">
        <v>21</v>
      </c>
      <c r="M82" s="145">
        <f t="shared" si="24"/>
        <v>0</v>
      </c>
      <c r="N82" s="144">
        <v>0</v>
      </c>
      <c r="O82" s="144">
        <f t="shared" si="25"/>
        <v>0</v>
      </c>
      <c r="P82" s="144">
        <v>0</v>
      </c>
      <c r="Q82" s="144">
        <f t="shared" si="26"/>
        <v>0</v>
      </c>
      <c r="R82" s="145"/>
      <c r="S82" s="145" t="s">
        <v>314</v>
      </c>
      <c r="T82" s="145" t="s">
        <v>315</v>
      </c>
      <c r="U82" s="145">
        <v>0</v>
      </c>
      <c r="V82" s="145">
        <f t="shared" si="27"/>
        <v>0</v>
      </c>
      <c r="W82" s="145"/>
      <c r="X82" s="145" t="s">
        <v>514</v>
      </c>
      <c r="Y82" s="135"/>
      <c r="Z82" s="135"/>
      <c r="AA82" s="135"/>
      <c r="AB82" s="135"/>
      <c r="AC82" s="135"/>
      <c r="AD82" s="135"/>
      <c r="AE82" s="135"/>
      <c r="AF82" s="135"/>
      <c r="AG82" s="135" t="s">
        <v>515</v>
      </c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1" x14ac:dyDescent="0.2">
      <c r="A83" s="166">
        <v>67</v>
      </c>
      <c r="B83" s="167" t="s">
        <v>569</v>
      </c>
      <c r="C83" s="175" t="s">
        <v>570</v>
      </c>
      <c r="D83" s="168" t="s">
        <v>501</v>
      </c>
      <c r="E83" s="169">
        <v>1</v>
      </c>
      <c r="F83" s="170"/>
      <c r="G83" s="171">
        <f t="shared" si="21"/>
        <v>0</v>
      </c>
      <c r="H83" s="146"/>
      <c r="I83" s="145">
        <f t="shared" si="22"/>
        <v>0</v>
      </c>
      <c r="J83" s="146"/>
      <c r="K83" s="145">
        <f t="shared" si="23"/>
        <v>0</v>
      </c>
      <c r="L83" s="145">
        <v>21</v>
      </c>
      <c r="M83" s="145">
        <f t="shared" si="24"/>
        <v>0</v>
      </c>
      <c r="N83" s="144">
        <v>0</v>
      </c>
      <c r="O83" s="144">
        <f t="shared" si="25"/>
        <v>0</v>
      </c>
      <c r="P83" s="144">
        <v>0</v>
      </c>
      <c r="Q83" s="144">
        <f t="shared" si="26"/>
        <v>0</v>
      </c>
      <c r="R83" s="145"/>
      <c r="S83" s="145" t="s">
        <v>314</v>
      </c>
      <c r="T83" s="145" t="s">
        <v>315</v>
      </c>
      <c r="U83" s="145">
        <v>0</v>
      </c>
      <c r="V83" s="145">
        <f t="shared" si="27"/>
        <v>0</v>
      </c>
      <c r="W83" s="145"/>
      <c r="X83" s="145" t="s">
        <v>409</v>
      </c>
      <c r="Y83" s="135"/>
      <c r="Z83" s="135"/>
      <c r="AA83" s="135"/>
      <c r="AB83" s="135"/>
      <c r="AC83" s="135"/>
      <c r="AD83" s="135"/>
      <c r="AE83" s="135"/>
      <c r="AF83" s="135"/>
      <c r="AG83" s="135" t="s">
        <v>489</v>
      </c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outlineLevel="1" x14ac:dyDescent="0.2">
      <c r="A84" s="166">
        <v>68</v>
      </c>
      <c r="B84" s="167" t="s">
        <v>511</v>
      </c>
      <c r="C84" s="175" t="s">
        <v>570</v>
      </c>
      <c r="D84" s="168" t="s">
        <v>501</v>
      </c>
      <c r="E84" s="169">
        <v>1</v>
      </c>
      <c r="F84" s="170"/>
      <c r="G84" s="171">
        <f t="shared" si="21"/>
        <v>0</v>
      </c>
      <c r="H84" s="146"/>
      <c r="I84" s="145">
        <f t="shared" si="22"/>
        <v>0</v>
      </c>
      <c r="J84" s="146"/>
      <c r="K84" s="145">
        <f t="shared" si="23"/>
        <v>0</v>
      </c>
      <c r="L84" s="145">
        <v>21</v>
      </c>
      <c r="M84" s="145">
        <f t="shared" si="24"/>
        <v>0</v>
      </c>
      <c r="N84" s="144">
        <v>0</v>
      </c>
      <c r="O84" s="144">
        <f t="shared" si="25"/>
        <v>0</v>
      </c>
      <c r="P84" s="144">
        <v>0</v>
      </c>
      <c r="Q84" s="144">
        <f t="shared" si="26"/>
        <v>0</v>
      </c>
      <c r="R84" s="145"/>
      <c r="S84" s="145" t="s">
        <v>314</v>
      </c>
      <c r="T84" s="145" t="s">
        <v>315</v>
      </c>
      <c r="U84" s="145">
        <v>0</v>
      </c>
      <c r="V84" s="145">
        <f t="shared" si="27"/>
        <v>0</v>
      </c>
      <c r="W84" s="145"/>
      <c r="X84" s="145" t="s">
        <v>514</v>
      </c>
      <c r="Y84" s="135"/>
      <c r="Z84" s="135"/>
      <c r="AA84" s="135"/>
      <c r="AB84" s="135"/>
      <c r="AC84" s="135"/>
      <c r="AD84" s="135"/>
      <c r="AE84" s="135"/>
      <c r="AF84" s="135"/>
      <c r="AG84" s="135" t="s">
        <v>515</v>
      </c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outlineLevel="1" x14ac:dyDescent="0.2">
      <c r="A85" s="166">
        <v>69</v>
      </c>
      <c r="B85" s="167" t="s">
        <v>571</v>
      </c>
      <c r="C85" s="175" t="s">
        <v>572</v>
      </c>
      <c r="D85" s="168" t="s">
        <v>501</v>
      </c>
      <c r="E85" s="169">
        <v>32</v>
      </c>
      <c r="F85" s="170"/>
      <c r="G85" s="171">
        <f t="shared" si="21"/>
        <v>0</v>
      </c>
      <c r="H85" s="146"/>
      <c r="I85" s="145">
        <f t="shared" si="22"/>
        <v>0</v>
      </c>
      <c r="J85" s="146"/>
      <c r="K85" s="145">
        <f t="shared" si="23"/>
        <v>0</v>
      </c>
      <c r="L85" s="145">
        <v>21</v>
      </c>
      <c r="M85" s="145">
        <f t="shared" si="24"/>
        <v>0</v>
      </c>
      <c r="N85" s="144">
        <v>0</v>
      </c>
      <c r="O85" s="144">
        <f t="shared" si="25"/>
        <v>0</v>
      </c>
      <c r="P85" s="144">
        <v>0</v>
      </c>
      <c r="Q85" s="144">
        <f t="shared" si="26"/>
        <v>0</v>
      </c>
      <c r="R85" s="145"/>
      <c r="S85" s="145" t="s">
        <v>314</v>
      </c>
      <c r="T85" s="145" t="s">
        <v>315</v>
      </c>
      <c r="U85" s="145">
        <v>0</v>
      </c>
      <c r="V85" s="145">
        <f t="shared" si="27"/>
        <v>0</v>
      </c>
      <c r="W85" s="145"/>
      <c r="X85" s="145" t="s">
        <v>409</v>
      </c>
      <c r="Y85" s="135"/>
      <c r="Z85" s="135"/>
      <c r="AA85" s="135"/>
      <c r="AB85" s="135"/>
      <c r="AC85" s="135"/>
      <c r="AD85" s="135"/>
      <c r="AE85" s="135"/>
      <c r="AF85" s="135"/>
      <c r="AG85" s="135" t="s">
        <v>489</v>
      </c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outlineLevel="1" x14ac:dyDescent="0.2">
      <c r="A86" s="166">
        <v>70</v>
      </c>
      <c r="B86" s="167" t="s">
        <v>512</v>
      </c>
      <c r="C86" s="175" t="s">
        <v>513</v>
      </c>
      <c r="D86" s="168" t="s">
        <v>195</v>
      </c>
      <c r="E86" s="169">
        <v>130</v>
      </c>
      <c r="F86" s="170"/>
      <c r="G86" s="171">
        <f t="shared" si="21"/>
        <v>0</v>
      </c>
      <c r="H86" s="146"/>
      <c r="I86" s="145">
        <f t="shared" si="22"/>
        <v>0</v>
      </c>
      <c r="J86" s="146"/>
      <c r="K86" s="145">
        <f t="shared" si="23"/>
        <v>0</v>
      </c>
      <c r="L86" s="145">
        <v>21</v>
      </c>
      <c r="M86" s="145">
        <f t="shared" si="24"/>
        <v>0</v>
      </c>
      <c r="N86" s="144">
        <v>0</v>
      </c>
      <c r="O86" s="144">
        <f t="shared" si="25"/>
        <v>0</v>
      </c>
      <c r="P86" s="144">
        <v>0</v>
      </c>
      <c r="Q86" s="144">
        <f t="shared" si="26"/>
        <v>0</v>
      </c>
      <c r="R86" s="145"/>
      <c r="S86" s="145" t="s">
        <v>314</v>
      </c>
      <c r="T86" s="145" t="s">
        <v>315</v>
      </c>
      <c r="U86" s="145">
        <v>0</v>
      </c>
      <c r="V86" s="145">
        <f t="shared" si="27"/>
        <v>0</v>
      </c>
      <c r="W86" s="145"/>
      <c r="X86" s="145" t="s">
        <v>409</v>
      </c>
      <c r="Y86" s="135"/>
      <c r="Z86" s="135"/>
      <c r="AA86" s="135"/>
      <c r="AB86" s="135"/>
      <c r="AC86" s="135"/>
      <c r="AD86" s="135"/>
      <c r="AE86" s="135"/>
      <c r="AF86" s="135"/>
      <c r="AG86" s="135" t="s">
        <v>489</v>
      </c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outlineLevel="1" x14ac:dyDescent="0.2">
      <c r="A87" s="166">
        <v>71</v>
      </c>
      <c r="B87" s="167" t="s">
        <v>511</v>
      </c>
      <c r="C87" s="175" t="s">
        <v>513</v>
      </c>
      <c r="D87" s="168" t="s">
        <v>195</v>
      </c>
      <c r="E87" s="169">
        <v>130</v>
      </c>
      <c r="F87" s="170"/>
      <c r="G87" s="171">
        <f t="shared" si="21"/>
        <v>0</v>
      </c>
      <c r="H87" s="146"/>
      <c r="I87" s="145">
        <f t="shared" si="22"/>
        <v>0</v>
      </c>
      <c r="J87" s="146"/>
      <c r="K87" s="145">
        <f t="shared" si="23"/>
        <v>0</v>
      </c>
      <c r="L87" s="145">
        <v>21</v>
      </c>
      <c r="M87" s="145">
        <f t="shared" si="24"/>
        <v>0</v>
      </c>
      <c r="N87" s="144">
        <v>0</v>
      </c>
      <c r="O87" s="144">
        <f t="shared" si="25"/>
        <v>0</v>
      </c>
      <c r="P87" s="144">
        <v>0</v>
      </c>
      <c r="Q87" s="144">
        <f t="shared" si="26"/>
        <v>0</v>
      </c>
      <c r="R87" s="145"/>
      <c r="S87" s="145" t="s">
        <v>314</v>
      </c>
      <c r="T87" s="145" t="s">
        <v>315</v>
      </c>
      <c r="U87" s="145">
        <v>0</v>
      </c>
      <c r="V87" s="145">
        <f t="shared" si="27"/>
        <v>0</v>
      </c>
      <c r="W87" s="145"/>
      <c r="X87" s="145" t="s">
        <v>514</v>
      </c>
      <c r="Y87" s="135"/>
      <c r="Z87" s="135"/>
      <c r="AA87" s="135"/>
      <c r="AB87" s="135"/>
      <c r="AC87" s="135"/>
      <c r="AD87" s="135"/>
      <c r="AE87" s="135"/>
      <c r="AF87" s="135"/>
      <c r="AG87" s="135" t="s">
        <v>515</v>
      </c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x14ac:dyDescent="0.2">
      <c r="A88" s="153" t="s">
        <v>165</v>
      </c>
      <c r="B88" s="154" t="s">
        <v>139</v>
      </c>
      <c r="C88" s="172" t="s">
        <v>30</v>
      </c>
      <c r="D88" s="155"/>
      <c r="E88" s="156"/>
      <c r="F88" s="157"/>
      <c r="G88" s="158">
        <f>SUMIF(AG89:AG92,"&lt;&gt;NOR",G89:G92)</f>
        <v>0</v>
      </c>
      <c r="H88" s="152"/>
      <c r="I88" s="152">
        <f>SUM(I89:I92)</f>
        <v>0</v>
      </c>
      <c r="J88" s="152"/>
      <c r="K88" s="152">
        <f>SUM(K89:K92)</f>
        <v>0</v>
      </c>
      <c r="L88" s="152"/>
      <c r="M88" s="152">
        <f>SUM(M89:M92)</f>
        <v>0</v>
      </c>
      <c r="N88" s="151"/>
      <c r="O88" s="151">
        <f>SUM(O89:O92)</f>
        <v>0</v>
      </c>
      <c r="P88" s="151"/>
      <c r="Q88" s="151">
        <f>SUM(Q89:Q92)</f>
        <v>0</v>
      </c>
      <c r="R88" s="152"/>
      <c r="S88" s="152"/>
      <c r="T88" s="152"/>
      <c r="U88" s="152"/>
      <c r="V88" s="152">
        <f>SUM(V89:V92)</f>
        <v>0</v>
      </c>
      <c r="W88" s="152"/>
      <c r="X88" s="152"/>
      <c r="AG88" t="s">
        <v>166</v>
      </c>
    </row>
    <row r="89" spans="1:60" outlineLevel="1" x14ac:dyDescent="0.2">
      <c r="A89" s="166">
        <v>72</v>
      </c>
      <c r="B89" s="167" t="s">
        <v>486</v>
      </c>
      <c r="C89" s="175" t="s">
        <v>573</v>
      </c>
      <c r="D89" s="168" t="s">
        <v>411</v>
      </c>
      <c r="E89" s="169">
        <v>1</v>
      </c>
      <c r="F89" s="170"/>
      <c r="G89" s="171">
        <f>ROUND(E89*F89,2)</f>
        <v>0</v>
      </c>
      <c r="H89" s="146"/>
      <c r="I89" s="145">
        <f>ROUND(E89*H89,2)</f>
        <v>0</v>
      </c>
      <c r="J89" s="146"/>
      <c r="K89" s="145">
        <f>ROUND(E89*J89,2)</f>
        <v>0</v>
      </c>
      <c r="L89" s="145">
        <v>21</v>
      </c>
      <c r="M89" s="145">
        <f>G89*(1+L89/100)</f>
        <v>0</v>
      </c>
      <c r="N89" s="144">
        <v>0</v>
      </c>
      <c r="O89" s="144">
        <f>ROUND(E89*N89,2)</f>
        <v>0</v>
      </c>
      <c r="P89" s="144">
        <v>0</v>
      </c>
      <c r="Q89" s="144">
        <f>ROUND(E89*P89,2)</f>
        <v>0</v>
      </c>
      <c r="R89" s="145"/>
      <c r="S89" s="145" t="s">
        <v>314</v>
      </c>
      <c r="T89" s="145" t="s">
        <v>315</v>
      </c>
      <c r="U89" s="145">
        <v>0</v>
      </c>
      <c r="V89" s="145">
        <f>ROUND(E89*U89,2)</f>
        <v>0</v>
      </c>
      <c r="W89" s="145"/>
      <c r="X89" s="145" t="s">
        <v>409</v>
      </c>
      <c r="Y89" s="135"/>
      <c r="Z89" s="135"/>
      <c r="AA89" s="135"/>
      <c r="AB89" s="135"/>
      <c r="AC89" s="135"/>
      <c r="AD89" s="135"/>
      <c r="AE89" s="135"/>
      <c r="AF89" s="135"/>
      <c r="AG89" s="135" t="s">
        <v>489</v>
      </c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outlineLevel="1" x14ac:dyDescent="0.2">
      <c r="A90" s="166">
        <v>73</v>
      </c>
      <c r="B90" s="167" t="s">
        <v>490</v>
      </c>
      <c r="C90" s="175" t="s">
        <v>574</v>
      </c>
      <c r="D90" s="168" t="s">
        <v>411</v>
      </c>
      <c r="E90" s="169">
        <v>1</v>
      </c>
      <c r="F90" s="170"/>
      <c r="G90" s="171">
        <f>ROUND(E90*F90,2)</f>
        <v>0</v>
      </c>
      <c r="H90" s="146"/>
      <c r="I90" s="145">
        <f>ROUND(E90*H90,2)</f>
        <v>0</v>
      </c>
      <c r="J90" s="146"/>
      <c r="K90" s="145">
        <f>ROUND(E90*J90,2)</f>
        <v>0</v>
      </c>
      <c r="L90" s="145">
        <v>21</v>
      </c>
      <c r="M90" s="145">
        <f>G90*(1+L90/100)</f>
        <v>0</v>
      </c>
      <c r="N90" s="144">
        <v>0</v>
      </c>
      <c r="O90" s="144">
        <f>ROUND(E90*N90,2)</f>
        <v>0</v>
      </c>
      <c r="P90" s="144">
        <v>0</v>
      </c>
      <c r="Q90" s="144">
        <f>ROUND(E90*P90,2)</f>
        <v>0</v>
      </c>
      <c r="R90" s="145"/>
      <c r="S90" s="145" t="s">
        <v>314</v>
      </c>
      <c r="T90" s="145" t="s">
        <v>315</v>
      </c>
      <c r="U90" s="145">
        <v>0</v>
      </c>
      <c r="V90" s="145">
        <f>ROUND(E90*U90,2)</f>
        <v>0</v>
      </c>
      <c r="W90" s="145"/>
      <c r="X90" s="145" t="s">
        <v>409</v>
      </c>
      <c r="Y90" s="135"/>
      <c r="Z90" s="135"/>
      <c r="AA90" s="135"/>
      <c r="AB90" s="135"/>
      <c r="AC90" s="135"/>
      <c r="AD90" s="135"/>
      <c r="AE90" s="135"/>
      <c r="AF90" s="135"/>
      <c r="AG90" s="135" t="s">
        <v>489</v>
      </c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outlineLevel="1" x14ac:dyDescent="0.2">
      <c r="A91" s="166">
        <v>74</v>
      </c>
      <c r="B91" s="167" t="s">
        <v>492</v>
      </c>
      <c r="C91" s="175" t="s">
        <v>575</v>
      </c>
      <c r="D91" s="168" t="s">
        <v>411</v>
      </c>
      <c r="E91" s="169">
        <v>1</v>
      </c>
      <c r="F91" s="170"/>
      <c r="G91" s="171">
        <f>ROUND(E91*F91,2)</f>
        <v>0</v>
      </c>
      <c r="H91" s="146"/>
      <c r="I91" s="145">
        <f>ROUND(E91*H91,2)</f>
        <v>0</v>
      </c>
      <c r="J91" s="146"/>
      <c r="K91" s="145">
        <f>ROUND(E91*J91,2)</f>
        <v>0</v>
      </c>
      <c r="L91" s="145">
        <v>21</v>
      </c>
      <c r="M91" s="145">
        <f>G91*(1+L91/100)</f>
        <v>0</v>
      </c>
      <c r="N91" s="144">
        <v>0</v>
      </c>
      <c r="O91" s="144">
        <f>ROUND(E91*N91,2)</f>
        <v>0</v>
      </c>
      <c r="P91" s="144">
        <v>0</v>
      </c>
      <c r="Q91" s="144">
        <f>ROUND(E91*P91,2)</f>
        <v>0</v>
      </c>
      <c r="R91" s="145"/>
      <c r="S91" s="145" t="s">
        <v>314</v>
      </c>
      <c r="T91" s="145" t="s">
        <v>315</v>
      </c>
      <c r="U91" s="145">
        <v>0</v>
      </c>
      <c r="V91" s="145">
        <f>ROUND(E91*U91,2)</f>
        <v>0</v>
      </c>
      <c r="W91" s="145"/>
      <c r="X91" s="145" t="s">
        <v>409</v>
      </c>
      <c r="Y91" s="135"/>
      <c r="Z91" s="135"/>
      <c r="AA91" s="135"/>
      <c r="AB91" s="135"/>
      <c r="AC91" s="135"/>
      <c r="AD91" s="135"/>
      <c r="AE91" s="135"/>
      <c r="AF91" s="135"/>
      <c r="AG91" s="135" t="s">
        <v>489</v>
      </c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outlineLevel="1" x14ac:dyDescent="0.2">
      <c r="A92" s="160">
        <v>75</v>
      </c>
      <c r="B92" s="161" t="s">
        <v>576</v>
      </c>
      <c r="C92" s="173" t="s">
        <v>577</v>
      </c>
      <c r="D92" s="162" t="s">
        <v>411</v>
      </c>
      <c r="E92" s="163">
        <v>1</v>
      </c>
      <c r="F92" s="164"/>
      <c r="G92" s="165">
        <f>ROUND(E92*F92,2)</f>
        <v>0</v>
      </c>
      <c r="H92" s="146"/>
      <c r="I92" s="145">
        <f>ROUND(E92*H92,2)</f>
        <v>0</v>
      </c>
      <c r="J92" s="146"/>
      <c r="K92" s="145">
        <f>ROUND(E92*J92,2)</f>
        <v>0</v>
      </c>
      <c r="L92" s="145">
        <v>21</v>
      </c>
      <c r="M92" s="145">
        <f>G92*(1+L92/100)</f>
        <v>0</v>
      </c>
      <c r="N92" s="144">
        <v>0</v>
      </c>
      <c r="O92" s="144">
        <f>ROUND(E92*N92,2)</f>
        <v>0</v>
      </c>
      <c r="P92" s="144">
        <v>0</v>
      </c>
      <c r="Q92" s="144">
        <f>ROUND(E92*P92,2)</f>
        <v>0</v>
      </c>
      <c r="R92" s="145"/>
      <c r="S92" s="145" t="s">
        <v>314</v>
      </c>
      <c r="T92" s="145" t="s">
        <v>315</v>
      </c>
      <c r="U92" s="145">
        <v>0</v>
      </c>
      <c r="V92" s="145">
        <f>ROUND(E92*U92,2)</f>
        <v>0</v>
      </c>
      <c r="W92" s="145"/>
      <c r="X92" s="145" t="s">
        <v>409</v>
      </c>
      <c r="Y92" s="135"/>
      <c r="Z92" s="135"/>
      <c r="AA92" s="135"/>
      <c r="AB92" s="135"/>
      <c r="AC92" s="135"/>
      <c r="AD92" s="135"/>
      <c r="AE92" s="135"/>
      <c r="AF92" s="135"/>
      <c r="AG92" s="135" t="s">
        <v>489</v>
      </c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x14ac:dyDescent="0.2">
      <c r="A93" s="3"/>
      <c r="B93" s="4"/>
      <c r="C93" s="177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AE93">
        <v>15</v>
      </c>
      <c r="AF93">
        <v>21</v>
      </c>
      <c r="AG93" t="s">
        <v>152</v>
      </c>
    </row>
    <row r="94" spans="1:60" x14ac:dyDescent="0.2">
      <c r="A94" s="138"/>
      <c r="B94" s="139" t="s">
        <v>31</v>
      </c>
      <c r="C94" s="178"/>
      <c r="D94" s="140"/>
      <c r="E94" s="141"/>
      <c r="F94" s="141"/>
      <c r="G94" s="159">
        <f>G8+G19+G38+G44+G47+G52+G71+G76+G80+G88</f>
        <v>0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AE94">
        <f>SUMIF(L7:L92,AE93,G7:G92)</f>
        <v>0</v>
      </c>
      <c r="AF94">
        <f>SUMIF(L7:L92,AF93,G7:G92)</f>
        <v>0</v>
      </c>
      <c r="AG94" t="s">
        <v>413</v>
      </c>
    </row>
    <row r="95" spans="1:60" x14ac:dyDescent="0.2">
      <c r="A95" s="3"/>
      <c r="B95" s="4"/>
      <c r="C95" s="177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60" x14ac:dyDescent="0.2">
      <c r="A96" s="3"/>
      <c r="B96" s="4"/>
      <c r="C96" s="177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 x14ac:dyDescent="0.2">
      <c r="A97" s="275" t="s">
        <v>414</v>
      </c>
      <c r="B97" s="275"/>
      <c r="C97" s="276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33" x14ac:dyDescent="0.2">
      <c r="A98" s="256"/>
      <c r="B98" s="257"/>
      <c r="C98" s="258"/>
      <c r="D98" s="257"/>
      <c r="E98" s="257"/>
      <c r="F98" s="257"/>
      <c r="G98" s="259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AG98" t="s">
        <v>415</v>
      </c>
    </row>
    <row r="99" spans="1:33" x14ac:dyDescent="0.2">
      <c r="A99" s="260"/>
      <c r="B99" s="261"/>
      <c r="C99" s="262"/>
      <c r="D99" s="261"/>
      <c r="E99" s="261"/>
      <c r="F99" s="261"/>
      <c r="G99" s="26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33" x14ac:dyDescent="0.2">
      <c r="A100" s="260"/>
      <c r="B100" s="261"/>
      <c r="C100" s="262"/>
      <c r="D100" s="261"/>
      <c r="E100" s="261"/>
      <c r="F100" s="261"/>
      <c r="G100" s="26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33" x14ac:dyDescent="0.2">
      <c r="A101" s="260"/>
      <c r="B101" s="261"/>
      <c r="C101" s="262"/>
      <c r="D101" s="261"/>
      <c r="E101" s="261"/>
      <c r="F101" s="261"/>
      <c r="G101" s="26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33" x14ac:dyDescent="0.2">
      <c r="A102" s="264"/>
      <c r="B102" s="265"/>
      <c r="C102" s="266"/>
      <c r="D102" s="265"/>
      <c r="E102" s="265"/>
      <c r="F102" s="265"/>
      <c r="G102" s="267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33" x14ac:dyDescent="0.2">
      <c r="A103" s="3"/>
      <c r="B103" s="4"/>
      <c r="C103" s="177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33" x14ac:dyDescent="0.2">
      <c r="C104" s="179"/>
      <c r="D104" s="10"/>
      <c r="AG104" t="s">
        <v>416</v>
      </c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howqkmEY6vfclnpley+R88tfAg5XoCpaCDapOPnPRlrZVKXojJnlV4uPQUcsqKqFD6tBfw+fAAWZxWJ4ozJBg==" saltValue="V3bFW5r7rxtycsZcQ8365Q==" spinCount="100000" sheet="1" objects="1" scenarios="1"/>
  <mergeCells count="6">
    <mergeCell ref="A98:G102"/>
    <mergeCell ref="A1:G1"/>
    <mergeCell ref="C2:G2"/>
    <mergeCell ref="C3:G3"/>
    <mergeCell ref="C4:G4"/>
    <mergeCell ref="A97:C9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8" t="s">
        <v>7</v>
      </c>
      <c r="B1" s="268"/>
      <c r="C1" s="268"/>
      <c r="D1" s="268"/>
      <c r="E1" s="268"/>
      <c r="F1" s="268"/>
      <c r="G1" s="268"/>
      <c r="AG1" t="s">
        <v>140</v>
      </c>
    </row>
    <row r="2" spans="1:60" ht="24.95" customHeight="1" x14ac:dyDescent="0.2">
      <c r="A2" s="127" t="s">
        <v>8</v>
      </c>
      <c r="B2" s="42" t="s">
        <v>43</v>
      </c>
      <c r="C2" s="269" t="s">
        <v>44</v>
      </c>
      <c r="D2" s="270"/>
      <c r="E2" s="270"/>
      <c r="F2" s="270"/>
      <c r="G2" s="271"/>
      <c r="AG2" t="s">
        <v>141</v>
      </c>
    </row>
    <row r="3" spans="1:60" ht="24.95" customHeight="1" x14ac:dyDescent="0.2">
      <c r="A3" s="127" t="s">
        <v>9</v>
      </c>
      <c r="B3" s="42" t="s">
        <v>46</v>
      </c>
      <c r="C3" s="269" t="s">
        <v>47</v>
      </c>
      <c r="D3" s="270"/>
      <c r="E3" s="270"/>
      <c r="F3" s="270"/>
      <c r="G3" s="271"/>
      <c r="AC3" s="109" t="s">
        <v>141</v>
      </c>
      <c r="AG3" t="s">
        <v>142</v>
      </c>
    </row>
    <row r="4" spans="1:60" ht="24.95" customHeight="1" x14ac:dyDescent="0.2">
      <c r="A4" s="128" t="s">
        <v>10</v>
      </c>
      <c r="B4" s="129" t="s">
        <v>56</v>
      </c>
      <c r="C4" s="272" t="s">
        <v>57</v>
      </c>
      <c r="D4" s="273"/>
      <c r="E4" s="273"/>
      <c r="F4" s="273"/>
      <c r="G4" s="274"/>
      <c r="AG4" t="s">
        <v>143</v>
      </c>
    </row>
    <row r="5" spans="1:60" x14ac:dyDescent="0.2">
      <c r="D5" s="10"/>
    </row>
    <row r="6" spans="1:60" ht="38.25" x14ac:dyDescent="0.2">
      <c r="A6" s="131" t="s">
        <v>144</v>
      </c>
      <c r="B6" s="133" t="s">
        <v>145</v>
      </c>
      <c r="C6" s="133" t="s">
        <v>146</v>
      </c>
      <c r="D6" s="132" t="s">
        <v>147</v>
      </c>
      <c r="E6" s="131" t="s">
        <v>148</v>
      </c>
      <c r="F6" s="130" t="s">
        <v>149</v>
      </c>
      <c r="G6" s="131" t="s">
        <v>31</v>
      </c>
      <c r="H6" s="134" t="s">
        <v>32</v>
      </c>
      <c r="I6" s="134" t="s">
        <v>150</v>
      </c>
      <c r="J6" s="134" t="s">
        <v>33</v>
      </c>
      <c r="K6" s="134" t="s">
        <v>151</v>
      </c>
      <c r="L6" s="134" t="s">
        <v>152</v>
      </c>
      <c r="M6" s="134" t="s">
        <v>153</v>
      </c>
      <c r="N6" s="134" t="s">
        <v>154</v>
      </c>
      <c r="O6" s="134" t="s">
        <v>155</v>
      </c>
      <c r="P6" s="134" t="s">
        <v>156</v>
      </c>
      <c r="Q6" s="134" t="s">
        <v>157</v>
      </c>
      <c r="R6" s="134" t="s">
        <v>158</v>
      </c>
      <c r="S6" s="134" t="s">
        <v>159</v>
      </c>
      <c r="T6" s="134" t="s">
        <v>160</v>
      </c>
      <c r="U6" s="134" t="s">
        <v>161</v>
      </c>
      <c r="V6" s="134" t="s">
        <v>162</v>
      </c>
      <c r="W6" s="134" t="s">
        <v>163</v>
      </c>
      <c r="X6" s="134" t="s">
        <v>164</v>
      </c>
    </row>
    <row r="7" spans="1:60" hidden="1" x14ac:dyDescent="0.2">
      <c r="A7" s="3"/>
      <c r="B7" s="4"/>
      <c r="C7" s="4"/>
      <c r="D7" s="6"/>
      <c r="E7" s="136"/>
      <c r="F7" s="137"/>
      <c r="G7" s="137"/>
      <c r="H7" s="137"/>
      <c r="I7" s="137"/>
      <c r="J7" s="137"/>
      <c r="K7" s="137"/>
      <c r="L7" s="137"/>
      <c r="M7" s="137"/>
      <c r="N7" s="136"/>
      <c r="O7" s="136"/>
      <c r="P7" s="136"/>
      <c r="Q7" s="136"/>
      <c r="R7" s="137"/>
      <c r="S7" s="137"/>
      <c r="T7" s="137"/>
      <c r="U7" s="137"/>
      <c r="V7" s="137"/>
      <c r="W7" s="137"/>
      <c r="X7" s="137"/>
    </row>
    <row r="8" spans="1:60" ht="25.5" x14ac:dyDescent="0.2">
      <c r="A8" s="153" t="s">
        <v>165</v>
      </c>
      <c r="B8" s="154" t="s">
        <v>48</v>
      </c>
      <c r="C8" s="172" t="s">
        <v>63</v>
      </c>
      <c r="D8" s="155"/>
      <c r="E8" s="156"/>
      <c r="F8" s="157"/>
      <c r="G8" s="158">
        <f>SUMIF(AG9:AG9,"&lt;&gt;NOR",G9:G9)</f>
        <v>0</v>
      </c>
      <c r="H8" s="152"/>
      <c r="I8" s="152">
        <f>SUM(I9:I9)</f>
        <v>0</v>
      </c>
      <c r="J8" s="152"/>
      <c r="K8" s="152">
        <f>SUM(K9:K9)</f>
        <v>0</v>
      </c>
      <c r="L8" s="152"/>
      <c r="M8" s="152">
        <f>SUM(M9:M9)</f>
        <v>0</v>
      </c>
      <c r="N8" s="151"/>
      <c r="O8" s="151">
        <f>SUM(O9:O9)</f>
        <v>23</v>
      </c>
      <c r="P8" s="151"/>
      <c r="Q8" s="151">
        <f>SUM(Q9:Q9)</f>
        <v>0</v>
      </c>
      <c r="R8" s="152"/>
      <c r="S8" s="152"/>
      <c r="T8" s="152"/>
      <c r="U8" s="152"/>
      <c r="V8" s="152">
        <f>SUM(V9:V9)</f>
        <v>0</v>
      </c>
      <c r="W8" s="152"/>
      <c r="X8" s="152"/>
      <c r="AG8" t="s">
        <v>166</v>
      </c>
    </row>
    <row r="9" spans="1:60" outlineLevel="1" x14ac:dyDescent="0.2">
      <c r="A9" s="166">
        <v>1</v>
      </c>
      <c r="B9" s="167" t="s">
        <v>578</v>
      </c>
      <c r="C9" s="175" t="s">
        <v>579</v>
      </c>
      <c r="D9" s="168" t="s">
        <v>501</v>
      </c>
      <c r="E9" s="169">
        <v>1</v>
      </c>
      <c r="F9" s="170"/>
      <c r="G9" s="171">
        <f>ROUND(E9*F9,2)</f>
        <v>0</v>
      </c>
      <c r="H9" s="146"/>
      <c r="I9" s="145">
        <f>ROUND(E9*H9,2)</f>
        <v>0</v>
      </c>
      <c r="J9" s="146"/>
      <c r="K9" s="145">
        <f>ROUND(E9*J9,2)</f>
        <v>0</v>
      </c>
      <c r="L9" s="145">
        <v>21</v>
      </c>
      <c r="M9" s="145">
        <f>G9*(1+L9/100)</f>
        <v>0</v>
      </c>
      <c r="N9" s="144">
        <v>23</v>
      </c>
      <c r="O9" s="144">
        <f>ROUND(E9*N9,2)</f>
        <v>23</v>
      </c>
      <c r="P9" s="144">
        <v>0</v>
      </c>
      <c r="Q9" s="144">
        <f>ROUND(E9*P9,2)</f>
        <v>0</v>
      </c>
      <c r="R9" s="145"/>
      <c r="S9" s="145" t="s">
        <v>314</v>
      </c>
      <c r="T9" s="145" t="s">
        <v>315</v>
      </c>
      <c r="U9" s="145">
        <v>0</v>
      </c>
      <c r="V9" s="145">
        <f>ROUND(E9*U9,2)</f>
        <v>0</v>
      </c>
      <c r="W9" s="145"/>
      <c r="X9" s="145" t="s">
        <v>409</v>
      </c>
      <c r="Y9" s="135"/>
      <c r="Z9" s="135"/>
      <c r="AA9" s="135"/>
      <c r="AB9" s="135"/>
      <c r="AC9" s="135"/>
      <c r="AD9" s="135"/>
      <c r="AE9" s="135"/>
      <c r="AF9" s="135"/>
      <c r="AG9" s="135" t="s">
        <v>489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ht="38.25" x14ac:dyDescent="0.2">
      <c r="A10" s="153" t="s">
        <v>165</v>
      </c>
      <c r="B10" s="154" t="s">
        <v>50</v>
      </c>
      <c r="C10" s="172" t="s">
        <v>72</v>
      </c>
      <c r="D10" s="155"/>
      <c r="E10" s="156"/>
      <c r="F10" s="157"/>
      <c r="G10" s="158">
        <f>SUMIF(AG11:AG11,"&lt;&gt;NOR",G11:G11)</f>
        <v>0</v>
      </c>
      <c r="H10" s="152"/>
      <c r="I10" s="152">
        <f>SUM(I11:I11)</f>
        <v>0</v>
      </c>
      <c r="J10" s="152"/>
      <c r="K10" s="152">
        <f>SUM(K11:K11)</f>
        <v>0</v>
      </c>
      <c r="L10" s="152"/>
      <c r="M10" s="152">
        <f>SUM(M11:M11)</f>
        <v>0</v>
      </c>
      <c r="N10" s="151"/>
      <c r="O10" s="151">
        <f>SUM(O11:O11)</f>
        <v>1.5</v>
      </c>
      <c r="P10" s="151"/>
      <c r="Q10" s="151">
        <f>SUM(Q11:Q11)</f>
        <v>0</v>
      </c>
      <c r="R10" s="152"/>
      <c r="S10" s="152"/>
      <c r="T10" s="152"/>
      <c r="U10" s="152"/>
      <c r="V10" s="152">
        <f>SUM(V11:V11)</f>
        <v>0</v>
      </c>
      <c r="W10" s="152"/>
      <c r="X10" s="152"/>
      <c r="AG10" t="s">
        <v>166</v>
      </c>
    </row>
    <row r="11" spans="1:60" outlineLevel="1" x14ac:dyDescent="0.2">
      <c r="A11" s="166">
        <v>2</v>
      </c>
      <c r="B11" s="167" t="s">
        <v>580</v>
      </c>
      <c r="C11" s="175" t="s">
        <v>581</v>
      </c>
      <c r="D11" s="168" t="s">
        <v>501</v>
      </c>
      <c r="E11" s="169">
        <v>1</v>
      </c>
      <c r="F11" s="170"/>
      <c r="G11" s="171">
        <f>ROUND(E11*F11,2)</f>
        <v>0</v>
      </c>
      <c r="H11" s="146"/>
      <c r="I11" s="145">
        <f>ROUND(E11*H11,2)</f>
        <v>0</v>
      </c>
      <c r="J11" s="146"/>
      <c r="K11" s="145">
        <f>ROUND(E11*J11,2)</f>
        <v>0</v>
      </c>
      <c r="L11" s="145">
        <v>21</v>
      </c>
      <c r="M11" s="145">
        <f>G11*(1+L11/100)</f>
        <v>0</v>
      </c>
      <c r="N11" s="144">
        <v>1.5</v>
      </c>
      <c r="O11" s="144">
        <f>ROUND(E11*N11,2)</f>
        <v>1.5</v>
      </c>
      <c r="P11" s="144">
        <v>0</v>
      </c>
      <c r="Q11" s="144">
        <f>ROUND(E11*P11,2)</f>
        <v>0</v>
      </c>
      <c r="R11" s="145"/>
      <c r="S11" s="145" t="s">
        <v>314</v>
      </c>
      <c r="T11" s="145" t="s">
        <v>315</v>
      </c>
      <c r="U11" s="145">
        <v>0</v>
      </c>
      <c r="V11" s="145">
        <f>ROUND(E11*U11,2)</f>
        <v>0</v>
      </c>
      <c r="W11" s="145"/>
      <c r="X11" s="145" t="s">
        <v>409</v>
      </c>
      <c r="Y11" s="135"/>
      <c r="Z11" s="135"/>
      <c r="AA11" s="135"/>
      <c r="AB11" s="135"/>
      <c r="AC11" s="135"/>
      <c r="AD11" s="135"/>
      <c r="AE11" s="135"/>
      <c r="AF11" s="135"/>
      <c r="AG11" s="135" t="s">
        <v>489</v>
      </c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ht="38.25" x14ac:dyDescent="0.2">
      <c r="A12" s="153" t="s">
        <v>165</v>
      </c>
      <c r="B12" s="154" t="s">
        <v>52</v>
      </c>
      <c r="C12" s="172" t="s">
        <v>74</v>
      </c>
      <c r="D12" s="155"/>
      <c r="E12" s="156"/>
      <c r="F12" s="157"/>
      <c r="G12" s="158">
        <f>SUMIF(AG13:AG13,"&lt;&gt;NOR",G13:G13)</f>
        <v>0</v>
      </c>
      <c r="H12" s="152"/>
      <c r="I12" s="152">
        <f>SUM(I13:I13)</f>
        <v>0</v>
      </c>
      <c r="J12" s="152"/>
      <c r="K12" s="152">
        <f>SUM(K13:K13)</f>
        <v>0</v>
      </c>
      <c r="L12" s="152"/>
      <c r="M12" s="152">
        <f>SUM(M13:M13)</f>
        <v>0</v>
      </c>
      <c r="N12" s="151"/>
      <c r="O12" s="151">
        <f>SUM(O13:O13)</f>
        <v>4.4000000000000004</v>
      </c>
      <c r="P12" s="151"/>
      <c r="Q12" s="151">
        <f>SUM(Q13:Q13)</f>
        <v>0</v>
      </c>
      <c r="R12" s="152"/>
      <c r="S12" s="152"/>
      <c r="T12" s="152"/>
      <c r="U12" s="152"/>
      <c r="V12" s="152">
        <f>SUM(V13:V13)</f>
        <v>0</v>
      </c>
      <c r="W12" s="152"/>
      <c r="X12" s="152"/>
      <c r="AG12" t="s">
        <v>166</v>
      </c>
    </row>
    <row r="13" spans="1:60" outlineLevel="1" x14ac:dyDescent="0.2">
      <c r="A13" s="166">
        <v>3</v>
      </c>
      <c r="B13" s="167" t="s">
        <v>582</v>
      </c>
      <c r="C13" s="175" t="s">
        <v>583</v>
      </c>
      <c r="D13" s="168" t="s">
        <v>501</v>
      </c>
      <c r="E13" s="169">
        <v>1</v>
      </c>
      <c r="F13" s="170"/>
      <c r="G13" s="171">
        <f>ROUND(E13*F13,2)</f>
        <v>0</v>
      </c>
      <c r="H13" s="146"/>
      <c r="I13" s="145">
        <f>ROUND(E13*H13,2)</f>
        <v>0</v>
      </c>
      <c r="J13" s="146"/>
      <c r="K13" s="145">
        <f>ROUND(E13*J13,2)</f>
        <v>0</v>
      </c>
      <c r="L13" s="145">
        <v>21</v>
      </c>
      <c r="M13" s="145">
        <f>G13*(1+L13/100)</f>
        <v>0</v>
      </c>
      <c r="N13" s="144">
        <v>4.4000000000000004</v>
      </c>
      <c r="O13" s="144">
        <f>ROUND(E13*N13,2)</f>
        <v>4.4000000000000004</v>
      </c>
      <c r="P13" s="144">
        <v>0</v>
      </c>
      <c r="Q13" s="144">
        <f>ROUND(E13*P13,2)</f>
        <v>0</v>
      </c>
      <c r="R13" s="145"/>
      <c r="S13" s="145" t="s">
        <v>314</v>
      </c>
      <c r="T13" s="145" t="s">
        <v>315</v>
      </c>
      <c r="U13" s="145">
        <v>0</v>
      </c>
      <c r="V13" s="145">
        <f>ROUND(E13*U13,2)</f>
        <v>0</v>
      </c>
      <c r="W13" s="145"/>
      <c r="X13" s="145" t="s">
        <v>409</v>
      </c>
      <c r="Y13" s="135"/>
      <c r="Z13" s="135"/>
      <c r="AA13" s="135"/>
      <c r="AB13" s="135"/>
      <c r="AC13" s="135"/>
      <c r="AD13" s="135"/>
      <c r="AE13" s="135"/>
      <c r="AF13" s="135"/>
      <c r="AG13" s="135" t="s">
        <v>489</v>
      </c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ht="38.25" x14ac:dyDescent="0.2">
      <c r="A14" s="153" t="s">
        <v>165</v>
      </c>
      <c r="B14" s="154" t="s">
        <v>54</v>
      </c>
      <c r="C14" s="172" t="s">
        <v>77</v>
      </c>
      <c r="D14" s="155"/>
      <c r="E14" s="156"/>
      <c r="F14" s="157"/>
      <c r="G14" s="158">
        <f>SUMIF(AG15:AG15,"&lt;&gt;NOR",G15:G15)</f>
        <v>0</v>
      </c>
      <c r="H14" s="152"/>
      <c r="I14" s="152">
        <f>SUM(I15:I15)</f>
        <v>0</v>
      </c>
      <c r="J14" s="152"/>
      <c r="K14" s="152">
        <f>SUM(K15:K15)</f>
        <v>0</v>
      </c>
      <c r="L14" s="152"/>
      <c r="M14" s="152">
        <f>SUM(M15:M15)</f>
        <v>0</v>
      </c>
      <c r="N14" s="151"/>
      <c r="O14" s="151">
        <f>SUM(O15:O15)</f>
        <v>5.9</v>
      </c>
      <c r="P14" s="151"/>
      <c r="Q14" s="151">
        <f>SUM(Q15:Q15)</f>
        <v>0</v>
      </c>
      <c r="R14" s="152"/>
      <c r="S14" s="152"/>
      <c r="T14" s="152"/>
      <c r="U14" s="152"/>
      <c r="V14" s="152">
        <f>SUM(V15:V15)</f>
        <v>0</v>
      </c>
      <c r="W14" s="152"/>
      <c r="X14" s="152"/>
      <c r="AG14" t="s">
        <v>166</v>
      </c>
    </row>
    <row r="15" spans="1:60" outlineLevel="1" x14ac:dyDescent="0.2">
      <c r="A15" s="166">
        <v>4</v>
      </c>
      <c r="B15" s="167" t="s">
        <v>584</v>
      </c>
      <c r="C15" s="175" t="s">
        <v>585</v>
      </c>
      <c r="D15" s="168" t="s">
        <v>501</v>
      </c>
      <c r="E15" s="169">
        <v>1</v>
      </c>
      <c r="F15" s="170"/>
      <c r="G15" s="171">
        <f>ROUND(E15*F15,2)</f>
        <v>0</v>
      </c>
      <c r="H15" s="146"/>
      <c r="I15" s="145">
        <f>ROUND(E15*H15,2)</f>
        <v>0</v>
      </c>
      <c r="J15" s="146"/>
      <c r="K15" s="145">
        <f>ROUND(E15*J15,2)</f>
        <v>0</v>
      </c>
      <c r="L15" s="145">
        <v>21</v>
      </c>
      <c r="M15" s="145">
        <f>G15*(1+L15/100)</f>
        <v>0</v>
      </c>
      <c r="N15" s="144">
        <v>5.9</v>
      </c>
      <c r="O15" s="144">
        <f>ROUND(E15*N15,2)</f>
        <v>5.9</v>
      </c>
      <c r="P15" s="144">
        <v>0</v>
      </c>
      <c r="Q15" s="144">
        <f>ROUND(E15*P15,2)</f>
        <v>0</v>
      </c>
      <c r="R15" s="145"/>
      <c r="S15" s="145" t="s">
        <v>314</v>
      </c>
      <c r="T15" s="145" t="s">
        <v>315</v>
      </c>
      <c r="U15" s="145">
        <v>0</v>
      </c>
      <c r="V15" s="145">
        <f>ROUND(E15*U15,2)</f>
        <v>0</v>
      </c>
      <c r="W15" s="145"/>
      <c r="X15" s="145" t="s">
        <v>409</v>
      </c>
      <c r="Y15" s="135"/>
      <c r="Z15" s="135"/>
      <c r="AA15" s="135"/>
      <c r="AB15" s="135"/>
      <c r="AC15" s="135"/>
      <c r="AD15" s="135"/>
      <c r="AE15" s="135"/>
      <c r="AF15" s="135"/>
      <c r="AG15" s="135" t="s">
        <v>489</v>
      </c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ht="38.25" x14ac:dyDescent="0.2">
      <c r="A16" s="153" t="s">
        <v>165</v>
      </c>
      <c r="B16" s="154" t="s">
        <v>56</v>
      </c>
      <c r="C16" s="172" t="s">
        <v>79</v>
      </c>
      <c r="D16" s="155"/>
      <c r="E16" s="156"/>
      <c r="F16" s="157"/>
      <c r="G16" s="158">
        <f>SUMIF(AG17:AG17,"&lt;&gt;NOR",G17:G17)</f>
        <v>0</v>
      </c>
      <c r="H16" s="152"/>
      <c r="I16" s="152">
        <f>SUM(I17:I17)</f>
        <v>0</v>
      </c>
      <c r="J16" s="152"/>
      <c r="K16" s="152">
        <f>SUM(K17:K17)</f>
        <v>0</v>
      </c>
      <c r="L16" s="152"/>
      <c r="M16" s="152">
        <f>SUM(M17:M17)</f>
        <v>0</v>
      </c>
      <c r="N16" s="151"/>
      <c r="O16" s="151">
        <f>SUM(O17:O17)</f>
        <v>2.4</v>
      </c>
      <c r="P16" s="151"/>
      <c r="Q16" s="151">
        <f>SUM(Q17:Q17)</f>
        <v>0</v>
      </c>
      <c r="R16" s="152"/>
      <c r="S16" s="152"/>
      <c r="T16" s="152"/>
      <c r="U16" s="152"/>
      <c r="V16" s="152">
        <f>SUM(V17:V17)</f>
        <v>0</v>
      </c>
      <c r="W16" s="152"/>
      <c r="X16" s="152"/>
      <c r="AG16" t="s">
        <v>166</v>
      </c>
    </row>
    <row r="17" spans="1:60" outlineLevel="1" x14ac:dyDescent="0.2">
      <c r="A17" s="166">
        <v>5</v>
      </c>
      <c r="B17" s="167" t="s">
        <v>586</v>
      </c>
      <c r="C17" s="175" t="s">
        <v>587</v>
      </c>
      <c r="D17" s="168" t="s">
        <v>501</v>
      </c>
      <c r="E17" s="169">
        <v>1</v>
      </c>
      <c r="F17" s="170"/>
      <c r="G17" s="171">
        <f>ROUND(E17*F17,2)</f>
        <v>0</v>
      </c>
      <c r="H17" s="146"/>
      <c r="I17" s="145">
        <f>ROUND(E17*H17,2)</f>
        <v>0</v>
      </c>
      <c r="J17" s="146"/>
      <c r="K17" s="145">
        <f>ROUND(E17*J17,2)</f>
        <v>0</v>
      </c>
      <c r="L17" s="145">
        <v>21</v>
      </c>
      <c r="M17" s="145">
        <f>G17*(1+L17/100)</f>
        <v>0</v>
      </c>
      <c r="N17" s="144">
        <v>2.4</v>
      </c>
      <c r="O17" s="144">
        <f>ROUND(E17*N17,2)</f>
        <v>2.4</v>
      </c>
      <c r="P17" s="144">
        <v>0</v>
      </c>
      <c r="Q17" s="144">
        <f>ROUND(E17*P17,2)</f>
        <v>0</v>
      </c>
      <c r="R17" s="145"/>
      <c r="S17" s="145" t="s">
        <v>314</v>
      </c>
      <c r="T17" s="145" t="s">
        <v>315</v>
      </c>
      <c r="U17" s="145">
        <v>0</v>
      </c>
      <c r="V17" s="145">
        <f>ROUND(E17*U17,2)</f>
        <v>0</v>
      </c>
      <c r="W17" s="145"/>
      <c r="X17" s="145" t="s">
        <v>409</v>
      </c>
      <c r="Y17" s="135"/>
      <c r="Z17" s="135"/>
      <c r="AA17" s="135"/>
      <c r="AB17" s="135"/>
      <c r="AC17" s="135"/>
      <c r="AD17" s="135"/>
      <c r="AE17" s="135"/>
      <c r="AF17" s="135"/>
      <c r="AG17" s="135" t="s">
        <v>489</v>
      </c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ht="25.5" x14ac:dyDescent="0.2">
      <c r="A18" s="153" t="s">
        <v>165</v>
      </c>
      <c r="B18" s="154" t="s">
        <v>81</v>
      </c>
      <c r="C18" s="172" t="s">
        <v>83</v>
      </c>
      <c r="D18" s="155"/>
      <c r="E18" s="156"/>
      <c r="F18" s="157"/>
      <c r="G18" s="158">
        <f>SUMIF(AG19:AG19,"&lt;&gt;NOR",G19:G19)</f>
        <v>0</v>
      </c>
      <c r="H18" s="152"/>
      <c r="I18" s="152">
        <f>SUM(I19:I19)</f>
        <v>0</v>
      </c>
      <c r="J18" s="152"/>
      <c r="K18" s="152">
        <f>SUM(K19:K19)</f>
        <v>0</v>
      </c>
      <c r="L18" s="152"/>
      <c r="M18" s="152">
        <f>SUM(M19:M19)</f>
        <v>0</v>
      </c>
      <c r="N18" s="151"/>
      <c r="O18" s="151">
        <f>SUM(O19:O19)</f>
        <v>27.2</v>
      </c>
      <c r="P18" s="151"/>
      <c r="Q18" s="151">
        <f>SUM(Q19:Q19)</f>
        <v>0</v>
      </c>
      <c r="R18" s="152"/>
      <c r="S18" s="152"/>
      <c r="T18" s="152"/>
      <c r="U18" s="152"/>
      <c r="V18" s="152">
        <f>SUM(V19:V19)</f>
        <v>0</v>
      </c>
      <c r="W18" s="152"/>
      <c r="X18" s="152"/>
      <c r="AG18" t="s">
        <v>166</v>
      </c>
    </row>
    <row r="19" spans="1:60" outlineLevel="1" x14ac:dyDescent="0.2">
      <c r="A19" s="166">
        <v>6</v>
      </c>
      <c r="B19" s="167" t="s">
        <v>588</v>
      </c>
      <c r="C19" s="175" t="s">
        <v>589</v>
      </c>
      <c r="D19" s="168" t="s">
        <v>501</v>
      </c>
      <c r="E19" s="169">
        <v>1</v>
      </c>
      <c r="F19" s="170"/>
      <c r="G19" s="171">
        <f>ROUND(E19*F19,2)</f>
        <v>0</v>
      </c>
      <c r="H19" s="146"/>
      <c r="I19" s="145">
        <f>ROUND(E19*H19,2)</f>
        <v>0</v>
      </c>
      <c r="J19" s="146"/>
      <c r="K19" s="145">
        <f>ROUND(E19*J19,2)</f>
        <v>0</v>
      </c>
      <c r="L19" s="145">
        <v>21</v>
      </c>
      <c r="M19" s="145">
        <f>G19*(1+L19/100)</f>
        <v>0</v>
      </c>
      <c r="N19" s="144">
        <v>27.2</v>
      </c>
      <c r="O19" s="144">
        <f>ROUND(E19*N19,2)</f>
        <v>27.2</v>
      </c>
      <c r="P19" s="144">
        <v>0</v>
      </c>
      <c r="Q19" s="144">
        <f>ROUND(E19*P19,2)</f>
        <v>0</v>
      </c>
      <c r="R19" s="145"/>
      <c r="S19" s="145" t="s">
        <v>314</v>
      </c>
      <c r="T19" s="145" t="s">
        <v>315</v>
      </c>
      <c r="U19" s="145">
        <v>0</v>
      </c>
      <c r="V19" s="145">
        <f>ROUND(E19*U19,2)</f>
        <v>0</v>
      </c>
      <c r="W19" s="145"/>
      <c r="X19" s="145" t="s">
        <v>409</v>
      </c>
      <c r="Y19" s="135"/>
      <c r="Z19" s="135"/>
      <c r="AA19" s="135"/>
      <c r="AB19" s="135"/>
      <c r="AC19" s="135"/>
      <c r="AD19" s="135"/>
      <c r="AE19" s="135"/>
      <c r="AF19" s="135"/>
      <c r="AG19" s="135" t="s">
        <v>489</v>
      </c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ht="25.5" x14ac:dyDescent="0.2">
      <c r="A20" s="153" t="s">
        <v>165</v>
      </c>
      <c r="B20" s="154" t="s">
        <v>90</v>
      </c>
      <c r="C20" s="172" t="s">
        <v>91</v>
      </c>
      <c r="D20" s="155"/>
      <c r="E20" s="156"/>
      <c r="F20" s="157"/>
      <c r="G20" s="158">
        <f>SUMIF(AG21:AG21,"&lt;&gt;NOR",G21:G21)</f>
        <v>0</v>
      </c>
      <c r="H20" s="152"/>
      <c r="I20" s="152">
        <f>SUM(I21:I21)</f>
        <v>0</v>
      </c>
      <c r="J20" s="152"/>
      <c r="K20" s="152">
        <f>SUM(K21:K21)</f>
        <v>0</v>
      </c>
      <c r="L20" s="152"/>
      <c r="M20" s="152">
        <f>SUM(M21:M21)</f>
        <v>0</v>
      </c>
      <c r="N20" s="151"/>
      <c r="O20" s="151">
        <f>SUM(O21:O21)</f>
        <v>14.4</v>
      </c>
      <c r="P20" s="151"/>
      <c r="Q20" s="151">
        <f>SUM(Q21:Q21)</f>
        <v>0</v>
      </c>
      <c r="R20" s="152"/>
      <c r="S20" s="152"/>
      <c r="T20" s="152"/>
      <c r="U20" s="152"/>
      <c r="V20" s="152">
        <f>SUM(V21:V21)</f>
        <v>0</v>
      </c>
      <c r="W20" s="152"/>
      <c r="X20" s="152"/>
      <c r="AG20" t="s">
        <v>166</v>
      </c>
    </row>
    <row r="21" spans="1:60" outlineLevel="1" x14ac:dyDescent="0.2">
      <c r="A21" s="166">
        <v>7</v>
      </c>
      <c r="B21" s="167" t="s">
        <v>590</v>
      </c>
      <c r="C21" s="175" t="s">
        <v>591</v>
      </c>
      <c r="D21" s="168" t="s">
        <v>501</v>
      </c>
      <c r="E21" s="169">
        <v>12</v>
      </c>
      <c r="F21" s="170"/>
      <c r="G21" s="171">
        <f>ROUND(E21*F21,2)</f>
        <v>0</v>
      </c>
      <c r="H21" s="146"/>
      <c r="I21" s="145">
        <f>ROUND(E21*H21,2)</f>
        <v>0</v>
      </c>
      <c r="J21" s="146"/>
      <c r="K21" s="145">
        <f>ROUND(E21*J21,2)</f>
        <v>0</v>
      </c>
      <c r="L21" s="145">
        <v>21</v>
      </c>
      <c r="M21" s="145">
        <f>G21*(1+L21/100)</f>
        <v>0</v>
      </c>
      <c r="N21" s="144">
        <v>1.2</v>
      </c>
      <c r="O21" s="144">
        <f>ROUND(E21*N21,2)</f>
        <v>14.4</v>
      </c>
      <c r="P21" s="144">
        <v>0</v>
      </c>
      <c r="Q21" s="144">
        <f>ROUND(E21*P21,2)</f>
        <v>0</v>
      </c>
      <c r="R21" s="145"/>
      <c r="S21" s="145" t="s">
        <v>314</v>
      </c>
      <c r="T21" s="145" t="s">
        <v>315</v>
      </c>
      <c r="U21" s="145">
        <v>0</v>
      </c>
      <c r="V21" s="145">
        <f>ROUND(E21*U21,2)</f>
        <v>0</v>
      </c>
      <c r="W21" s="145"/>
      <c r="X21" s="145" t="s">
        <v>409</v>
      </c>
      <c r="Y21" s="135"/>
      <c r="Z21" s="135"/>
      <c r="AA21" s="135"/>
      <c r="AB21" s="135"/>
      <c r="AC21" s="135"/>
      <c r="AD21" s="135"/>
      <c r="AE21" s="135"/>
      <c r="AF21" s="135"/>
      <c r="AG21" s="135" t="s">
        <v>489</v>
      </c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ht="25.5" x14ac:dyDescent="0.2">
      <c r="A22" s="153" t="s">
        <v>165</v>
      </c>
      <c r="B22" s="154" t="s">
        <v>92</v>
      </c>
      <c r="C22" s="172" t="s">
        <v>94</v>
      </c>
      <c r="D22" s="155"/>
      <c r="E22" s="156"/>
      <c r="F22" s="157"/>
      <c r="G22" s="158">
        <f>SUMIF(AG23:AG23,"&lt;&gt;NOR",G23:G23)</f>
        <v>0</v>
      </c>
      <c r="H22" s="152"/>
      <c r="I22" s="152">
        <f>SUM(I23:I23)</f>
        <v>0</v>
      </c>
      <c r="J22" s="152"/>
      <c r="K22" s="152">
        <f>SUM(K23:K23)</f>
        <v>0</v>
      </c>
      <c r="L22" s="152"/>
      <c r="M22" s="152">
        <f>SUM(M23:M23)</f>
        <v>0</v>
      </c>
      <c r="N22" s="151"/>
      <c r="O22" s="151">
        <f>SUM(O23:O23)</f>
        <v>3</v>
      </c>
      <c r="P22" s="151"/>
      <c r="Q22" s="151">
        <f>SUM(Q23:Q23)</f>
        <v>0</v>
      </c>
      <c r="R22" s="152"/>
      <c r="S22" s="152"/>
      <c r="T22" s="152"/>
      <c r="U22" s="152"/>
      <c r="V22" s="152">
        <f>SUM(V23:V23)</f>
        <v>0</v>
      </c>
      <c r="W22" s="152"/>
      <c r="X22" s="152"/>
      <c r="AG22" t="s">
        <v>166</v>
      </c>
    </row>
    <row r="23" spans="1:60" outlineLevel="1" x14ac:dyDescent="0.2">
      <c r="A23" s="166">
        <v>8</v>
      </c>
      <c r="B23" s="167" t="s">
        <v>592</v>
      </c>
      <c r="C23" s="175" t="s">
        <v>593</v>
      </c>
      <c r="D23" s="168" t="s">
        <v>501</v>
      </c>
      <c r="E23" s="169">
        <v>1</v>
      </c>
      <c r="F23" s="170"/>
      <c r="G23" s="171">
        <f>ROUND(E23*F23,2)</f>
        <v>0</v>
      </c>
      <c r="H23" s="146"/>
      <c r="I23" s="145">
        <f>ROUND(E23*H23,2)</f>
        <v>0</v>
      </c>
      <c r="J23" s="146"/>
      <c r="K23" s="145">
        <f>ROUND(E23*J23,2)</f>
        <v>0</v>
      </c>
      <c r="L23" s="145">
        <v>21</v>
      </c>
      <c r="M23" s="145">
        <f>G23*(1+L23/100)</f>
        <v>0</v>
      </c>
      <c r="N23" s="144">
        <v>3</v>
      </c>
      <c r="O23" s="144">
        <f>ROUND(E23*N23,2)</f>
        <v>3</v>
      </c>
      <c r="P23" s="144">
        <v>0</v>
      </c>
      <c r="Q23" s="144">
        <f>ROUND(E23*P23,2)</f>
        <v>0</v>
      </c>
      <c r="R23" s="145"/>
      <c r="S23" s="145" t="s">
        <v>314</v>
      </c>
      <c r="T23" s="145" t="s">
        <v>315</v>
      </c>
      <c r="U23" s="145">
        <v>0</v>
      </c>
      <c r="V23" s="145">
        <f>ROUND(E23*U23,2)</f>
        <v>0</v>
      </c>
      <c r="W23" s="145"/>
      <c r="X23" s="145" t="s">
        <v>409</v>
      </c>
      <c r="Y23" s="135"/>
      <c r="Z23" s="135"/>
      <c r="AA23" s="135"/>
      <c r="AB23" s="135"/>
      <c r="AC23" s="135"/>
      <c r="AD23" s="135"/>
      <c r="AE23" s="135"/>
      <c r="AF23" s="135"/>
      <c r="AG23" s="135" t="s">
        <v>489</v>
      </c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ht="25.5" x14ac:dyDescent="0.2">
      <c r="A24" s="153" t="s">
        <v>165</v>
      </c>
      <c r="B24" s="154" t="s">
        <v>95</v>
      </c>
      <c r="C24" s="172" t="s">
        <v>97</v>
      </c>
      <c r="D24" s="155"/>
      <c r="E24" s="156"/>
      <c r="F24" s="157"/>
      <c r="G24" s="158">
        <f>SUMIF(AG25:AG26,"&lt;&gt;NOR",G25:G26)</f>
        <v>0</v>
      </c>
      <c r="H24" s="152"/>
      <c r="I24" s="152">
        <f>SUM(I25:I26)</f>
        <v>0</v>
      </c>
      <c r="J24" s="152"/>
      <c r="K24" s="152">
        <f>SUM(K25:K26)</f>
        <v>0</v>
      </c>
      <c r="L24" s="152"/>
      <c r="M24" s="152">
        <f>SUM(M25:M26)</f>
        <v>0</v>
      </c>
      <c r="N24" s="151"/>
      <c r="O24" s="151">
        <f>SUM(O25:O26)</f>
        <v>62.400000000000006</v>
      </c>
      <c r="P24" s="151"/>
      <c r="Q24" s="151">
        <f>SUM(Q25:Q26)</f>
        <v>0</v>
      </c>
      <c r="R24" s="152"/>
      <c r="S24" s="152"/>
      <c r="T24" s="152"/>
      <c r="U24" s="152"/>
      <c r="V24" s="152">
        <f>SUM(V25:V26)</f>
        <v>0</v>
      </c>
      <c r="W24" s="152"/>
      <c r="X24" s="152"/>
      <c r="AG24" t="s">
        <v>166</v>
      </c>
    </row>
    <row r="25" spans="1:60" outlineLevel="1" x14ac:dyDescent="0.2">
      <c r="A25" s="166">
        <v>9</v>
      </c>
      <c r="B25" s="167" t="s">
        <v>594</v>
      </c>
      <c r="C25" s="175" t="s">
        <v>595</v>
      </c>
      <c r="D25" s="168" t="s">
        <v>501</v>
      </c>
      <c r="E25" s="169">
        <v>8</v>
      </c>
      <c r="F25" s="170"/>
      <c r="G25" s="171">
        <f>ROUND(E25*F25,2)</f>
        <v>0</v>
      </c>
      <c r="H25" s="146"/>
      <c r="I25" s="145">
        <f>ROUND(E25*H25,2)</f>
        <v>0</v>
      </c>
      <c r="J25" s="146"/>
      <c r="K25" s="145">
        <f>ROUND(E25*J25,2)</f>
        <v>0</v>
      </c>
      <c r="L25" s="145">
        <v>21</v>
      </c>
      <c r="M25" s="145">
        <f>G25*(1+L25/100)</f>
        <v>0</v>
      </c>
      <c r="N25" s="144">
        <v>3.6</v>
      </c>
      <c r="O25" s="144">
        <f>ROUND(E25*N25,2)</f>
        <v>28.8</v>
      </c>
      <c r="P25" s="144">
        <v>0</v>
      </c>
      <c r="Q25" s="144">
        <f>ROUND(E25*P25,2)</f>
        <v>0</v>
      </c>
      <c r="R25" s="145"/>
      <c r="S25" s="145" t="s">
        <v>314</v>
      </c>
      <c r="T25" s="145" t="s">
        <v>315</v>
      </c>
      <c r="U25" s="145">
        <v>0</v>
      </c>
      <c r="V25" s="145">
        <f>ROUND(E25*U25,2)</f>
        <v>0</v>
      </c>
      <c r="W25" s="145"/>
      <c r="X25" s="145" t="s">
        <v>409</v>
      </c>
      <c r="Y25" s="135"/>
      <c r="Z25" s="135"/>
      <c r="AA25" s="135"/>
      <c r="AB25" s="135"/>
      <c r="AC25" s="135"/>
      <c r="AD25" s="135"/>
      <c r="AE25" s="135"/>
      <c r="AF25" s="135"/>
      <c r="AG25" s="135" t="s">
        <v>489</v>
      </c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outlineLevel="1" x14ac:dyDescent="0.2">
      <c r="A26" s="166">
        <v>10</v>
      </c>
      <c r="B26" s="167" t="s">
        <v>596</v>
      </c>
      <c r="C26" s="175" t="s">
        <v>597</v>
      </c>
      <c r="D26" s="168" t="s">
        <v>501</v>
      </c>
      <c r="E26" s="169">
        <v>8</v>
      </c>
      <c r="F26" s="170"/>
      <c r="G26" s="171">
        <f>ROUND(E26*F26,2)</f>
        <v>0</v>
      </c>
      <c r="H26" s="146"/>
      <c r="I26" s="145">
        <f>ROUND(E26*H26,2)</f>
        <v>0</v>
      </c>
      <c r="J26" s="146"/>
      <c r="K26" s="145">
        <f>ROUND(E26*J26,2)</f>
        <v>0</v>
      </c>
      <c r="L26" s="145">
        <v>21</v>
      </c>
      <c r="M26" s="145">
        <f>G26*(1+L26/100)</f>
        <v>0</v>
      </c>
      <c r="N26" s="144">
        <v>4.2</v>
      </c>
      <c r="O26" s="144">
        <f>ROUND(E26*N26,2)</f>
        <v>33.6</v>
      </c>
      <c r="P26" s="144">
        <v>0</v>
      </c>
      <c r="Q26" s="144">
        <f>ROUND(E26*P26,2)</f>
        <v>0</v>
      </c>
      <c r="R26" s="145"/>
      <c r="S26" s="145" t="s">
        <v>314</v>
      </c>
      <c r="T26" s="145" t="s">
        <v>315</v>
      </c>
      <c r="U26" s="145">
        <v>0</v>
      </c>
      <c r="V26" s="145">
        <f>ROUND(E26*U26,2)</f>
        <v>0</v>
      </c>
      <c r="W26" s="145"/>
      <c r="X26" s="145" t="s">
        <v>409</v>
      </c>
      <c r="Y26" s="135"/>
      <c r="Z26" s="135"/>
      <c r="AA26" s="135"/>
      <c r="AB26" s="135"/>
      <c r="AC26" s="135"/>
      <c r="AD26" s="135"/>
      <c r="AE26" s="135"/>
      <c r="AF26" s="135"/>
      <c r="AG26" s="135" t="s">
        <v>489</v>
      </c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ht="25.5" x14ac:dyDescent="0.2">
      <c r="A27" s="153" t="s">
        <v>165</v>
      </c>
      <c r="B27" s="154" t="s">
        <v>64</v>
      </c>
      <c r="C27" s="172" t="s">
        <v>65</v>
      </c>
      <c r="D27" s="155"/>
      <c r="E27" s="156"/>
      <c r="F27" s="157"/>
      <c r="G27" s="158">
        <f>SUMIF(AG28:AG28,"&lt;&gt;NOR",G28:G28)</f>
        <v>0</v>
      </c>
      <c r="H27" s="152"/>
      <c r="I27" s="152">
        <f>SUM(I28:I28)</f>
        <v>0</v>
      </c>
      <c r="J27" s="152"/>
      <c r="K27" s="152">
        <f>SUM(K28:K28)</f>
        <v>0</v>
      </c>
      <c r="L27" s="152"/>
      <c r="M27" s="152">
        <f>SUM(M28:M28)</f>
        <v>0</v>
      </c>
      <c r="N27" s="151"/>
      <c r="O27" s="151">
        <f>SUM(O28:O28)</f>
        <v>10.5</v>
      </c>
      <c r="P27" s="151"/>
      <c r="Q27" s="151">
        <f>SUM(Q28:Q28)</f>
        <v>0</v>
      </c>
      <c r="R27" s="152"/>
      <c r="S27" s="152"/>
      <c r="T27" s="152"/>
      <c r="U27" s="152"/>
      <c r="V27" s="152">
        <f>SUM(V28:V28)</f>
        <v>0</v>
      </c>
      <c r="W27" s="152"/>
      <c r="X27" s="152"/>
      <c r="AG27" t="s">
        <v>166</v>
      </c>
    </row>
    <row r="28" spans="1:60" outlineLevel="1" x14ac:dyDescent="0.2">
      <c r="A28" s="166">
        <v>11</v>
      </c>
      <c r="B28" s="167" t="s">
        <v>598</v>
      </c>
      <c r="C28" s="175" t="s">
        <v>599</v>
      </c>
      <c r="D28" s="168" t="s">
        <v>600</v>
      </c>
      <c r="E28" s="169">
        <v>0.7</v>
      </c>
      <c r="F28" s="170"/>
      <c r="G28" s="171">
        <f>ROUND(E28*F28,2)</f>
        <v>0</v>
      </c>
      <c r="H28" s="146"/>
      <c r="I28" s="145">
        <f>ROUND(E28*H28,2)</f>
        <v>0</v>
      </c>
      <c r="J28" s="146"/>
      <c r="K28" s="145">
        <f>ROUND(E28*J28,2)</f>
        <v>0</v>
      </c>
      <c r="L28" s="145">
        <v>21</v>
      </c>
      <c r="M28" s="145">
        <f>G28*(1+L28/100)</f>
        <v>0</v>
      </c>
      <c r="N28" s="144">
        <v>15</v>
      </c>
      <c r="O28" s="144">
        <f>ROUND(E28*N28,2)</f>
        <v>10.5</v>
      </c>
      <c r="P28" s="144">
        <v>0</v>
      </c>
      <c r="Q28" s="144">
        <f>ROUND(E28*P28,2)</f>
        <v>0</v>
      </c>
      <c r="R28" s="145"/>
      <c r="S28" s="145" t="s">
        <v>314</v>
      </c>
      <c r="T28" s="145" t="s">
        <v>315</v>
      </c>
      <c r="U28" s="145">
        <v>0</v>
      </c>
      <c r="V28" s="145">
        <f>ROUND(E28*U28,2)</f>
        <v>0</v>
      </c>
      <c r="W28" s="145"/>
      <c r="X28" s="145" t="s">
        <v>409</v>
      </c>
      <c r="Y28" s="135"/>
      <c r="Z28" s="135"/>
      <c r="AA28" s="135"/>
      <c r="AB28" s="135"/>
      <c r="AC28" s="135"/>
      <c r="AD28" s="135"/>
      <c r="AE28" s="135"/>
      <c r="AF28" s="135"/>
      <c r="AG28" s="135" t="s">
        <v>489</v>
      </c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ht="51" x14ac:dyDescent="0.2">
      <c r="A29" s="153" t="s">
        <v>165</v>
      </c>
      <c r="B29" s="154" t="s">
        <v>66</v>
      </c>
      <c r="C29" s="172" t="s">
        <v>67</v>
      </c>
      <c r="D29" s="155"/>
      <c r="E29" s="156"/>
      <c r="F29" s="157"/>
      <c r="G29" s="158">
        <f>SUMIF(AG30:AG31,"&lt;&gt;NOR",G30:G31)</f>
        <v>0</v>
      </c>
      <c r="H29" s="152"/>
      <c r="I29" s="152">
        <f>SUM(I30:I31)</f>
        <v>0</v>
      </c>
      <c r="J29" s="152"/>
      <c r="K29" s="152">
        <f>SUM(K30:K31)</f>
        <v>0</v>
      </c>
      <c r="L29" s="152"/>
      <c r="M29" s="152">
        <f>SUM(M30:M31)</f>
        <v>0</v>
      </c>
      <c r="N29" s="151"/>
      <c r="O29" s="151">
        <f>SUM(O30:O31)</f>
        <v>207.6</v>
      </c>
      <c r="P29" s="151"/>
      <c r="Q29" s="151">
        <f>SUM(Q30:Q31)</f>
        <v>0</v>
      </c>
      <c r="R29" s="152"/>
      <c r="S29" s="152"/>
      <c r="T29" s="152"/>
      <c r="U29" s="152"/>
      <c r="V29" s="152">
        <f>SUM(V30:V31)</f>
        <v>0</v>
      </c>
      <c r="W29" s="152"/>
      <c r="X29" s="152"/>
      <c r="AG29" t="s">
        <v>166</v>
      </c>
    </row>
    <row r="30" spans="1:60" outlineLevel="1" x14ac:dyDescent="0.2">
      <c r="A30" s="166">
        <v>12</v>
      </c>
      <c r="B30" s="167" t="s">
        <v>601</v>
      </c>
      <c r="C30" s="175" t="s">
        <v>602</v>
      </c>
      <c r="D30" s="168" t="s">
        <v>600</v>
      </c>
      <c r="E30" s="169">
        <v>20.8</v>
      </c>
      <c r="F30" s="170"/>
      <c r="G30" s="171">
        <f>ROUND(E30*F30,2)</f>
        <v>0</v>
      </c>
      <c r="H30" s="146"/>
      <c r="I30" s="145">
        <f>ROUND(E30*H30,2)</f>
        <v>0</v>
      </c>
      <c r="J30" s="146"/>
      <c r="K30" s="145">
        <f>ROUND(E30*J30,2)</f>
        <v>0</v>
      </c>
      <c r="L30" s="145">
        <v>21</v>
      </c>
      <c r="M30" s="145">
        <f>G30*(1+L30/100)</f>
        <v>0</v>
      </c>
      <c r="N30" s="144">
        <v>7</v>
      </c>
      <c r="O30" s="144">
        <f>ROUND(E30*N30,2)</f>
        <v>145.6</v>
      </c>
      <c r="P30" s="144">
        <v>0</v>
      </c>
      <c r="Q30" s="144">
        <f>ROUND(E30*P30,2)</f>
        <v>0</v>
      </c>
      <c r="R30" s="145"/>
      <c r="S30" s="145" t="s">
        <v>314</v>
      </c>
      <c r="T30" s="145" t="s">
        <v>315</v>
      </c>
      <c r="U30" s="145">
        <v>0</v>
      </c>
      <c r="V30" s="145">
        <f>ROUND(E30*U30,2)</f>
        <v>0</v>
      </c>
      <c r="W30" s="145"/>
      <c r="X30" s="145" t="s">
        <v>409</v>
      </c>
      <c r="Y30" s="135"/>
      <c r="Z30" s="135"/>
      <c r="AA30" s="135"/>
      <c r="AB30" s="135"/>
      <c r="AC30" s="135"/>
      <c r="AD30" s="135"/>
      <c r="AE30" s="135"/>
      <c r="AF30" s="135"/>
      <c r="AG30" s="135" t="s">
        <v>489</v>
      </c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outlineLevel="1" x14ac:dyDescent="0.2">
      <c r="A31" s="166">
        <v>13</v>
      </c>
      <c r="B31" s="167" t="s">
        <v>603</v>
      </c>
      <c r="C31" s="175" t="s">
        <v>604</v>
      </c>
      <c r="D31" s="168" t="s">
        <v>600</v>
      </c>
      <c r="E31" s="169">
        <v>6.2</v>
      </c>
      <c r="F31" s="170"/>
      <c r="G31" s="171">
        <f>ROUND(E31*F31,2)</f>
        <v>0</v>
      </c>
      <c r="H31" s="146"/>
      <c r="I31" s="145">
        <f>ROUND(E31*H31,2)</f>
        <v>0</v>
      </c>
      <c r="J31" s="146"/>
      <c r="K31" s="145">
        <f>ROUND(E31*J31,2)</f>
        <v>0</v>
      </c>
      <c r="L31" s="145">
        <v>21</v>
      </c>
      <c r="M31" s="145">
        <f>G31*(1+L31/100)</f>
        <v>0</v>
      </c>
      <c r="N31" s="144">
        <v>10</v>
      </c>
      <c r="O31" s="144">
        <f>ROUND(E31*N31,2)</f>
        <v>62</v>
      </c>
      <c r="P31" s="144">
        <v>0</v>
      </c>
      <c r="Q31" s="144">
        <f>ROUND(E31*P31,2)</f>
        <v>0</v>
      </c>
      <c r="R31" s="145"/>
      <c r="S31" s="145" t="s">
        <v>314</v>
      </c>
      <c r="T31" s="145" t="s">
        <v>315</v>
      </c>
      <c r="U31" s="145">
        <v>0</v>
      </c>
      <c r="V31" s="145">
        <f>ROUND(E31*U31,2)</f>
        <v>0</v>
      </c>
      <c r="W31" s="145"/>
      <c r="X31" s="145" t="s">
        <v>409</v>
      </c>
      <c r="Y31" s="135"/>
      <c r="Z31" s="135"/>
      <c r="AA31" s="135"/>
      <c r="AB31" s="135"/>
      <c r="AC31" s="135"/>
      <c r="AD31" s="135"/>
      <c r="AE31" s="135"/>
      <c r="AF31" s="135"/>
      <c r="AG31" s="135" t="s">
        <v>489</v>
      </c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ht="25.5" x14ac:dyDescent="0.2">
      <c r="A32" s="153" t="s">
        <v>165</v>
      </c>
      <c r="B32" s="154" t="s">
        <v>68</v>
      </c>
      <c r="C32" s="172" t="s">
        <v>69</v>
      </c>
      <c r="D32" s="155"/>
      <c r="E32" s="156"/>
      <c r="F32" s="157"/>
      <c r="G32" s="158">
        <f>SUMIF(AG33:AG33,"&lt;&gt;NOR",G33:G33)</f>
        <v>0</v>
      </c>
      <c r="H32" s="152"/>
      <c r="I32" s="152">
        <f>SUM(I33:I33)</f>
        <v>0</v>
      </c>
      <c r="J32" s="152"/>
      <c r="K32" s="152">
        <f>SUM(K33:K33)</f>
        <v>0</v>
      </c>
      <c r="L32" s="152"/>
      <c r="M32" s="152">
        <f>SUM(M33:M33)</f>
        <v>0</v>
      </c>
      <c r="N32" s="151"/>
      <c r="O32" s="151">
        <f>SUM(O33:O33)</f>
        <v>2</v>
      </c>
      <c r="P32" s="151"/>
      <c r="Q32" s="151">
        <f>SUM(Q33:Q33)</f>
        <v>0</v>
      </c>
      <c r="R32" s="152"/>
      <c r="S32" s="152"/>
      <c r="T32" s="152"/>
      <c r="U32" s="152"/>
      <c r="V32" s="152">
        <f>SUM(V33:V33)</f>
        <v>0</v>
      </c>
      <c r="W32" s="152"/>
      <c r="X32" s="152"/>
      <c r="AG32" t="s">
        <v>166</v>
      </c>
    </row>
    <row r="33" spans="1:60" outlineLevel="1" x14ac:dyDescent="0.2">
      <c r="A33" s="166">
        <v>14</v>
      </c>
      <c r="B33" s="167" t="s">
        <v>605</v>
      </c>
      <c r="C33" s="175" t="s">
        <v>606</v>
      </c>
      <c r="D33" s="168" t="s">
        <v>501</v>
      </c>
      <c r="E33" s="169">
        <v>2</v>
      </c>
      <c r="F33" s="170"/>
      <c r="G33" s="171">
        <f>ROUND(E33*F33,2)</f>
        <v>0</v>
      </c>
      <c r="H33" s="146"/>
      <c r="I33" s="145">
        <f>ROUND(E33*H33,2)</f>
        <v>0</v>
      </c>
      <c r="J33" s="146"/>
      <c r="K33" s="145">
        <f>ROUND(E33*J33,2)</f>
        <v>0</v>
      </c>
      <c r="L33" s="145">
        <v>21</v>
      </c>
      <c r="M33" s="145">
        <f>G33*(1+L33/100)</f>
        <v>0</v>
      </c>
      <c r="N33" s="144">
        <v>1</v>
      </c>
      <c r="O33" s="144">
        <f>ROUND(E33*N33,2)</f>
        <v>2</v>
      </c>
      <c r="P33" s="144">
        <v>0</v>
      </c>
      <c r="Q33" s="144">
        <f>ROUND(E33*P33,2)</f>
        <v>0</v>
      </c>
      <c r="R33" s="145"/>
      <c r="S33" s="145" t="s">
        <v>314</v>
      </c>
      <c r="T33" s="145" t="s">
        <v>315</v>
      </c>
      <c r="U33" s="145">
        <v>0</v>
      </c>
      <c r="V33" s="145">
        <f>ROUND(E33*U33,2)</f>
        <v>0</v>
      </c>
      <c r="W33" s="145"/>
      <c r="X33" s="145" t="s">
        <v>409</v>
      </c>
      <c r="Y33" s="135"/>
      <c r="Z33" s="135"/>
      <c r="AA33" s="135"/>
      <c r="AB33" s="135"/>
      <c r="AC33" s="135"/>
      <c r="AD33" s="135"/>
      <c r="AE33" s="135"/>
      <c r="AF33" s="135"/>
      <c r="AG33" s="135" t="s">
        <v>489</v>
      </c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x14ac:dyDescent="0.2">
      <c r="A34" s="153" t="s">
        <v>165</v>
      </c>
      <c r="B34" s="154" t="s">
        <v>70</v>
      </c>
      <c r="C34" s="172" t="s">
        <v>71</v>
      </c>
      <c r="D34" s="155"/>
      <c r="E34" s="156"/>
      <c r="F34" s="157"/>
      <c r="G34" s="158">
        <f>SUMIF(AG35:AG35,"&lt;&gt;NOR",G35:G35)</f>
        <v>0</v>
      </c>
      <c r="H34" s="152"/>
      <c r="I34" s="152">
        <f>SUM(I35:I35)</f>
        <v>0</v>
      </c>
      <c r="J34" s="152"/>
      <c r="K34" s="152">
        <f>SUM(K35:K35)</f>
        <v>0</v>
      </c>
      <c r="L34" s="152"/>
      <c r="M34" s="152">
        <f>SUM(M35:M35)</f>
        <v>0</v>
      </c>
      <c r="N34" s="151"/>
      <c r="O34" s="151">
        <f>SUM(O35:O35)</f>
        <v>250</v>
      </c>
      <c r="P34" s="151"/>
      <c r="Q34" s="151">
        <f>SUM(Q35:Q35)</f>
        <v>0</v>
      </c>
      <c r="R34" s="152"/>
      <c r="S34" s="152"/>
      <c r="T34" s="152"/>
      <c r="U34" s="152"/>
      <c r="V34" s="152">
        <f>SUM(V35:V35)</f>
        <v>0</v>
      </c>
      <c r="W34" s="152"/>
      <c r="X34" s="152"/>
      <c r="AG34" t="s">
        <v>166</v>
      </c>
    </row>
    <row r="35" spans="1:60" outlineLevel="1" x14ac:dyDescent="0.2">
      <c r="A35" s="166">
        <v>15</v>
      </c>
      <c r="B35" s="167" t="s">
        <v>607</v>
      </c>
      <c r="C35" s="175" t="s">
        <v>608</v>
      </c>
      <c r="D35" s="168" t="s">
        <v>609</v>
      </c>
      <c r="E35" s="169">
        <v>1</v>
      </c>
      <c r="F35" s="170"/>
      <c r="G35" s="171">
        <f>ROUND(E35*F35,2)</f>
        <v>0</v>
      </c>
      <c r="H35" s="146"/>
      <c r="I35" s="145">
        <f>ROUND(E35*H35,2)</f>
        <v>0</v>
      </c>
      <c r="J35" s="146"/>
      <c r="K35" s="145">
        <f>ROUND(E35*J35,2)</f>
        <v>0</v>
      </c>
      <c r="L35" s="145">
        <v>21</v>
      </c>
      <c r="M35" s="145">
        <f>G35*(1+L35/100)</f>
        <v>0</v>
      </c>
      <c r="N35" s="144">
        <v>250</v>
      </c>
      <c r="O35" s="144">
        <f>ROUND(E35*N35,2)</f>
        <v>250</v>
      </c>
      <c r="P35" s="144">
        <v>0</v>
      </c>
      <c r="Q35" s="144">
        <f>ROUND(E35*P35,2)</f>
        <v>0</v>
      </c>
      <c r="R35" s="145"/>
      <c r="S35" s="145" t="s">
        <v>314</v>
      </c>
      <c r="T35" s="145" t="s">
        <v>315</v>
      </c>
      <c r="U35" s="145">
        <v>0</v>
      </c>
      <c r="V35" s="145">
        <f>ROUND(E35*U35,2)</f>
        <v>0</v>
      </c>
      <c r="W35" s="145"/>
      <c r="X35" s="145" t="s">
        <v>409</v>
      </c>
      <c r="Y35" s="135"/>
      <c r="Z35" s="135"/>
      <c r="AA35" s="135"/>
      <c r="AB35" s="135"/>
      <c r="AC35" s="135"/>
      <c r="AD35" s="135"/>
      <c r="AE35" s="135"/>
      <c r="AF35" s="135"/>
      <c r="AG35" s="135" t="s">
        <v>489</v>
      </c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x14ac:dyDescent="0.2">
      <c r="A36" s="153" t="s">
        <v>165</v>
      </c>
      <c r="B36" s="154" t="s">
        <v>106</v>
      </c>
      <c r="C36" s="172" t="s">
        <v>107</v>
      </c>
      <c r="D36" s="155"/>
      <c r="E36" s="156"/>
      <c r="F36" s="157"/>
      <c r="G36" s="158">
        <f>SUMIF(AG37:AG40,"&lt;&gt;NOR",G37:G40)</f>
        <v>0</v>
      </c>
      <c r="H36" s="152"/>
      <c r="I36" s="152">
        <f>SUM(I37:I40)</f>
        <v>0</v>
      </c>
      <c r="J36" s="152"/>
      <c r="K36" s="152">
        <f>SUM(K37:K40)</f>
        <v>0</v>
      </c>
      <c r="L36" s="152"/>
      <c r="M36" s="152">
        <f>SUM(M37:M40)</f>
        <v>0</v>
      </c>
      <c r="N36" s="151"/>
      <c r="O36" s="151">
        <f>SUM(O37:O40)</f>
        <v>0</v>
      </c>
      <c r="P36" s="151"/>
      <c r="Q36" s="151">
        <f>SUM(Q37:Q40)</f>
        <v>0</v>
      </c>
      <c r="R36" s="152"/>
      <c r="S36" s="152"/>
      <c r="T36" s="152"/>
      <c r="U36" s="152"/>
      <c r="V36" s="152">
        <f>SUM(V37:V40)</f>
        <v>0</v>
      </c>
      <c r="W36" s="152"/>
      <c r="X36" s="152"/>
      <c r="AG36" t="s">
        <v>166</v>
      </c>
    </row>
    <row r="37" spans="1:60" ht="22.5" outlineLevel="1" x14ac:dyDescent="0.2">
      <c r="A37" s="166">
        <v>16</v>
      </c>
      <c r="B37" s="167" t="s">
        <v>610</v>
      </c>
      <c r="C37" s="175" t="s">
        <v>611</v>
      </c>
      <c r="D37" s="168" t="s">
        <v>494</v>
      </c>
      <c r="E37" s="169">
        <v>8</v>
      </c>
      <c r="F37" s="170"/>
      <c r="G37" s="171">
        <f>ROUND(E37*F37,2)</f>
        <v>0</v>
      </c>
      <c r="H37" s="146"/>
      <c r="I37" s="145">
        <f>ROUND(E37*H37,2)</f>
        <v>0</v>
      </c>
      <c r="J37" s="146"/>
      <c r="K37" s="145">
        <f>ROUND(E37*J37,2)</f>
        <v>0</v>
      </c>
      <c r="L37" s="145">
        <v>21</v>
      </c>
      <c r="M37" s="145">
        <f>G37*(1+L37/100)</f>
        <v>0</v>
      </c>
      <c r="N37" s="144">
        <v>0</v>
      </c>
      <c r="O37" s="144">
        <f>ROUND(E37*N37,2)</f>
        <v>0</v>
      </c>
      <c r="P37" s="144">
        <v>0</v>
      </c>
      <c r="Q37" s="144">
        <f>ROUND(E37*P37,2)</f>
        <v>0</v>
      </c>
      <c r="R37" s="145"/>
      <c r="S37" s="145" t="s">
        <v>314</v>
      </c>
      <c r="T37" s="145" t="s">
        <v>315</v>
      </c>
      <c r="U37" s="145">
        <v>0</v>
      </c>
      <c r="V37" s="145">
        <f>ROUND(E37*U37,2)</f>
        <v>0</v>
      </c>
      <c r="W37" s="145"/>
      <c r="X37" s="145" t="s">
        <v>409</v>
      </c>
      <c r="Y37" s="135"/>
      <c r="Z37" s="135"/>
      <c r="AA37" s="135"/>
      <c r="AB37" s="135"/>
      <c r="AC37" s="135"/>
      <c r="AD37" s="135"/>
      <c r="AE37" s="135"/>
      <c r="AF37" s="135"/>
      <c r="AG37" s="135" t="s">
        <v>489</v>
      </c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outlineLevel="1" x14ac:dyDescent="0.2">
      <c r="A38" s="166">
        <v>17</v>
      </c>
      <c r="B38" s="167" t="s">
        <v>612</v>
      </c>
      <c r="C38" s="175" t="s">
        <v>613</v>
      </c>
      <c r="D38" s="168" t="s">
        <v>494</v>
      </c>
      <c r="E38" s="169">
        <v>8</v>
      </c>
      <c r="F38" s="170"/>
      <c r="G38" s="171">
        <f>ROUND(E38*F38,2)</f>
        <v>0</v>
      </c>
      <c r="H38" s="146"/>
      <c r="I38" s="145">
        <f>ROUND(E38*H38,2)</f>
        <v>0</v>
      </c>
      <c r="J38" s="146"/>
      <c r="K38" s="145">
        <f>ROUND(E38*J38,2)</f>
        <v>0</v>
      </c>
      <c r="L38" s="145">
        <v>21</v>
      </c>
      <c r="M38" s="145">
        <f>G38*(1+L38/100)</f>
        <v>0</v>
      </c>
      <c r="N38" s="144">
        <v>0</v>
      </c>
      <c r="O38" s="144">
        <f>ROUND(E38*N38,2)</f>
        <v>0</v>
      </c>
      <c r="P38" s="144">
        <v>0</v>
      </c>
      <c r="Q38" s="144">
        <f>ROUND(E38*P38,2)</f>
        <v>0</v>
      </c>
      <c r="R38" s="145"/>
      <c r="S38" s="145" t="s">
        <v>314</v>
      </c>
      <c r="T38" s="145" t="s">
        <v>315</v>
      </c>
      <c r="U38" s="145">
        <v>0</v>
      </c>
      <c r="V38" s="145">
        <f>ROUND(E38*U38,2)</f>
        <v>0</v>
      </c>
      <c r="W38" s="145"/>
      <c r="X38" s="145" t="s">
        <v>409</v>
      </c>
      <c r="Y38" s="135"/>
      <c r="Z38" s="135"/>
      <c r="AA38" s="135"/>
      <c r="AB38" s="135"/>
      <c r="AC38" s="135"/>
      <c r="AD38" s="135"/>
      <c r="AE38" s="135"/>
      <c r="AF38" s="135"/>
      <c r="AG38" s="135" t="s">
        <v>489</v>
      </c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outlineLevel="1" x14ac:dyDescent="0.2">
      <c r="A39" s="166">
        <v>18</v>
      </c>
      <c r="B39" s="167" t="s">
        <v>614</v>
      </c>
      <c r="C39" s="175" t="s">
        <v>615</v>
      </c>
      <c r="D39" s="168" t="s">
        <v>494</v>
      </c>
      <c r="E39" s="169">
        <v>6</v>
      </c>
      <c r="F39" s="170"/>
      <c r="G39" s="171">
        <f>ROUND(E39*F39,2)</f>
        <v>0</v>
      </c>
      <c r="H39" s="146"/>
      <c r="I39" s="145">
        <f>ROUND(E39*H39,2)</f>
        <v>0</v>
      </c>
      <c r="J39" s="146"/>
      <c r="K39" s="145">
        <f>ROUND(E39*J39,2)</f>
        <v>0</v>
      </c>
      <c r="L39" s="145">
        <v>21</v>
      </c>
      <c r="M39" s="145">
        <f>G39*(1+L39/100)</f>
        <v>0</v>
      </c>
      <c r="N39" s="144">
        <v>0</v>
      </c>
      <c r="O39" s="144">
        <f>ROUND(E39*N39,2)</f>
        <v>0</v>
      </c>
      <c r="P39" s="144">
        <v>0</v>
      </c>
      <c r="Q39" s="144">
        <f>ROUND(E39*P39,2)</f>
        <v>0</v>
      </c>
      <c r="R39" s="145"/>
      <c r="S39" s="145" t="s">
        <v>314</v>
      </c>
      <c r="T39" s="145" t="s">
        <v>315</v>
      </c>
      <c r="U39" s="145">
        <v>0</v>
      </c>
      <c r="V39" s="145">
        <f>ROUND(E39*U39,2)</f>
        <v>0</v>
      </c>
      <c r="W39" s="145"/>
      <c r="X39" s="145" t="s">
        <v>409</v>
      </c>
      <c r="Y39" s="135"/>
      <c r="Z39" s="135"/>
      <c r="AA39" s="135"/>
      <c r="AB39" s="135"/>
      <c r="AC39" s="135"/>
      <c r="AD39" s="135"/>
      <c r="AE39" s="135"/>
      <c r="AF39" s="135"/>
      <c r="AG39" s="135" t="s">
        <v>489</v>
      </c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1" x14ac:dyDescent="0.2">
      <c r="A40" s="166">
        <v>19</v>
      </c>
      <c r="B40" s="167" t="s">
        <v>616</v>
      </c>
      <c r="C40" s="175" t="s">
        <v>617</v>
      </c>
      <c r="D40" s="168" t="s">
        <v>494</v>
      </c>
      <c r="E40" s="169">
        <v>6</v>
      </c>
      <c r="F40" s="170"/>
      <c r="G40" s="171">
        <f>ROUND(E40*F40,2)</f>
        <v>0</v>
      </c>
      <c r="H40" s="146"/>
      <c r="I40" s="145">
        <f>ROUND(E40*H40,2)</f>
        <v>0</v>
      </c>
      <c r="J40" s="146"/>
      <c r="K40" s="145">
        <f>ROUND(E40*J40,2)</f>
        <v>0</v>
      </c>
      <c r="L40" s="145">
        <v>21</v>
      </c>
      <c r="M40" s="145">
        <f>G40*(1+L40/100)</f>
        <v>0</v>
      </c>
      <c r="N40" s="144">
        <v>0</v>
      </c>
      <c r="O40" s="144">
        <f>ROUND(E40*N40,2)</f>
        <v>0</v>
      </c>
      <c r="P40" s="144">
        <v>0</v>
      </c>
      <c r="Q40" s="144">
        <f>ROUND(E40*P40,2)</f>
        <v>0</v>
      </c>
      <c r="R40" s="145"/>
      <c r="S40" s="145" t="s">
        <v>314</v>
      </c>
      <c r="T40" s="145" t="s">
        <v>315</v>
      </c>
      <c r="U40" s="145">
        <v>0</v>
      </c>
      <c r="V40" s="145">
        <f>ROUND(E40*U40,2)</f>
        <v>0</v>
      </c>
      <c r="W40" s="145"/>
      <c r="X40" s="145" t="s">
        <v>409</v>
      </c>
      <c r="Y40" s="135"/>
      <c r="Z40" s="135"/>
      <c r="AA40" s="135"/>
      <c r="AB40" s="135"/>
      <c r="AC40" s="135"/>
      <c r="AD40" s="135"/>
      <c r="AE40" s="135"/>
      <c r="AF40" s="135"/>
      <c r="AG40" s="135" t="s">
        <v>489</v>
      </c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x14ac:dyDescent="0.2">
      <c r="A41" s="153" t="s">
        <v>165</v>
      </c>
      <c r="B41" s="154" t="s">
        <v>138</v>
      </c>
      <c r="C41" s="172" t="s">
        <v>29</v>
      </c>
      <c r="D41" s="155"/>
      <c r="E41" s="156"/>
      <c r="F41" s="157"/>
      <c r="G41" s="158">
        <f>SUMIF(AG42:AG45,"&lt;&gt;NOR",G42:G45)</f>
        <v>0</v>
      </c>
      <c r="H41" s="152"/>
      <c r="I41" s="152">
        <f>SUM(I42:I45)</f>
        <v>0</v>
      </c>
      <c r="J41" s="152"/>
      <c r="K41" s="152">
        <f>SUM(K42:K45)</f>
        <v>0</v>
      </c>
      <c r="L41" s="152"/>
      <c r="M41" s="152">
        <f>SUM(M42:M45)</f>
        <v>0</v>
      </c>
      <c r="N41" s="151"/>
      <c r="O41" s="151">
        <f>SUM(O42:O45)</f>
        <v>0</v>
      </c>
      <c r="P41" s="151"/>
      <c r="Q41" s="151">
        <f>SUM(Q42:Q45)</f>
        <v>0</v>
      </c>
      <c r="R41" s="152"/>
      <c r="S41" s="152"/>
      <c r="T41" s="152"/>
      <c r="U41" s="152"/>
      <c r="V41" s="152">
        <f>SUM(V42:V45)</f>
        <v>0</v>
      </c>
      <c r="W41" s="152"/>
      <c r="X41" s="152"/>
      <c r="AG41" t="s">
        <v>166</v>
      </c>
    </row>
    <row r="42" spans="1:60" outlineLevel="1" x14ac:dyDescent="0.2">
      <c r="A42" s="166">
        <v>20</v>
      </c>
      <c r="B42" s="167" t="s">
        <v>495</v>
      </c>
      <c r="C42" s="175" t="s">
        <v>618</v>
      </c>
      <c r="D42" s="168" t="s">
        <v>411</v>
      </c>
      <c r="E42" s="169">
        <v>1</v>
      </c>
      <c r="F42" s="170"/>
      <c r="G42" s="171">
        <f>ROUND(E42*F42,2)</f>
        <v>0</v>
      </c>
      <c r="H42" s="146"/>
      <c r="I42" s="145">
        <f>ROUND(E42*H42,2)</f>
        <v>0</v>
      </c>
      <c r="J42" s="146"/>
      <c r="K42" s="145">
        <f>ROUND(E42*J42,2)</f>
        <v>0</v>
      </c>
      <c r="L42" s="145">
        <v>21</v>
      </c>
      <c r="M42" s="145">
        <f>G42*(1+L42/100)</f>
        <v>0</v>
      </c>
      <c r="N42" s="144">
        <v>0</v>
      </c>
      <c r="O42" s="144">
        <f>ROUND(E42*N42,2)</f>
        <v>0</v>
      </c>
      <c r="P42" s="144">
        <v>0</v>
      </c>
      <c r="Q42" s="144">
        <f>ROUND(E42*P42,2)</f>
        <v>0</v>
      </c>
      <c r="R42" s="145"/>
      <c r="S42" s="145" t="s">
        <v>314</v>
      </c>
      <c r="T42" s="145" t="s">
        <v>315</v>
      </c>
      <c r="U42" s="145">
        <v>0</v>
      </c>
      <c r="V42" s="145">
        <f>ROUND(E42*U42,2)</f>
        <v>0</v>
      </c>
      <c r="W42" s="145"/>
      <c r="X42" s="145" t="s">
        <v>409</v>
      </c>
      <c r="Y42" s="135"/>
      <c r="Z42" s="135"/>
      <c r="AA42" s="135"/>
      <c r="AB42" s="135"/>
      <c r="AC42" s="135"/>
      <c r="AD42" s="135"/>
      <c r="AE42" s="135"/>
      <c r="AF42" s="135"/>
      <c r="AG42" s="135" t="s">
        <v>489</v>
      </c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outlineLevel="1" x14ac:dyDescent="0.2">
      <c r="A43" s="166">
        <v>21</v>
      </c>
      <c r="B43" s="167" t="s">
        <v>498</v>
      </c>
      <c r="C43" s="175" t="s">
        <v>619</v>
      </c>
      <c r="D43" s="168" t="s">
        <v>411</v>
      </c>
      <c r="E43" s="169">
        <v>1</v>
      </c>
      <c r="F43" s="170"/>
      <c r="G43" s="171">
        <f>ROUND(E43*F43,2)</f>
        <v>0</v>
      </c>
      <c r="H43" s="146"/>
      <c r="I43" s="145">
        <f>ROUND(E43*H43,2)</f>
        <v>0</v>
      </c>
      <c r="J43" s="146"/>
      <c r="K43" s="145">
        <f>ROUND(E43*J43,2)</f>
        <v>0</v>
      </c>
      <c r="L43" s="145">
        <v>21</v>
      </c>
      <c r="M43" s="145">
        <f>G43*(1+L43/100)</f>
        <v>0</v>
      </c>
      <c r="N43" s="144">
        <v>0</v>
      </c>
      <c r="O43" s="144">
        <f>ROUND(E43*N43,2)</f>
        <v>0</v>
      </c>
      <c r="P43" s="144">
        <v>0</v>
      </c>
      <c r="Q43" s="144">
        <f>ROUND(E43*P43,2)</f>
        <v>0</v>
      </c>
      <c r="R43" s="145"/>
      <c r="S43" s="145" t="s">
        <v>314</v>
      </c>
      <c r="T43" s="145" t="s">
        <v>315</v>
      </c>
      <c r="U43" s="145">
        <v>0</v>
      </c>
      <c r="V43" s="145">
        <f>ROUND(E43*U43,2)</f>
        <v>0</v>
      </c>
      <c r="W43" s="145"/>
      <c r="X43" s="145" t="s">
        <v>409</v>
      </c>
      <c r="Y43" s="135"/>
      <c r="Z43" s="135"/>
      <c r="AA43" s="135"/>
      <c r="AB43" s="135"/>
      <c r="AC43" s="135"/>
      <c r="AD43" s="135"/>
      <c r="AE43" s="135"/>
      <c r="AF43" s="135"/>
      <c r="AG43" s="135" t="s">
        <v>489</v>
      </c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1" x14ac:dyDescent="0.2">
      <c r="A44" s="166">
        <v>22</v>
      </c>
      <c r="B44" s="167" t="s">
        <v>620</v>
      </c>
      <c r="C44" s="175" t="s">
        <v>621</v>
      </c>
      <c r="D44" s="168" t="s">
        <v>411</v>
      </c>
      <c r="E44" s="169">
        <v>1</v>
      </c>
      <c r="F44" s="170"/>
      <c r="G44" s="171">
        <f>ROUND(E44*F44,2)</f>
        <v>0</v>
      </c>
      <c r="H44" s="146"/>
      <c r="I44" s="145">
        <f>ROUND(E44*H44,2)</f>
        <v>0</v>
      </c>
      <c r="J44" s="146"/>
      <c r="K44" s="145">
        <f>ROUND(E44*J44,2)</f>
        <v>0</v>
      </c>
      <c r="L44" s="145">
        <v>21</v>
      </c>
      <c r="M44" s="145">
        <f>G44*(1+L44/100)</f>
        <v>0</v>
      </c>
      <c r="N44" s="144">
        <v>0</v>
      </c>
      <c r="O44" s="144">
        <f>ROUND(E44*N44,2)</f>
        <v>0</v>
      </c>
      <c r="P44" s="144">
        <v>0</v>
      </c>
      <c r="Q44" s="144">
        <f>ROUND(E44*P44,2)</f>
        <v>0</v>
      </c>
      <c r="R44" s="145"/>
      <c r="S44" s="145" t="s">
        <v>314</v>
      </c>
      <c r="T44" s="145" t="s">
        <v>315</v>
      </c>
      <c r="U44" s="145">
        <v>0</v>
      </c>
      <c r="V44" s="145">
        <f>ROUND(E44*U44,2)</f>
        <v>0</v>
      </c>
      <c r="W44" s="145"/>
      <c r="X44" s="145" t="s">
        <v>409</v>
      </c>
      <c r="Y44" s="135"/>
      <c r="Z44" s="135"/>
      <c r="AA44" s="135"/>
      <c r="AB44" s="135"/>
      <c r="AC44" s="135"/>
      <c r="AD44" s="135"/>
      <c r="AE44" s="135"/>
      <c r="AF44" s="135"/>
      <c r="AG44" s="135" t="s">
        <v>489</v>
      </c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1" x14ac:dyDescent="0.2">
      <c r="A45" s="160">
        <v>23</v>
      </c>
      <c r="B45" s="161" t="s">
        <v>622</v>
      </c>
      <c r="C45" s="173" t="s">
        <v>623</v>
      </c>
      <c r="D45" s="162" t="s">
        <v>411</v>
      </c>
      <c r="E45" s="163">
        <v>1</v>
      </c>
      <c r="F45" s="164"/>
      <c r="G45" s="165">
        <f>ROUND(E45*F45,2)</f>
        <v>0</v>
      </c>
      <c r="H45" s="146"/>
      <c r="I45" s="145">
        <f>ROUND(E45*H45,2)</f>
        <v>0</v>
      </c>
      <c r="J45" s="146"/>
      <c r="K45" s="145">
        <f>ROUND(E45*J45,2)</f>
        <v>0</v>
      </c>
      <c r="L45" s="145">
        <v>21</v>
      </c>
      <c r="M45" s="145">
        <f>G45*(1+L45/100)</f>
        <v>0</v>
      </c>
      <c r="N45" s="144">
        <v>0</v>
      </c>
      <c r="O45" s="144">
        <f>ROUND(E45*N45,2)</f>
        <v>0</v>
      </c>
      <c r="P45" s="144">
        <v>0</v>
      </c>
      <c r="Q45" s="144">
        <f>ROUND(E45*P45,2)</f>
        <v>0</v>
      </c>
      <c r="R45" s="145"/>
      <c r="S45" s="145" t="s">
        <v>314</v>
      </c>
      <c r="T45" s="145" t="s">
        <v>315</v>
      </c>
      <c r="U45" s="145">
        <v>0</v>
      </c>
      <c r="V45" s="145">
        <f>ROUND(E45*U45,2)</f>
        <v>0</v>
      </c>
      <c r="W45" s="145"/>
      <c r="X45" s="145" t="s">
        <v>409</v>
      </c>
      <c r="Y45" s="135"/>
      <c r="Z45" s="135"/>
      <c r="AA45" s="135"/>
      <c r="AB45" s="135"/>
      <c r="AC45" s="135"/>
      <c r="AD45" s="135"/>
      <c r="AE45" s="135"/>
      <c r="AF45" s="135"/>
      <c r="AG45" s="135" t="s">
        <v>489</v>
      </c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x14ac:dyDescent="0.2">
      <c r="A46" s="3"/>
      <c r="B46" s="4"/>
      <c r="C46" s="177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v>15</v>
      </c>
      <c r="AF46">
        <v>21</v>
      </c>
      <c r="AG46" t="s">
        <v>152</v>
      </c>
    </row>
    <row r="47" spans="1:60" x14ac:dyDescent="0.2">
      <c r="A47" s="138"/>
      <c r="B47" s="139" t="s">
        <v>31</v>
      </c>
      <c r="C47" s="178"/>
      <c r="D47" s="140"/>
      <c r="E47" s="141"/>
      <c r="F47" s="141"/>
      <c r="G47" s="159">
        <f>G8+G10+G12+G14+G16+G18+G20+G22+G24+G27+G29+G32+G34+G36+G41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f>SUMIF(L7:L45,AE46,G7:G45)</f>
        <v>0</v>
      </c>
      <c r="AF47">
        <f>SUMIF(L7:L45,AF46,G7:G45)</f>
        <v>0</v>
      </c>
      <c r="AG47" t="s">
        <v>413</v>
      </c>
    </row>
    <row r="48" spans="1:60" x14ac:dyDescent="0.2">
      <c r="A48" s="3"/>
      <c r="B48" s="4"/>
      <c r="C48" s="177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3"/>
      <c r="B49" s="4"/>
      <c r="C49" s="177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275" t="s">
        <v>414</v>
      </c>
      <c r="B50" s="275"/>
      <c r="C50" s="276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256"/>
      <c r="B51" s="257"/>
      <c r="C51" s="258"/>
      <c r="D51" s="257"/>
      <c r="E51" s="257"/>
      <c r="F51" s="257"/>
      <c r="G51" s="259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G51" t="s">
        <v>415</v>
      </c>
    </row>
    <row r="52" spans="1:33" x14ac:dyDescent="0.2">
      <c r="A52" s="260"/>
      <c r="B52" s="261"/>
      <c r="C52" s="262"/>
      <c r="D52" s="261"/>
      <c r="E52" s="261"/>
      <c r="F52" s="261"/>
      <c r="G52" s="26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A53" s="260"/>
      <c r="B53" s="261"/>
      <c r="C53" s="262"/>
      <c r="D53" s="261"/>
      <c r="E53" s="261"/>
      <c r="F53" s="261"/>
      <c r="G53" s="26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260"/>
      <c r="B54" s="261"/>
      <c r="C54" s="262"/>
      <c r="D54" s="261"/>
      <c r="E54" s="261"/>
      <c r="F54" s="261"/>
      <c r="G54" s="26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">
      <c r="A55" s="264"/>
      <c r="B55" s="265"/>
      <c r="C55" s="266"/>
      <c r="D55" s="265"/>
      <c r="E55" s="265"/>
      <c r="F55" s="265"/>
      <c r="G55" s="267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A56" s="3"/>
      <c r="B56" s="4"/>
      <c r="C56" s="177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">
      <c r="C57" s="179"/>
      <c r="D57" s="10"/>
      <c r="AG57" t="s">
        <v>416</v>
      </c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DKK3o+69x3Tz1/+MBu5myKUlnIo0duY/Wokv2YfHTCP8cy4XKu+PsGSMjkm2wvKl6vaKuJcLrhruXfW4Td+XA==" saltValue="SzcKWhvDtG4bWXA0GQo1lA==" spinCount="100000" sheet="1" objects="1" scenarios="1"/>
  <mergeCells count="6">
    <mergeCell ref="A51:G55"/>
    <mergeCell ref="A1:G1"/>
    <mergeCell ref="C2:G2"/>
    <mergeCell ref="C3:G3"/>
    <mergeCell ref="C4:G4"/>
    <mergeCell ref="A50:C5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01 1 Pol</vt:lpstr>
      <vt:lpstr>01 2 Pol</vt:lpstr>
      <vt:lpstr>01 3 Pol</vt:lpstr>
      <vt:lpstr>01 4 Pol</vt:lpstr>
      <vt:lpstr>01 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'01 2 Pol'!Názvy_tisku</vt:lpstr>
      <vt:lpstr>'01 3 Pol'!Názvy_tisku</vt:lpstr>
      <vt:lpstr>'01 4 Pol'!Názvy_tisku</vt:lpstr>
      <vt:lpstr>'01 5 Pol'!Názvy_tisku</vt:lpstr>
      <vt:lpstr>oadresa</vt:lpstr>
      <vt:lpstr>Stavba!Objednatel</vt:lpstr>
      <vt:lpstr>Stavba!Objekt</vt:lpstr>
      <vt:lpstr>'01 1 Pol'!Oblast_tisku</vt:lpstr>
      <vt:lpstr>'01 2 Pol'!Oblast_tisku</vt:lpstr>
      <vt:lpstr>'01 3 Pol'!Oblast_tisku</vt:lpstr>
      <vt:lpstr>'01 4 Pol'!Oblast_tisku</vt:lpstr>
      <vt:lpstr>'01 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Člověk</dc:creator>
  <cp:lastModifiedBy>Sedláček Břetislav</cp:lastModifiedBy>
  <cp:lastPrinted>2022-05-09T09:17:24Z</cp:lastPrinted>
  <dcterms:created xsi:type="dcterms:W3CDTF">2009-04-08T07:15:50Z</dcterms:created>
  <dcterms:modified xsi:type="dcterms:W3CDTF">2022-09-01T11:36:46Z</dcterms:modified>
</cp:coreProperties>
</file>