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edlacek\Desktop\Documents\VÝBĚROVÉ ŘÍZENÍ + AKCE na SOD\2022\MŠ Vyhlídka - výměna osvětlení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SO01 - Zařízení silnoprou..." sheetId="2" r:id="rId2"/>
  </sheets>
  <definedNames>
    <definedName name="_xlnm._FilterDatabase" localSheetId="1" hidden="1">'SO01 - Zařízení silnoprou...'!$C$123:$K$273</definedName>
    <definedName name="_xlnm.Print_Titles" localSheetId="0">'Rekapitulace stavby'!$92:$92</definedName>
    <definedName name="_xlnm.Print_Titles" localSheetId="1">'SO01 - Zařízení silnoprou...'!$123:$123</definedName>
    <definedName name="_xlnm.Print_Area" localSheetId="0">'Rekapitulace stavby'!$D$4:$AO$76,'Rekapitulace stavby'!$C$82:$AQ$96</definedName>
    <definedName name="_xlnm.Print_Area" localSheetId="1">'SO01 - Zařízení silnoprou...'!$C$4:$J$76,'SO01 - Zařízení silnoprou...'!$C$111:$K$273</definedName>
  </definedNames>
  <calcPr calcId="152511"/>
</workbook>
</file>

<file path=xl/calcChain.xml><?xml version="1.0" encoding="utf-8"?>
<calcChain xmlns="http://schemas.openxmlformats.org/spreadsheetml/2006/main">
  <c r="E18" i="2" l="1"/>
  <c r="J37" i="2" l="1"/>
  <c r="J36" i="2"/>
  <c r="AY95" i="1" s="1"/>
  <c r="J35" i="2"/>
  <c r="AX95" i="1"/>
  <c r="BI272" i="2"/>
  <c r="BH272" i="2"/>
  <c r="BG272" i="2"/>
  <c r="BF272" i="2"/>
  <c r="T272" i="2"/>
  <c r="T271" i="2" s="1"/>
  <c r="T270" i="2" s="1"/>
  <c r="R272" i="2"/>
  <c r="R271" i="2"/>
  <c r="R270" i="2" s="1"/>
  <c r="P272" i="2"/>
  <c r="P271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F36" i="2" s="1"/>
  <c r="BG131" i="2"/>
  <c r="BF131" i="2"/>
  <c r="T131" i="2"/>
  <c r="R131" i="2"/>
  <c r="P131" i="2"/>
  <c r="BI129" i="2"/>
  <c r="F37" i="2" s="1"/>
  <c r="BH129" i="2"/>
  <c r="BG129" i="2"/>
  <c r="BF129" i="2"/>
  <c r="T129" i="2"/>
  <c r="R129" i="2"/>
  <c r="P129" i="2"/>
  <c r="BI127" i="2"/>
  <c r="BH127" i="2"/>
  <c r="BG127" i="2"/>
  <c r="F35" i="2" s="1"/>
  <c r="BF127" i="2"/>
  <c r="J34" i="2" s="1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F121" i="2"/>
  <c r="J17" i="2"/>
  <c r="J12" i="2"/>
  <c r="J118" i="2"/>
  <c r="E7" i="2"/>
  <c r="E114" i="2" s="1"/>
  <c r="L90" i="1"/>
  <c r="AM90" i="1"/>
  <c r="AM89" i="1"/>
  <c r="L89" i="1"/>
  <c r="AM87" i="1"/>
  <c r="L87" i="1"/>
  <c r="L85" i="1"/>
  <c r="L84" i="1"/>
  <c r="BK190" i="2"/>
  <c r="BK186" i="2"/>
  <c r="BK178" i="2"/>
  <c r="J174" i="2"/>
  <c r="BK168" i="2"/>
  <c r="BK164" i="2"/>
  <c r="J159" i="2"/>
  <c r="J151" i="2"/>
  <c r="BK145" i="2"/>
  <c r="BK137" i="2"/>
  <c r="J131" i="2"/>
  <c r="J267" i="2"/>
  <c r="BK261" i="2"/>
  <c r="BK257" i="2"/>
  <c r="J253" i="2"/>
  <c r="J248" i="2"/>
  <c r="J242" i="2"/>
  <c r="BK235" i="2"/>
  <c r="BK229" i="2"/>
  <c r="J225" i="2"/>
  <c r="J219" i="2"/>
  <c r="BK213" i="2"/>
  <c r="BK206" i="2"/>
  <c r="BK200" i="2"/>
  <c r="BK196" i="2"/>
  <c r="BK192" i="2"/>
  <c r="J186" i="2"/>
  <c r="J180" i="2"/>
  <c r="J176" i="2"/>
  <c r="J170" i="2"/>
  <c r="J161" i="2"/>
  <c r="J154" i="2"/>
  <c r="J147" i="2"/>
  <c r="J139" i="2"/>
  <c r="BK129" i="2"/>
  <c r="BK272" i="2"/>
  <c r="BK264" i="2"/>
  <c r="J259" i="2"/>
  <c r="J255" i="2"/>
  <c r="J251" i="2"/>
  <c r="J245" i="2"/>
  <c r="J238" i="2"/>
  <c r="J232" i="2"/>
  <c r="BK225" i="2"/>
  <c r="BK222" i="2"/>
  <c r="BK216" i="2"/>
  <c r="BK210" i="2"/>
  <c r="J206" i="2"/>
  <c r="J200" i="2"/>
  <c r="BK194" i="2"/>
  <c r="J192" i="2"/>
  <c r="BK184" i="2"/>
  <c r="J182" i="2"/>
  <c r="BK176" i="2"/>
  <c r="J168" i="2"/>
  <c r="BK161" i="2"/>
  <c r="J156" i="2"/>
  <c r="BK149" i="2"/>
  <c r="J145" i="2"/>
  <c r="J137" i="2"/>
  <c r="J129" i="2"/>
  <c r="AS94" i="1"/>
  <c r="J272" i="2"/>
  <c r="J264" i="2"/>
  <c r="BK259" i="2"/>
  <c r="BK255" i="2"/>
  <c r="BK251" i="2"/>
  <c r="BK245" i="2"/>
  <c r="BK238" i="2"/>
  <c r="BK232" i="2"/>
  <c r="J229" i="2"/>
  <c r="BK219" i="2"/>
  <c r="J216" i="2"/>
  <c r="J210" i="2"/>
  <c r="J202" i="2"/>
  <c r="BK198" i="2"/>
  <c r="J194" i="2"/>
  <c r="J188" i="2"/>
  <c r="J184" i="2"/>
  <c r="J178" i="2"/>
  <c r="BK172" i="2"/>
  <c r="BK166" i="2"/>
  <c r="BK159" i="2"/>
  <c r="BK154" i="2"/>
  <c r="BK147" i="2"/>
  <c r="BK139" i="2"/>
  <c r="J133" i="2"/>
  <c r="J127" i="2"/>
  <c r="J196" i="2"/>
  <c r="BK188" i="2"/>
  <c r="BK180" i="2"/>
  <c r="BK174" i="2"/>
  <c r="BK170" i="2"/>
  <c r="J166" i="2"/>
  <c r="BK156" i="2"/>
  <c r="J149" i="2"/>
  <c r="J141" i="2"/>
  <c r="BK131" i="2"/>
  <c r="BK267" i="2"/>
  <c r="J261" i="2"/>
  <c r="J257" i="2"/>
  <c r="BK253" i="2"/>
  <c r="BK248" i="2"/>
  <c r="BK242" i="2"/>
  <c r="J235" i="2"/>
  <c r="J222" i="2"/>
  <c r="J213" i="2"/>
  <c r="BK202" i="2"/>
  <c r="J198" i="2"/>
  <c r="J190" i="2"/>
  <c r="BK182" i="2"/>
  <c r="J172" i="2"/>
  <c r="J164" i="2"/>
  <c r="BK151" i="2"/>
  <c r="BK141" i="2"/>
  <c r="BK133" i="2"/>
  <c r="BK127" i="2"/>
  <c r="F34" i="2" l="1"/>
  <c r="BA95" i="1" s="1"/>
  <c r="BA94" i="1" s="1"/>
  <c r="W30" i="1" s="1"/>
  <c r="R126" i="2"/>
  <c r="R125" i="2" s="1"/>
  <c r="BK136" i="2"/>
  <c r="J136" i="2"/>
  <c r="J99" i="2"/>
  <c r="T136" i="2"/>
  <c r="P126" i="2"/>
  <c r="P125" i="2"/>
  <c r="T126" i="2"/>
  <c r="T125" i="2" s="1"/>
  <c r="P136" i="2"/>
  <c r="R136" i="2"/>
  <c r="BK144" i="2"/>
  <c r="J144" i="2" s="1"/>
  <c r="J101" i="2" s="1"/>
  <c r="P144" i="2"/>
  <c r="T144" i="2"/>
  <c r="R263" i="2"/>
  <c r="BK126" i="2"/>
  <c r="J126" i="2"/>
  <c r="J98" i="2" s="1"/>
  <c r="R144" i="2"/>
  <c r="BK263" i="2"/>
  <c r="J263" i="2"/>
  <c r="J102" i="2"/>
  <c r="P263" i="2"/>
  <c r="T263" i="2"/>
  <c r="BK271" i="2"/>
  <c r="J271" i="2"/>
  <c r="J104" i="2" s="1"/>
  <c r="BB95" i="1"/>
  <c r="BB94" i="1" s="1"/>
  <c r="W31" i="1" s="1"/>
  <c r="AW95" i="1"/>
  <c r="E85" i="2"/>
  <c r="J89" i="2"/>
  <c r="F92" i="2"/>
  <c r="BE127" i="2"/>
  <c r="BE129" i="2"/>
  <c r="BE131" i="2"/>
  <c r="BE133" i="2"/>
  <c r="BE137" i="2"/>
  <c r="BE139" i="2"/>
  <c r="BE141" i="2"/>
  <c r="BE145" i="2"/>
  <c r="BE147" i="2"/>
  <c r="BE149" i="2"/>
  <c r="BE151" i="2"/>
  <c r="BE154" i="2"/>
  <c r="BE156" i="2"/>
  <c r="BE159" i="2"/>
  <c r="BE161" i="2"/>
  <c r="BE164" i="2"/>
  <c r="BE166" i="2"/>
  <c r="BE168" i="2"/>
  <c r="BE170" i="2"/>
  <c r="BE172" i="2"/>
  <c r="BE174" i="2"/>
  <c r="BE176" i="2"/>
  <c r="BE178" i="2"/>
  <c r="BE180" i="2"/>
  <c r="BE182" i="2"/>
  <c r="BE184" i="2"/>
  <c r="BE186" i="2"/>
  <c r="BE188" i="2"/>
  <c r="BE190" i="2"/>
  <c r="BE192" i="2"/>
  <c r="BE194" i="2"/>
  <c r="BE196" i="2"/>
  <c r="BE198" i="2"/>
  <c r="BE200" i="2"/>
  <c r="BE202" i="2"/>
  <c r="BE206" i="2"/>
  <c r="BE210" i="2"/>
  <c r="BE213" i="2"/>
  <c r="BE216" i="2"/>
  <c r="BE219" i="2"/>
  <c r="BE222" i="2"/>
  <c r="BE225" i="2"/>
  <c r="BE229" i="2"/>
  <c r="BE232" i="2"/>
  <c r="BE235" i="2"/>
  <c r="BE238" i="2"/>
  <c r="BE242" i="2"/>
  <c r="BE245" i="2"/>
  <c r="BE248" i="2"/>
  <c r="BE251" i="2"/>
  <c r="BE253" i="2"/>
  <c r="BE255" i="2"/>
  <c r="BE257" i="2"/>
  <c r="BE259" i="2"/>
  <c r="BE261" i="2"/>
  <c r="BE264" i="2"/>
  <c r="BE267" i="2"/>
  <c r="BE272" i="2"/>
  <c r="BC95" i="1"/>
  <c r="BC94" i="1" s="1"/>
  <c r="W32" i="1" s="1"/>
  <c r="BD95" i="1"/>
  <c r="BD94" i="1" s="1"/>
  <c r="W33" i="1" s="1"/>
  <c r="R143" i="2" l="1"/>
  <c r="R124" i="2" s="1"/>
  <c r="T143" i="2"/>
  <c r="P143" i="2"/>
  <c r="P124" i="2"/>
  <c r="AU95" i="1"/>
  <c r="AU94" i="1" s="1"/>
  <c r="T124" i="2"/>
  <c r="BK125" i="2"/>
  <c r="J125" i="2"/>
  <c r="J97" i="2"/>
  <c r="BK143" i="2"/>
  <c r="J143" i="2"/>
  <c r="J100" i="2"/>
  <c r="BK270" i="2"/>
  <c r="J270" i="2" s="1"/>
  <c r="J103" i="2" s="1"/>
  <c r="AX94" i="1"/>
  <c r="AY94" i="1"/>
  <c r="AW94" i="1"/>
  <c r="AK30" i="1"/>
  <c r="J33" i="2"/>
  <c r="AV95" i="1"/>
  <c r="AT95" i="1" s="1"/>
  <c r="F33" i="2"/>
  <c r="AZ95" i="1"/>
  <c r="AZ94" i="1" s="1"/>
  <c r="W29" i="1" s="1"/>
  <c r="BK124" i="2" l="1"/>
  <c r="J124" i="2" s="1"/>
  <c r="J30" i="2" s="1"/>
  <c r="AG95" i="1" s="1"/>
  <c r="AG94" i="1" s="1"/>
  <c r="AK26" i="1" s="1"/>
  <c r="AV94" i="1"/>
  <c r="AK29" i="1"/>
  <c r="AK35" i="1" l="1"/>
  <c r="J39" i="2"/>
  <c r="J96" i="2"/>
  <c r="AN95" i="1"/>
  <c r="AT94" i="1"/>
  <c r="AN94" i="1" s="1"/>
</calcChain>
</file>

<file path=xl/sharedStrings.xml><?xml version="1.0" encoding="utf-8"?>
<sst xmlns="http://schemas.openxmlformats.org/spreadsheetml/2006/main" count="1592" uniqueCount="426">
  <si>
    <t>Export Komplet</t>
  </si>
  <si>
    <t/>
  </si>
  <si>
    <t>2.0</t>
  </si>
  <si>
    <t>ZAMOK</t>
  </si>
  <si>
    <t>False</t>
  </si>
  <si>
    <t>{7f645108-43e2-42f8-aca2-511165e275a4}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</si>
  <si>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</si>
  <si>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</si>
  <si>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</si>
  <si>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</si>
  <si>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</si>
  <si>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</si>
  <si>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</si>
  <si>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</si>
  <si>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20210033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</si>
  <si>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</si>
  <si>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</si>
  <si>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Vyhlídka - Rekonstrukce osvětlovací soustavy</t>
  </si>
  <si>
    <t>KSO:</t>
  </si>
  <si>
    <t>CC-CZ:</t>
  </si>
  <si>
    <t>Místo:</t>
  </si>
  <si>
    <t>Ústí nad Labem</t>
  </si>
  <si>
    <t>Datum:</t>
  </si>
  <si>
    <t>30. 7. 2021</t>
  </si>
  <si>
    <t>Zadavatel:</t>
  </si>
  <si>
    <t>IČ:</t>
  </si>
  <si>
    <t>00081531</t>
  </si>
  <si>
    <t>Magistrát města Ústí nad Labem</t>
  </si>
  <si>
    <t>DIČ:</t>
  </si>
  <si>
    <t>Uchazeč:</t>
  </si>
  <si>
    <t>Vyplň údaj</t>
  </si>
  <si>
    <t>Projektant:</t>
  </si>
  <si>
    <t>28743423</t>
  </si>
  <si>
    <t>K Faktor s.r.o.</t>
  </si>
  <si>
    <t>True</t>
  </si>
  <si>
    <t>Zpracovatel:</t>
  </si>
  <si>
    <t>David Lipčák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</si>
  <si>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</si>
  <si>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</si>
  <si>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</si>
  <si>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</si>
  <si>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</si>
  <si>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</si>
  <si>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</si>
  <si>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</si>
  <si>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</si>
  <si>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</si>
  <si>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</si>
  <si>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</si>
  <si>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</si>
  <si>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</si>
  <si>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</si>
  <si>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</si>
  <si>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</si>
  <si>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</si>
  <si>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</si>
  <si>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</si>
  <si>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</si>
  <si>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</si>
  <si>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</si>
  <si>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</si>
  <si>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</si>
  <si>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</si>
  <si>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</si>
  <si>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</si>
  <si>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</si>
  <si>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</si>
  <si>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</si>
  <si>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</si>
  <si>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</si>
  <si>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</si>
  <si>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</si>
  <si>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</si>
  <si>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</si>
  <si>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</si>
  <si>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</si>
  <si>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</si>
  <si>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</si>
  <si>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</si>
  <si>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</si>
  <si>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</si>
  <si>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</si>
  <si>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</si>
  <si>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</si>
  <si>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Zařízení silnoproudé elektrotechniky</t>
  </si>
  <si>
    <t>STA</t>
  </si>
  <si>
    <t>1</t>
  </si>
  <si>
    <t>{0b30ccbc-dc7d-4e1c-9fc4-ace159a08bab}</t>
  </si>
  <si>
    <t>2</t>
  </si>
  <si>
    <t>KRYCÍ LIST SOUPISU PRACÍ</t>
  </si>
  <si>
    <t>Objekt:</t>
  </si>
  <si>
    <t>SO01 - Zařízení silnoproudé elektrotechniky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</si>
  <si>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</si>
  <si>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</si>
  <si>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</si>
  <si>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</si>
  <si>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</si>
  <si>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</si>
  <si>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</si>
  <si>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</si>
  <si>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</si>
  <si>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741 - Elektroinstalace - silnoproud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</si>
  <si>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</si>
  <si>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</si>
  <si>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</si>
  <si>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</si>
  <si>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</si>
  <si>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</si>
  <si>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</si>
  <si>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</si>
  <si>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</si>
  <si>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</si>
  <si>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</si>
  <si>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</si>
  <si>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</si>
  <si>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</si>
  <si>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</si>
  <si>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</si>
  <si>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</si>
  <si>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</si>
  <si>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</si>
  <si>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</si>
  <si>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</si>
  <si>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</si>
  <si>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611341121</t>
  </si>
  <si>
    <t>Sádrová nebo vápenosádrová omítka hladká jednovrstvá vnitřních stropů rovných nanášená ručně</t>
  </si>
  <si>
    <t>m2</t>
  </si>
  <si>
    <t>4</t>
  </si>
  <si>
    <t>-1788026128</t>
  </si>
  <si>
    <t>PP</t>
  </si>
  <si>
    <t>Omítka sádrová nebo vápenosádrová vnitřních ploch  nanášená ručně jednovrstvá, tloušťky do 10 mm hladká vodorovných konstrukcí stropů rovných</t>
  </si>
  <si>
    <t>612341121</t>
  </si>
  <si>
    <t>Sádrová nebo vápenosádrová omítka hladká jednovrstvá vnitřních stěn nanášená ručně</t>
  </si>
  <si>
    <t>2045600999</t>
  </si>
  <si>
    <t>Omítka sádrová nebo vápenosádrová vnitřních ploch  nanášená ručně jednovrstvá, tloušťky do 10 mm hladká svislých konstrukcí stěn</t>
  </si>
  <si>
    <t>3</t>
  </si>
  <si>
    <t>M</t>
  </si>
  <si>
    <t>58541250</t>
  </si>
  <si>
    <t>sádra bílá</t>
  </si>
  <si>
    <t>t</t>
  </si>
  <si>
    <t>8</t>
  </si>
  <si>
    <t>-1221834180</t>
  </si>
  <si>
    <t>58591522</t>
  </si>
  <si>
    <t>směs suchá omítková sádrová stěrka</t>
  </si>
  <si>
    <t>-1422579243</t>
  </si>
  <si>
    <t>P</t>
  </si>
  <si>
    <t>Poznámka k položce:_x000D_
Spotřeba: 3,9 kg/m2, tl. 3 mm</t>
  </si>
  <si>
    <t>997</t>
  </si>
  <si>
    <t>Přesun sutě</t>
  </si>
  <si>
    <t>5</t>
  </si>
  <si>
    <t>997013501</t>
  </si>
  <si>
    <t>Odvoz suti a vybouraných hmot na skládku nebo meziskládku do 1 km se složením</t>
  </si>
  <si>
    <t>-1209868337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</si>
  <si>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</si>
  <si>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</si>
  <si>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</si>
  <si>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km</t>
  </si>
  <si>
    <t>-374304557</t>
  </si>
  <si>
    <t>Odvoz suti a vybouraných hmot na skládku nebo meziskládku  se složením, na vzdálenost Příplatek k ceně za každý další i započatý 1 km přes 1 km</t>
  </si>
  <si>
    <t>7</t>
  </si>
  <si>
    <t>997013813</t>
  </si>
  <si>
    <t>Poplatek za uložení na skládce (skládkovné) stavebního odpadu z plastických hmot kód odpadu 17 02 03</t>
  </si>
  <si>
    <t>484090538</t>
  </si>
  <si>
    <t>Poplatek za uložení stavebního odpadu na skládce (skládkovné) z plastických hmot zatříděného do Katalogu odpadů pod kódem 17 02 03</t>
  </si>
  <si>
    <t>PSV</t>
  </si>
  <si>
    <t>Práce a dodávky PSV</t>
  </si>
  <si>
    <t>741</t>
  </si>
  <si>
    <t>Elektroinstalace - silnoproud</t>
  </si>
  <si>
    <t>741112001</t>
  </si>
  <si>
    <t>Montáž krabice zapuštěná plastová kruhová</t>
  </si>
  <si>
    <t>kus</t>
  </si>
  <si>
    <t>16</t>
  </si>
  <si>
    <t>-2014348557</t>
  </si>
  <si>
    <t>Montáž krabic elektroinstalačních bez napojení na trubky a lišty, demontáže a montáže víčka a přístroje protahovacích nebo odbočných zapuštěných plastových kruhových</t>
  </si>
  <si>
    <t>9</t>
  </si>
  <si>
    <t>34571451</t>
  </si>
  <si>
    <t>krabice pod omítku PVC přístrojová kruhová D 70mm hluboká</t>
  </si>
  <si>
    <t>CS ÚRS 2021 02</t>
  </si>
  <si>
    <t>32</t>
  </si>
  <si>
    <t>1470341768</t>
  </si>
  <si>
    <t>10</t>
  </si>
  <si>
    <t>34571550</t>
  </si>
  <si>
    <t>víčko krabic z PH, D 80mm, hloubka 40mm</t>
  </si>
  <si>
    <t>-610230979</t>
  </si>
  <si>
    <t>11</t>
  </si>
  <si>
    <t>34111030</t>
  </si>
  <si>
    <t>kabel instalační jádro Cu plné izolace PVC plášť PVC 450/750V (CYKY) 3x1,5mm2</t>
  </si>
  <si>
    <t>m</t>
  </si>
  <si>
    <t>799450362</t>
  </si>
  <si>
    <t>VV</t>
  </si>
  <si>
    <t>1360*1,15 "Přepočtené koeficientem množství</t>
  </si>
  <si>
    <t>12</t>
  </si>
  <si>
    <t>741122015</t>
  </si>
  <si>
    <t>Montáž kabel Cu bez ukončení uložený pod omítku plný kulatý 3x1,5 mm2 (např. CYKY)</t>
  </si>
  <si>
    <t>-2106712908</t>
  </si>
  <si>
    <t>Montáž kabelů měděných bez ukončení uložených pod omítku plných kulatých (např. CYKY), počtu a průřezu žil 3x1,5 mm2</t>
  </si>
  <si>
    <t>13</t>
  </si>
  <si>
    <t>34111090</t>
  </si>
  <si>
    <t>kabel instalační jádro Cu plné izolace PVC plášť PVC 450/750V (CYKY) 5x1,5mm2</t>
  </si>
  <si>
    <t>-1546853316</t>
  </si>
  <si>
    <t>250*1,15 "Přepočtené koeficientem množství</t>
  </si>
  <si>
    <t>14</t>
  </si>
  <si>
    <t>741122031</t>
  </si>
  <si>
    <t>Montáž kabel Cu bez ukončení uložený pod omítku plný kulatý 5x1,5 až 2,5 mm2 (např. CYKY)</t>
  </si>
  <si>
    <t>483048467</t>
  </si>
  <si>
    <t>Montáž kabelů měděných bez ukončení uložených pod omítku plných kulatých (např. CYKY), počtu a průřezu žil 5x1,5 až 2,5 mm2</t>
  </si>
  <si>
    <t>34111060</t>
  </si>
  <si>
    <t>kabel instalační jádro Cu plné izolace PVC plášť PVC 450/750V (CYKY) 4x1,5mm2</t>
  </si>
  <si>
    <t>-1243441672</t>
  </si>
  <si>
    <t>388*1,15 "Přepočtené koeficientem množství</t>
  </si>
  <si>
    <t>741122021</t>
  </si>
  <si>
    <t>Montáž kabel Cu bez ukončení uložený pod omítku plný kulatý 4x1,5 mm2 (např. CYKY)</t>
  </si>
  <si>
    <t>1540647374</t>
  </si>
  <si>
    <t>Montáž kabelů měděných bez ukončení uložených pod omítku plných kulatých (např. CYKY), počtu a průřezu žil 4x1,5 mm2</t>
  </si>
  <si>
    <t>17</t>
  </si>
  <si>
    <t>741130001</t>
  </si>
  <si>
    <t>Ukončení vodič izolovaný do 2,5mm2 v rozváděči nebo na přístroji</t>
  </si>
  <si>
    <t>1887225234</t>
  </si>
  <si>
    <t>Ukončení vodičů izolovaných s označením a zapojením v rozváděči nebo na přístroji, průřezu žíly do 2,5 mm2</t>
  </si>
  <si>
    <t>18</t>
  </si>
  <si>
    <t>741213811</t>
  </si>
  <si>
    <t>Demontáž kabelu silového z rozvodnice průřezu žil do 4 mm2 bez zachování funkčnosti</t>
  </si>
  <si>
    <t>1192308129</t>
  </si>
  <si>
    <t>Demontáž kabelu z rozvodnice bez zachování funkčnosti (do suti) silových, průřezu do 4 mm2</t>
  </si>
  <si>
    <t>19</t>
  </si>
  <si>
    <t>741310001</t>
  </si>
  <si>
    <t>Montáž vypínač nástěnný 1-jednopólový prostředí normální se zapojením vodičů</t>
  </si>
  <si>
    <t>-25422127</t>
  </si>
  <si>
    <t>Montáž spínačů jedno nebo dvoupólových nástěnných se zapojením vodičů, pro prostředí normální vypínačů, řazení 1-jednopólových</t>
  </si>
  <si>
    <t>20</t>
  </si>
  <si>
    <t>34535400</t>
  </si>
  <si>
    <t>spínač jednopólový, řazení 1</t>
  </si>
  <si>
    <t>-1170832822</t>
  </si>
  <si>
    <t>34536700</t>
  </si>
  <si>
    <t>rámeček jednonásobný</t>
  </si>
  <si>
    <t>-930072381</t>
  </si>
  <si>
    <t>22</t>
  </si>
  <si>
    <t>34535026</t>
  </si>
  <si>
    <t>přístroj přepínače zápustného střídavého, s krytem, řazení 6, s drápky, IP44, šroubové svorky</t>
  </si>
  <si>
    <t>-756727271</t>
  </si>
  <si>
    <t>23</t>
  </si>
  <si>
    <t>34536490</t>
  </si>
  <si>
    <t>kryt spínače jednoduchý</t>
  </si>
  <si>
    <t>437956657</t>
  </si>
  <si>
    <t>24</t>
  </si>
  <si>
    <t>741310021</t>
  </si>
  <si>
    <t>Montáž přepínač nástěnný 5-sériový prostředí normální se zapojením vodičů</t>
  </si>
  <si>
    <t>986938011</t>
  </si>
  <si>
    <t>Montáž spínačů jedno nebo dvoupólových nástěnných se zapojením vodičů, pro prostředí normální přepínačů, řazení 5-sériových</t>
  </si>
  <si>
    <t>25</t>
  </si>
  <si>
    <t>34535405</t>
  </si>
  <si>
    <t>přístroj přepínače sériového, řazení 5 šroubové svorky</t>
  </si>
  <si>
    <t>282228370</t>
  </si>
  <si>
    <t>26</t>
  </si>
  <si>
    <t>741310022</t>
  </si>
  <si>
    <t>Montáž přepínač (polo)zapuštěný bezšroubové připojení 6-střídavý se zapojením vodičů</t>
  </si>
  <si>
    <t>-826063355</t>
  </si>
  <si>
    <t>Montáž spínačů jedno nebo dvoupólových polozapuštěných nebo zapuštěných se zapojením vodičů bezšroubové připojení přepínačů, řazení 6-střídavých</t>
  </si>
  <si>
    <t>27</t>
  </si>
  <si>
    <t>34535552</t>
  </si>
  <si>
    <t>přepínač střídavý, řazení 6</t>
  </si>
  <si>
    <t>-1648668255</t>
  </si>
  <si>
    <t>28</t>
  </si>
  <si>
    <t>34535710</t>
  </si>
  <si>
    <t>přepínač křížový, řazení 7</t>
  </si>
  <si>
    <t>1399509060</t>
  </si>
  <si>
    <t>29</t>
  </si>
  <si>
    <t>741310025</t>
  </si>
  <si>
    <t>Montáž přepínač (polo)zapuštěný bezšroubové připojení 7-křížový se zapojením vodičů</t>
  </si>
  <si>
    <t>85089107</t>
  </si>
  <si>
    <t>Montáž spínačů jedno nebo dvoupólových polozapuštěných nebo zapuštěných se zapojením vodičů bezšroubové připojení přepínačů, řazení 7-křížových</t>
  </si>
  <si>
    <t>30</t>
  </si>
  <si>
    <t>741311815</t>
  </si>
  <si>
    <t>Demontáž spínačů nástěnných normálních do 10 A šroubových bez zachování funkčnosti přes 2 do 4 svorek</t>
  </si>
  <si>
    <t>1799593719</t>
  </si>
  <si>
    <t>Demontáž spínačů bez zachování funkčnosti (do suti) nástěnných, pro prostředí normální do 10 A, připojení šroubové přes 2 svorky do 4 svorek</t>
  </si>
  <si>
    <t>31</t>
  </si>
  <si>
    <t>741321003</t>
  </si>
  <si>
    <t>Montáž proudových chráničů dvoupólových nn do 25 A ve skříni se zapojením vodičů</t>
  </si>
  <si>
    <t>424505020</t>
  </si>
  <si>
    <t>Montáž proudových chráničů se zapojením vodičů dvoupólových nn do 25 A ve skříni</t>
  </si>
  <si>
    <t>R10</t>
  </si>
  <si>
    <t>Proudový chránič s nadproudovou ochranou 10B/1N/030/A</t>
  </si>
  <si>
    <t>1236751683</t>
  </si>
  <si>
    <t>PROUDOVY CHRANIC 10B-1N-030AC</t>
  </si>
  <si>
    <t>33</t>
  </si>
  <si>
    <t>741322815</t>
  </si>
  <si>
    <t>Demontáž jistič jednopólový nn do 25 A ze skříně</t>
  </si>
  <si>
    <t>-1550512876</t>
  </si>
  <si>
    <t>Demontáž jističů jednopólových nn bez signálního kontaktu do 25 A ze skříně</t>
  </si>
  <si>
    <t>34</t>
  </si>
  <si>
    <t>741372061</t>
  </si>
  <si>
    <t>Montáž svítidlo LED interiérové přisazené stropní hranaté nebo kruhové do 0,09 m2 se zapojením vodičů</t>
  </si>
  <si>
    <t>-1363381815</t>
  </si>
  <si>
    <t>Montáž svítidel s integrovaným zdrojem LED se zapojením vodičů interiérových přisazených stropních hranatých nebo kruhových, plochy do 0,09 m2</t>
  </si>
  <si>
    <t>35</t>
  </si>
  <si>
    <t>R4</t>
  </si>
  <si>
    <t>LED interierové svítidlo</t>
  </si>
  <si>
    <t>2009234064</t>
  </si>
  <si>
    <t>Poznámka k položce:_x000D_
typ "A"</t>
  </si>
  <si>
    <t>"MODUS FIT4000, LED panel, nanoprizma, vestavný čtverec A, modul 600, LED 840, driver 900mA"88</t>
  </si>
  <si>
    <t>Součet</t>
  </si>
  <si>
    <t>36</t>
  </si>
  <si>
    <t>R11</t>
  </si>
  <si>
    <t>579219343</t>
  </si>
  <si>
    <t>+ bateriový (nouzový) modul</t>
  </si>
  <si>
    <t>"MODUS FIT4000, LED panel, nanoprizma, vestavný čtverec A, modul 600, LED 840, driver 900mA s nouzovým modulem"16</t>
  </si>
  <si>
    <t>37</t>
  </si>
  <si>
    <t>R16</t>
  </si>
  <si>
    <t>Hliníkový rámeček pro přisazenou montáž LED panelu</t>
  </si>
  <si>
    <t>-443583203</t>
  </si>
  <si>
    <t>38</t>
  </si>
  <si>
    <t>R12</t>
  </si>
  <si>
    <t>LED nouzové svítidlo s piktogramem ve směru úniku, na stěnu nebo strop</t>
  </si>
  <si>
    <t>-696639902</t>
  </si>
  <si>
    <t>230V/3W/1h, zelený pikt.</t>
  </si>
  <si>
    <t>Poznámka k položce:_x000D_
typ "NO"</t>
  </si>
  <si>
    <t>39</t>
  </si>
  <si>
    <t>R13</t>
  </si>
  <si>
    <t>LED nouzové svítidlo s piktogramem hasičák, na stěnu nebo strop</t>
  </si>
  <si>
    <t>-516151838</t>
  </si>
  <si>
    <t>230V/3W/1h, červený pikt.</t>
  </si>
  <si>
    <t>40</t>
  </si>
  <si>
    <t>R5</t>
  </si>
  <si>
    <t>LED interiérové svítidlo</t>
  </si>
  <si>
    <t>-448174833</t>
  </si>
  <si>
    <t>Poznámka k položce:_x000D_
typ "B"</t>
  </si>
  <si>
    <t>"Svítidlo BELTR LED 2.5ft 6500/840 44W IP40"12</t>
  </si>
  <si>
    <t>41</t>
  </si>
  <si>
    <t>R7</t>
  </si>
  <si>
    <t>-1089728521</t>
  </si>
  <si>
    <t>Poznámka k položce:_x000D_
typ "C"</t>
  </si>
  <si>
    <t>"Svítidlo BELTR LED 2.4ft 5200/840 35W IP40"72</t>
  </si>
  <si>
    <t>42</t>
  </si>
  <si>
    <t>R1</t>
  </si>
  <si>
    <t>1867265846</t>
  </si>
  <si>
    <t>s nozovým modulem</t>
  </si>
  <si>
    <t>"Svítidlo BELTR LED 2.4ft 5200/840 M1H 35W IP40"2</t>
  </si>
  <si>
    <t>43</t>
  </si>
  <si>
    <t>R3</t>
  </si>
  <si>
    <t>1236302999</t>
  </si>
  <si>
    <t>Poznámka k položce:_x000D_
typ "D"</t>
  </si>
  <si>
    <t>"NBB GALAXY LED 230-240V 18W/840 pr.338 mm IP44 252060030"18</t>
  </si>
  <si>
    <t>44</t>
  </si>
  <si>
    <t>R2</t>
  </si>
  <si>
    <t>LED interiérové průmyslové svítidlo</t>
  </si>
  <si>
    <t>1996674728</t>
  </si>
  <si>
    <t>Poznámka k položce:_x000D_
typ"E"</t>
  </si>
  <si>
    <t>"Svítidlo PRIMA LED 1.5ft PC 3250/840 22W IP66"2</t>
  </si>
  <si>
    <t>45</t>
  </si>
  <si>
    <t>R8</t>
  </si>
  <si>
    <t>1473776973</t>
  </si>
  <si>
    <t>Poznámka k položce:_x000D_
typ "F"</t>
  </si>
  <si>
    <t>"Trevos 54190 BELTR LED 1.5ft 3250/840"9</t>
  </si>
  <si>
    <t>46</t>
  </si>
  <si>
    <t>R9</t>
  </si>
  <si>
    <t>1331754445</t>
  </si>
  <si>
    <t>s nouzovým modulem</t>
  </si>
  <si>
    <t>"Trevos BELTR LED 1.5ft 3250/840 M1h IP40 25W"3</t>
  </si>
  <si>
    <t>47</t>
  </si>
  <si>
    <t>R6</t>
  </si>
  <si>
    <t>LED interierové průmyslové svítidlo</t>
  </si>
  <si>
    <t>855097045</t>
  </si>
  <si>
    <t>Poznámka k položce:_x000D_
typ "G"</t>
  </si>
  <si>
    <t>"Svítidlo PRIMA LED 1.5ft PC 5500/840 37W IP66"8</t>
  </si>
  <si>
    <t>48</t>
  </si>
  <si>
    <t>R14</t>
  </si>
  <si>
    <t>-58171919</t>
  </si>
  <si>
    <t>Poznámka k položce:_x000D_
typ "H"</t>
  </si>
  <si>
    <t>"MODUS PH 5000, korpus PC, 1400mm, LED 840, driver 700mA, IP65, průběžná montáž 1f"10</t>
  </si>
  <si>
    <t>49</t>
  </si>
  <si>
    <t>R15</t>
  </si>
  <si>
    <t>424272211</t>
  </si>
  <si>
    <t>Poznámka k položce:_x000D_
typ "Z"</t>
  </si>
  <si>
    <t>"Svítidlo PRIMA LED PC 6400/840 (43W / 5650lm / 4000K / 1272mm)"1</t>
  </si>
  <si>
    <t>50</t>
  </si>
  <si>
    <t>741371823</t>
  </si>
  <si>
    <t>Demontáž osvětlovacího modulového systému zářivkového délky přes 1100 mm bez zachováním funkčnosti</t>
  </si>
  <si>
    <t>-1911669424</t>
  </si>
  <si>
    <t>Demontáž svítidel bez zachování funkčnosti (do suti) v bytových nebo společenských místnostech modulového systému zářivkových, délky přes 1100 mm</t>
  </si>
  <si>
    <t>51</t>
  </si>
  <si>
    <t>741810003</t>
  </si>
  <si>
    <t>Celková prohlídka elektrického rozvodu a zařízení do 1 milionu Kč</t>
  </si>
  <si>
    <t>-1769841633</t>
  </si>
  <si>
    <t>Zkoušky a prohlídky elektrických rozvodů a zařízení celková prohlídka a vyhotovení revizní zprávy pro objem montážních prací přes 500 do 1000 tis. Kč</t>
  </si>
  <si>
    <t>52</t>
  </si>
  <si>
    <t>741810011</t>
  </si>
  <si>
    <t>Příplatek k celkové prohlídce za každých dalších 500 000,- Kč</t>
  </si>
  <si>
    <t>431853792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</si>
  <si>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</si>
  <si>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53</t>
  </si>
  <si>
    <t>998741101</t>
  </si>
  <si>
    <t>Přesun hmot tonážní pro silnoproud v objektech v do 6 m</t>
  </si>
  <si>
    <t>1737731874</t>
  </si>
  <si>
    <t>Přesun hmot pro silnoproud stanovený z hmotnosti přesunovaného materiálu vodorovná dopravní vzdálenost do 50 m v objektech výšky do 6 m</t>
  </si>
  <si>
    <t>54</t>
  </si>
  <si>
    <t>R17</t>
  </si>
  <si>
    <t>Drobné montážní a dokončovací práce</t>
  </si>
  <si>
    <t>kpl</t>
  </si>
  <si>
    <t>-190154551</t>
  </si>
  <si>
    <t>55</t>
  </si>
  <si>
    <t>R18</t>
  </si>
  <si>
    <t>Drobný montážní elektromateriál</t>
  </si>
  <si>
    <t>687120007</t>
  </si>
  <si>
    <t>784</t>
  </si>
  <si>
    <t>Dokončovací práce - malby a tapety</t>
  </si>
  <si>
    <t>56</t>
  </si>
  <si>
    <t>784181121</t>
  </si>
  <si>
    <t>Hloubková jednonásobná penetrace podkladu v místnostech výšky do 3,80 m</t>
  </si>
  <si>
    <t>1183706161</t>
  </si>
  <si>
    <t>Penetrace podkladu jednonásobná hloubková v místnostech výšky do 3,80 m</t>
  </si>
  <si>
    <t>Poznámka k položce:_x000D_
vč. materiálu</t>
  </si>
  <si>
    <t>57</t>
  </si>
  <si>
    <t>784211021</t>
  </si>
  <si>
    <t>Jednonásobné bílé malby ze směsí za mokra středně otěruvzdorných v místnostech výšky do 3,80 m (2 vrstvy)</t>
  </si>
  <si>
    <t>-611549437</t>
  </si>
  <si>
    <t>Malby z malířských směsí otěruvzdorných za mokra jednonásobné, bílé za mokra otěruvzdorné středně v místnostech výšky do 3,80 m
Přikrytí podlah a nábytku fólií, lepenky, hrubý úklid po malování (uvedení do původního stavu) prostory středně zařízené</t>
  </si>
  <si>
    <t>VRN</t>
  </si>
  <si>
    <t>Vedlejší rozpočtové náklady</t>
  </si>
  <si>
    <t>VRN1</t>
  </si>
  <si>
    <t>Průzkumné, geodetické a projektové práce</t>
  </si>
  <si>
    <t>58</t>
  </si>
  <si>
    <t>013254000</t>
  </si>
  <si>
    <t>Dokumentace skutečného provedení stavby</t>
  </si>
  <si>
    <t>1024</t>
  </si>
  <si>
    <t>-45051341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</si>
</sst>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1"/>
      <c r="AQ5" s="21"/>
      <c r="AR5" s="19"/>
      <c r="BE5" s="236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1"/>
      <c r="AQ6" s="21"/>
      <c r="AR6" s="19"/>
      <c r="BE6" s="23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7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7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7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37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37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7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37"/>
      <c r="BS13" s="16" t="s">
        <v>6</v>
      </c>
    </row>
    <row r="14" spans="1:74" ht="12.75">
      <c r="B14" s="20"/>
      <c r="C14" s="21"/>
      <c r="D14" s="21"/>
      <c r="E14" s="242" t="s">
        <v>30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37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7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23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37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7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7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37"/>
      <c r="BS20" s="16" t="s">
        <v>34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7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7"/>
    </row>
    <row r="23" spans="1:71" s="1" customFormat="1" ht="16.5" customHeight="1">
      <c r="B23" s="20"/>
      <c r="C23" s="21"/>
      <c r="D23" s="21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1"/>
      <c r="AP23" s="21"/>
      <c r="AQ23" s="21"/>
      <c r="AR23" s="19"/>
      <c r="BE23" s="23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7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7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5">
        <f>ROUND(AG94,2)</f>
        <v>0</v>
      </c>
      <c r="AL26" s="246"/>
      <c r="AM26" s="246"/>
      <c r="AN26" s="246"/>
      <c r="AO26" s="246"/>
      <c r="AP26" s="35"/>
      <c r="AQ26" s="35"/>
      <c r="AR26" s="38"/>
      <c r="BE26" s="23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7" t="s">
        <v>39</v>
      </c>
      <c r="M28" s="247"/>
      <c r="N28" s="247"/>
      <c r="O28" s="247"/>
      <c r="P28" s="247"/>
      <c r="Q28" s="35"/>
      <c r="R28" s="35"/>
      <c r="S28" s="35"/>
      <c r="T28" s="35"/>
      <c r="U28" s="35"/>
      <c r="V28" s="35"/>
      <c r="W28" s="247" t="s">
        <v>40</v>
      </c>
      <c r="X28" s="247"/>
      <c r="Y28" s="247"/>
      <c r="Z28" s="247"/>
      <c r="AA28" s="247"/>
      <c r="AB28" s="247"/>
      <c r="AC28" s="247"/>
      <c r="AD28" s="247"/>
      <c r="AE28" s="247"/>
      <c r="AF28" s="35"/>
      <c r="AG28" s="35"/>
      <c r="AH28" s="35"/>
      <c r="AI28" s="35"/>
      <c r="AJ28" s="35"/>
      <c r="AK28" s="247" t="s">
        <v>41</v>
      </c>
      <c r="AL28" s="247"/>
      <c r="AM28" s="247"/>
      <c r="AN28" s="247"/>
      <c r="AO28" s="247"/>
      <c r="AP28" s="35"/>
      <c r="AQ28" s="35"/>
      <c r="AR28" s="38"/>
      <c r="BE28" s="237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50">
        <v>0.21</v>
      </c>
      <c r="M29" s="249"/>
      <c r="N29" s="249"/>
      <c r="O29" s="249"/>
      <c r="P29" s="249"/>
      <c r="Q29" s="40"/>
      <c r="R29" s="40"/>
      <c r="S29" s="40"/>
      <c r="T29" s="40"/>
      <c r="U29" s="40"/>
      <c r="V29" s="40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40"/>
      <c r="AG29" s="40"/>
      <c r="AH29" s="40"/>
      <c r="AI29" s="40"/>
      <c r="AJ29" s="40"/>
      <c r="AK29" s="248">
        <f>ROUND(AV94, 2)</f>
        <v>0</v>
      </c>
      <c r="AL29" s="249"/>
      <c r="AM29" s="249"/>
      <c r="AN29" s="249"/>
      <c r="AO29" s="249"/>
      <c r="AP29" s="40"/>
      <c r="AQ29" s="40"/>
      <c r="AR29" s="41"/>
      <c r="BE29" s="238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50">
        <v>0.15</v>
      </c>
      <c r="M30" s="249"/>
      <c r="N30" s="249"/>
      <c r="O30" s="249"/>
      <c r="P30" s="249"/>
      <c r="Q30" s="40"/>
      <c r="R30" s="40"/>
      <c r="S30" s="40"/>
      <c r="T30" s="40"/>
      <c r="U30" s="40"/>
      <c r="V30" s="40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40"/>
      <c r="AG30" s="40"/>
      <c r="AH30" s="40"/>
      <c r="AI30" s="40"/>
      <c r="AJ30" s="40"/>
      <c r="AK30" s="248">
        <f>ROUND(AW94, 2)</f>
        <v>0</v>
      </c>
      <c r="AL30" s="249"/>
      <c r="AM30" s="249"/>
      <c r="AN30" s="249"/>
      <c r="AO30" s="249"/>
      <c r="AP30" s="40"/>
      <c r="AQ30" s="40"/>
      <c r="AR30" s="41"/>
      <c r="BE30" s="238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50">
        <v>0.21</v>
      </c>
      <c r="M31" s="249"/>
      <c r="N31" s="249"/>
      <c r="O31" s="249"/>
      <c r="P31" s="249"/>
      <c r="Q31" s="40"/>
      <c r="R31" s="40"/>
      <c r="S31" s="40"/>
      <c r="T31" s="40"/>
      <c r="U31" s="40"/>
      <c r="V31" s="40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F31" s="40"/>
      <c r="AG31" s="40"/>
      <c r="AH31" s="40"/>
      <c r="AI31" s="40"/>
      <c r="AJ31" s="40"/>
      <c r="AK31" s="248">
        <v>0</v>
      </c>
      <c r="AL31" s="249"/>
      <c r="AM31" s="249"/>
      <c r="AN31" s="249"/>
      <c r="AO31" s="249"/>
      <c r="AP31" s="40"/>
      <c r="AQ31" s="40"/>
      <c r="AR31" s="41"/>
      <c r="BE31" s="238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50">
        <v>0.15</v>
      </c>
      <c r="M32" s="249"/>
      <c r="N32" s="249"/>
      <c r="O32" s="249"/>
      <c r="P32" s="249"/>
      <c r="Q32" s="40"/>
      <c r="R32" s="40"/>
      <c r="S32" s="40"/>
      <c r="T32" s="40"/>
      <c r="U32" s="40"/>
      <c r="V32" s="40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F32" s="40"/>
      <c r="AG32" s="40"/>
      <c r="AH32" s="40"/>
      <c r="AI32" s="40"/>
      <c r="AJ32" s="40"/>
      <c r="AK32" s="248">
        <v>0</v>
      </c>
      <c r="AL32" s="249"/>
      <c r="AM32" s="249"/>
      <c r="AN32" s="249"/>
      <c r="AO32" s="249"/>
      <c r="AP32" s="40"/>
      <c r="AQ32" s="40"/>
      <c r="AR32" s="41"/>
      <c r="BE32" s="238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50">
        <v>0</v>
      </c>
      <c r="M33" s="249"/>
      <c r="N33" s="249"/>
      <c r="O33" s="249"/>
      <c r="P33" s="249"/>
      <c r="Q33" s="40"/>
      <c r="R33" s="40"/>
      <c r="S33" s="40"/>
      <c r="T33" s="40"/>
      <c r="U33" s="40"/>
      <c r="V33" s="40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40"/>
      <c r="AG33" s="40"/>
      <c r="AH33" s="40"/>
      <c r="AI33" s="40"/>
      <c r="AJ33" s="40"/>
      <c r="AK33" s="248">
        <v>0</v>
      </c>
      <c r="AL33" s="249"/>
      <c r="AM33" s="249"/>
      <c r="AN33" s="249"/>
      <c r="AO33" s="249"/>
      <c r="AP33" s="40"/>
      <c r="AQ33" s="40"/>
      <c r="AR33" s="41"/>
      <c r="BE33" s="238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7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51" t="s">
        <v>50</v>
      </c>
      <c r="Y35" s="252"/>
      <c r="Z35" s="252"/>
      <c r="AA35" s="252"/>
      <c r="AB35" s="252"/>
      <c r="AC35" s="44"/>
      <c r="AD35" s="44"/>
      <c r="AE35" s="44"/>
      <c r="AF35" s="44"/>
      <c r="AG35" s="44"/>
      <c r="AH35" s="44"/>
      <c r="AI35" s="44"/>
      <c r="AJ35" s="44"/>
      <c r="AK35" s="253">
        <f>SUM(AK26:AK33)</f>
        <v>0</v>
      </c>
      <c r="AL35" s="252"/>
      <c r="AM35" s="252"/>
      <c r="AN35" s="252"/>
      <c r="AO35" s="25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53</v>
      </c>
      <c r="AI60" s="37"/>
      <c r="AJ60" s="37"/>
      <c r="AK60" s="37"/>
      <c r="AL60" s="37"/>
      <c r="AM60" s="51" t="s">
        <v>54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53</v>
      </c>
      <c r="AI75" s="37"/>
      <c r="AJ75" s="37"/>
      <c r="AK75" s="37"/>
      <c r="AL75" s="37"/>
      <c r="AM75" s="51" t="s">
        <v>54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20210033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5" t="str">
        <f>K6</f>
        <v>MŠ Vyhlídka - Rekonstrukce osvětlovací soustavy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Ústí nad Labem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7" t="str">
        <f>IF(AN8= "","",AN8)</f>
        <v>30. 7. 2021</v>
      </c>
      <c r="AN87" s="257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Magistrát města Ústí nad Labem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58" t="str">
        <f>IF(E17="","",E17)</f>
        <v>K Faktor s.r.o.</v>
      </c>
      <c r="AN89" s="259"/>
      <c r="AO89" s="259"/>
      <c r="AP89" s="259"/>
      <c r="AQ89" s="35"/>
      <c r="AR89" s="38"/>
      <c r="AS89" s="260" t="s">
        <v>58</v>
      </c>
      <c r="AT89" s="26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258" t="str">
        <f>IF(E20="","",E20)</f>
        <v>David Lipčák</v>
      </c>
      <c r="AN90" s="259"/>
      <c r="AO90" s="259"/>
      <c r="AP90" s="259"/>
      <c r="AQ90" s="35"/>
      <c r="AR90" s="38"/>
      <c r="AS90" s="262"/>
      <c r="AT90" s="26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4"/>
      <c r="AT91" s="26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6" t="s">
        <v>59</v>
      </c>
      <c r="D92" s="267"/>
      <c r="E92" s="267"/>
      <c r="F92" s="267"/>
      <c r="G92" s="267"/>
      <c r="H92" s="72"/>
      <c r="I92" s="268" t="s">
        <v>60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9" t="s">
        <v>61</v>
      </c>
      <c r="AH92" s="267"/>
      <c r="AI92" s="267"/>
      <c r="AJ92" s="267"/>
      <c r="AK92" s="267"/>
      <c r="AL92" s="267"/>
      <c r="AM92" s="267"/>
      <c r="AN92" s="268" t="s">
        <v>62</v>
      </c>
      <c r="AO92" s="267"/>
      <c r="AP92" s="270"/>
      <c r="AQ92" s="73" t="s">
        <v>63</v>
      </c>
      <c r="AR92" s="38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4">
        <f>ROUND(AG95,2)</f>
        <v>0</v>
      </c>
      <c r="AH94" s="274"/>
      <c r="AI94" s="274"/>
      <c r="AJ94" s="274"/>
      <c r="AK94" s="274"/>
      <c r="AL94" s="274"/>
      <c r="AM94" s="274"/>
      <c r="AN94" s="275">
        <f>SUM(AG94,AT94)</f>
        <v>0</v>
      </c>
      <c r="AO94" s="275"/>
      <c r="AP94" s="275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5</v>
      </c>
      <c r="BX94" s="90" t="s">
        <v>81</v>
      </c>
      <c r="CL94" s="90" t="s">
        <v>1</v>
      </c>
    </row>
    <row r="95" spans="1:91" s="7" customFormat="1" ht="16.5" customHeight="1">
      <c r="A95" s="92" t="s">
        <v>82</v>
      </c>
      <c r="B95" s="93"/>
      <c r="C95" s="94"/>
      <c r="D95" s="273" t="s">
        <v>83</v>
      </c>
      <c r="E95" s="273"/>
      <c r="F95" s="273"/>
      <c r="G95" s="273"/>
      <c r="H95" s="273"/>
      <c r="I95" s="95"/>
      <c r="J95" s="273" t="s">
        <v>84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1">
        <f>'SO01 - Zařízení silnoprou...'!J30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6" t="s">
        <v>85</v>
      </c>
      <c r="AR95" s="97"/>
      <c r="AS95" s="98">
        <v>0</v>
      </c>
      <c r="AT95" s="99">
        <f>ROUND(SUM(AV95:AW95),2)</f>
        <v>0</v>
      </c>
      <c r="AU95" s="100">
        <f>'SO01 - Zařízení silnoprou...'!P124</f>
        <v>0</v>
      </c>
      <c r="AV95" s="99">
        <f>'SO01 - Zařízení silnoprou...'!J33</f>
        <v>0</v>
      </c>
      <c r="AW95" s="99">
        <f>'SO01 - Zařízení silnoprou...'!J34</f>
        <v>0</v>
      </c>
      <c r="AX95" s="99">
        <f>'SO01 - Zařízení silnoprou...'!J35</f>
        <v>0</v>
      </c>
      <c r="AY95" s="99">
        <f>'SO01 - Zařízení silnoprou...'!J36</f>
        <v>0</v>
      </c>
      <c r="AZ95" s="99">
        <f>'SO01 - Zařízení silnoprou...'!F33</f>
        <v>0</v>
      </c>
      <c r="BA95" s="99">
        <f>'SO01 - Zařízení silnoprou...'!F34</f>
        <v>0</v>
      </c>
      <c r="BB95" s="99">
        <f>'SO01 - Zařízení silnoprou...'!F35</f>
        <v>0</v>
      </c>
      <c r="BC95" s="99">
        <f>'SO01 - Zařízení silnoprou...'!F36</f>
        <v>0</v>
      </c>
      <c r="BD95" s="101">
        <f>'SO01 - Zařízení silnoprou...'!F37</f>
        <v>0</v>
      </c>
      <c r="BT95" s="102" t="s">
        <v>86</v>
      </c>
      <c r="BV95" s="102" t="s">
        <v>80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Kz6hTge0y+u/TgJEcZbnr+t8gTKsAxRCA56lNVG+3JtmIr3F8S7wHSkn868fjYxrHPOq35RELpjJIrgufn3jdw==" saltValue="wYPPMcIPy9qsdYwEea7PqAWrAou2JXG8WnWUyBunfdpu0pzqreKuKvzpmwSwOm/CrIHCM8p3SSt7yuhSrrdwN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Zařízení silnopro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tabSelected="1" workbookViewId="0">
      <selection activeCell="E9" sqref="E9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88</v>
      </c>
    </row>
    <row r="4" spans="1:46" s="1" customFormat="1" ht="24.95" customHeight="1">
      <c r="B4" s="19"/>
      <c r="D4" s="105" t="s">
        <v>89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7" t="str">
        <f>'Rekapitulace stavby'!K6</f>
        <v>MŠ Vyhlídka - Rekonstrukce osvětlovací soustavy</v>
      </c>
      <c r="F7" s="278"/>
      <c r="G7" s="278"/>
      <c r="H7" s="278"/>
      <c r="L7" s="19"/>
    </row>
    <row r="8" spans="1:46" s="2" customFormat="1" ht="12" customHeight="1">
      <c r="A8" s="33"/>
      <c r="B8" s="38"/>
      <c r="C8" s="33"/>
      <c r="D8" s="107" t="s">
        <v>90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91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30. 7. 2021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27</v>
      </c>
      <c r="F15" s="33"/>
      <c r="G15" s="33"/>
      <c r="H15" s="33"/>
      <c r="I15" s="107" t="s">
        <v>28</v>
      </c>
      <c r="J15" s="10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29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42" t="str">
        <f>'Rekapitulace stavby'!E14</f>
        <v>Vyplň údaj</v>
      </c>
      <c r="F18" s="281"/>
      <c r="G18" s="281"/>
      <c r="H18" s="281"/>
      <c r="I18" s="107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31</v>
      </c>
      <c r="E20" s="33"/>
      <c r="F20" s="33"/>
      <c r="G20" s="33"/>
      <c r="H20" s="33"/>
      <c r="I20" s="107" t="s">
        <v>25</v>
      </c>
      <c r="J20" s="108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">
        <v>33</v>
      </c>
      <c r="F21" s="33"/>
      <c r="G21" s="33"/>
      <c r="H21" s="33"/>
      <c r="I21" s="107" t="s">
        <v>28</v>
      </c>
      <c r="J21" s="108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35</v>
      </c>
      <c r="E23" s="33"/>
      <c r="F23" s="33"/>
      <c r="G23" s="33"/>
      <c r="H23" s="33"/>
      <c r="I23" s="107" t="s">
        <v>25</v>
      </c>
      <c r="J23" s="108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">
        <v>36</v>
      </c>
      <c r="F24" s="33"/>
      <c r="G24" s="33"/>
      <c r="H24" s="33"/>
      <c r="I24" s="107" t="s">
        <v>28</v>
      </c>
      <c r="J24" s="108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2" t="s">
        <v>1</v>
      </c>
      <c r="F27" s="282"/>
      <c r="G27" s="282"/>
      <c r="H27" s="2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38</v>
      </c>
      <c r="E30" s="33"/>
      <c r="F30" s="33"/>
      <c r="G30" s="33"/>
      <c r="H30" s="33"/>
      <c r="I30" s="33"/>
      <c r="J30" s="115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40</v>
      </c>
      <c r="G32" s="33"/>
      <c r="H32" s="33"/>
      <c r="I32" s="116" t="s">
        <v>39</v>
      </c>
      <c r="J32" s="11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42</v>
      </c>
      <c r="E33" s="107" t="s">
        <v>43</v>
      </c>
      <c r="F33" s="118">
        <f>ROUND((SUM(BE124:BE273)),  2)</f>
        <v>0</v>
      </c>
      <c r="G33" s="33"/>
      <c r="H33" s="33"/>
      <c r="I33" s="119">
        <v>0.21</v>
      </c>
      <c r="J33" s="118">
        <f>ROUND(((SUM(BE124:BE273))*I33),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44</v>
      </c>
      <c r="F34" s="118">
        <f>ROUND((SUM(BF124:BF273)),  2)</f>
        <v>0</v>
      </c>
      <c r="G34" s="33"/>
      <c r="H34" s="33"/>
      <c r="I34" s="119">
        <v>0.15</v>
      </c>
      <c r="J34" s="118">
        <f>ROUND(((SUM(BF124:BF273))*I34),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45</v>
      </c>
      <c r="F35" s="118">
        <f>ROUND((SUM(BG124:BG273)),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46</v>
      </c>
      <c r="F36" s="118">
        <f>ROUND((SUM(BH124:BH273)),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47</v>
      </c>
      <c r="F37" s="118">
        <f>ROUND((SUM(BI124:BI273)),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51</v>
      </c>
      <c r="E50" s="128"/>
      <c r="F50" s="128"/>
      <c r="G50" s="127" t="s">
        <v>52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53</v>
      </c>
      <c r="E61" s="130"/>
      <c r="F61" s="131" t="s">
        <v>54</v>
      </c>
      <c r="G61" s="129" t="s">
        <v>53</v>
      </c>
      <c r="H61" s="130"/>
      <c r="I61" s="130"/>
      <c r="J61" s="132" t="s">
        <v>54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55</v>
      </c>
      <c r="E65" s="133"/>
      <c r="F65" s="133"/>
      <c r="G65" s="127" t="s">
        <v>56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53</v>
      </c>
      <c r="E76" s="130"/>
      <c r="F76" s="131" t="s">
        <v>54</v>
      </c>
      <c r="G76" s="129" t="s">
        <v>53</v>
      </c>
      <c r="H76" s="130"/>
      <c r="I76" s="130"/>
      <c r="J76" s="132" t="s">
        <v>54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3" t="str">
        <f>E7</f>
        <v>MŠ Vyhlídka - Rekonstrukce osvětlovací soustavy</v>
      </c>
      <c r="F85" s="284"/>
      <c r="G85" s="284"/>
      <c r="H85" s="284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5" t="str">
        <f>E9</f>
        <v>SO01 - Zařízení silnoproudé elektrotechniky</v>
      </c>
      <c r="F87" s="285"/>
      <c r="G87" s="285"/>
      <c r="H87" s="28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Ústí nad Labem</v>
      </c>
      <c r="G89" s="35"/>
      <c r="H89" s="35"/>
      <c r="I89" s="28" t="s">
        <v>22</v>
      </c>
      <c r="J89" s="65" t="str">
        <f>IF(J12="","",J12)</f>
        <v>30. 7. 2021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>Magistrát města Ústí nad Labem</v>
      </c>
      <c r="G91" s="35"/>
      <c r="H91" s="35"/>
      <c r="I91" s="28" t="s">
        <v>31</v>
      </c>
      <c r="J91" s="31" t="str">
        <f>E21</f>
        <v>K Faktor s.r.o.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35</v>
      </c>
      <c r="J92" s="31" t="str">
        <f>E24</f>
        <v>David Lipčák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38" t="s">
        <v>93</v>
      </c>
      <c r="D94" s="139"/>
      <c r="E94" s="139"/>
      <c r="F94" s="139"/>
      <c r="G94" s="139"/>
      <c r="H94" s="139"/>
      <c r="I94" s="139"/>
      <c r="J94" s="140" t="s">
        <v>94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1" t="s">
        <v>95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96</v>
      </c>
    </row>
    <row r="97" spans="1:31" s="9" customFormat="1" ht="24.95" hidden="1" customHeight="1">
      <c r="B97" s="142"/>
      <c r="C97" s="143"/>
      <c r="D97" s="144" t="s">
        <v>97</v>
      </c>
      <c r="E97" s="145"/>
      <c r="F97" s="145"/>
      <c r="G97" s="145"/>
      <c r="H97" s="145"/>
      <c r="I97" s="145"/>
      <c r="J97" s="146">
        <f>J125</f>
        <v>0</v>
      </c>
      <c r="K97" s="143"/>
      <c r="L97" s="147"/>
    </row>
    <row r="98" spans="1:31" s="10" customFormat="1" ht="19.899999999999999" hidden="1" customHeight="1">
      <c r="B98" s="148"/>
      <c r="C98" s="149"/>
      <c r="D98" s="150" t="s">
        <v>98</v>
      </c>
      <c r="E98" s="151"/>
      <c r="F98" s="151"/>
      <c r="G98" s="151"/>
      <c r="H98" s="151"/>
      <c r="I98" s="151"/>
      <c r="J98" s="152">
        <f>J126</f>
        <v>0</v>
      </c>
      <c r="K98" s="149"/>
      <c r="L98" s="153"/>
    </row>
    <row r="99" spans="1:31" s="10" customFormat="1" ht="19.899999999999999" hidden="1" customHeight="1">
      <c r="B99" s="148"/>
      <c r="C99" s="149"/>
      <c r="D99" s="150" t="s">
        <v>99</v>
      </c>
      <c r="E99" s="151"/>
      <c r="F99" s="151"/>
      <c r="G99" s="151"/>
      <c r="H99" s="151"/>
      <c r="I99" s="151"/>
      <c r="J99" s="152">
        <f>J136</f>
        <v>0</v>
      </c>
      <c r="K99" s="149"/>
      <c r="L99" s="153"/>
    </row>
    <row r="100" spans="1:31" s="9" customFormat="1" ht="24.95" hidden="1" customHeight="1">
      <c r="B100" s="142"/>
      <c r="C100" s="143"/>
      <c r="D100" s="144" t="s">
        <v>100</v>
      </c>
      <c r="E100" s="145"/>
      <c r="F100" s="145"/>
      <c r="G100" s="145"/>
      <c r="H100" s="145"/>
      <c r="I100" s="145"/>
      <c r="J100" s="146">
        <f>J143</f>
        <v>0</v>
      </c>
      <c r="K100" s="143"/>
      <c r="L100" s="147"/>
    </row>
    <row r="101" spans="1:31" s="10" customFormat="1" ht="19.899999999999999" hidden="1" customHeight="1">
      <c r="B101" s="148"/>
      <c r="C101" s="149"/>
      <c r="D101" s="150" t="s">
        <v>101</v>
      </c>
      <c r="E101" s="151"/>
      <c r="F101" s="151"/>
      <c r="G101" s="151"/>
      <c r="H101" s="151"/>
      <c r="I101" s="151"/>
      <c r="J101" s="152">
        <f>J144</f>
        <v>0</v>
      </c>
      <c r="K101" s="149"/>
      <c r="L101" s="153"/>
    </row>
    <row r="102" spans="1:31" s="10" customFormat="1" ht="19.899999999999999" hidden="1" customHeight="1">
      <c r="B102" s="148"/>
      <c r="C102" s="149"/>
      <c r="D102" s="150" t="s">
        <v>102</v>
      </c>
      <c r="E102" s="151"/>
      <c r="F102" s="151"/>
      <c r="G102" s="151"/>
      <c r="H102" s="151"/>
      <c r="I102" s="151"/>
      <c r="J102" s="152">
        <f>J263</f>
        <v>0</v>
      </c>
      <c r="K102" s="149"/>
      <c r="L102" s="153"/>
    </row>
    <row r="103" spans="1:31" s="9" customFormat="1" ht="24.95" hidden="1" customHeight="1">
      <c r="B103" s="142"/>
      <c r="C103" s="143"/>
      <c r="D103" s="144" t="s">
        <v>103</v>
      </c>
      <c r="E103" s="145"/>
      <c r="F103" s="145"/>
      <c r="G103" s="145"/>
      <c r="H103" s="145"/>
      <c r="I103" s="145"/>
      <c r="J103" s="146">
        <f>J270</f>
        <v>0</v>
      </c>
      <c r="K103" s="143"/>
      <c r="L103" s="147"/>
    </row>
    <row r="104" spans="1:31" s="10" customFormat="1" ht="19.899999999999999" hidden="1" customHeight="1">
      <c r="B104" s="148"/>
      <c r="C104" s="149"/>
      <c r="D104" s="150" t="s">
        <v>104</v>
      </c>
      <c r="E104" s="151"/>
      <c r="F104" s="151"/>
      <c r="G104" s="151"/>
      <c r="H104" s="151"/>
      <c r="I104" s="151"/>
      <c r="J104" s="152">
        <f>J271</f>
        <v>0</v>
      </c>
      <c r="K104" s="149"/>
      <c r="L104" s="153"/>
    </row>
    <row r="105" spans="1:31" s="2" customFormat="1" ht="21.75" hidden="1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hidden="1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105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3" t="str">
        <f>E7</f>
        <v>MŠ Vyhlídka - Rekonstrukce osvětlovací soustavy</v>
      </c>
      <c r="F114" s="284"/>
      <c r="G114" s="284"/>
      <c r="H114" s="284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90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55" t="str">
        <f>E9</f>
        <v>SO01 - Zařízení silnoproudé elektrotechniky</v>
      </c>
      <c r="F116" s="285"/>
      <c r="G116" s="285"/>
      <c r="H116" s="28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Ústí nad Labem</v>
      </c>
      <c r="G118" s="35"/>
      <c r="H118" s="35"/>
      <c r="I118" s="28" t="s">
        <v>22</v>
      </c>
      <c r="J118" s="65" t="str">
        <f>IF(J12="","",J12)</f>
        <v>30. 7. 2021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E15</f>
        <v>Magistrát města Ústí nad Labem</v>
      </c>
      <c r="G120" s="35"/>
      <c r="H120" s="35"/>
      <c r="I120" s="28" t="s">
        <v>31</v>
      </c>
      <c r="J120" s="31" t="str">
        <f>E21</f>
        <v>K Faktor s.r.o.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29</v>
      </c>
      <c r="D121" s="35"/>
      <c r="E121" s="35"/>
      <c r="F121" s="26" t="str">
        <f>IF(E18="","",E18)</f>
        <v>Vyplň údaj</v>
      </c>
      <c r="G121" s="35"/>
      <c r="H121" s="35"/>
      <c r="I121" s="28" t="s">
        <v>35</v>
      </c>
      <c r="J121" s="31" t="str">
        <f>E24</f>
        <v>David Lipčák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4"/>
      <c r="B123" s="155"/>
      <c r="C123" s="156" t="s">
        <v>106</v>
      </c>
      <c r="D123" s="157" t="s">
        <v>63</v>
      </c>
      <c r="E123" s="157" t="s">
        <v>59</v>
      </c>
      <c r="F123" s="157" t="s">
        <v>60</v>
      </c>
      <c r="G123" s="157" t="s">
        <v>107</v>
      </c>
      <c r="H123" s="157" t="s">
        <v>108</v>
      </c>
      <c r="I123" s="157" t="s">
        <v>109</v>
      </c>
      <c r="J123" s="157" t="s">
        <v>94</v>
      </c>
      <c r="K123" s="158" t="s">
        <v>110</v>
      </c>
      <c r="L123" s="159"/>
      <c r="M123" s="74" t="s">
        <v>1</v>
      </c>
      <c r="N123" s="75" t="s">
        <v>42</v>
      </c>
      <c r="O123" s="75" t="s">
        <v>111</v>
      </c>
      <c r="P123" s="75" t="s">
        <v>112</v>
      </c>
      <c r="Q123" s="75" t="s">
        <v>113</v>
      </c>
      <c r="R123" s="75" t="s">
        <v>114</v>
      </c>
      <c r="S123" s="75" t="s">
        <v>115</v>
      </c>
      <c r="T123" s="76" t="s">
        <v>116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9" customHeight="1">
      <c r="A124" s="33"/>
      <c r="B124" s="34"/>
      <c r="C124" s="81" t="s">
        <v>117</v>
      </c>
      <c r="D124" s="35"/>
      <c r="E124" s="35"/>
      <c r="F124" s="35"/>
      <c r="G124" s="35"/>
      <c r="H124" s="35"/>
      <c r="I124" s="35"/>
      <c r="J124" s="160">
        <f>BK124</f>
        <v>0</v>
      </c>
      <c r="K124" s="35"/>
      <c r="L124" s="38"/>
      <c r="M124" s="77"/>
      <c r="N124" s="161"/>
      <c r="O124" s="78"/>
      <c r="P124" s="162">
        <f>P125+P143+P270</f>
        <v>0</v>
      </c>
      <c r="Q124" s="78"/>
      <c r="R124" s="162">
        <f>R125+R143+R270</f>
        <v>895.82501800000023</v>
      </c>
      <c r="S124" s="78"/>
      <c r="T124" s="163">
        <f>T125+T143+T270</f>
        <v>0.35926999999999998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77</v>
      </c>
      <c r="AU124" s="16" t="s">
        <v>96</v>
      </c>
      <c r="BK124" s="164">
        <f>BK125+BK143+BK270</f>
        <v>0</v>
      </c>
    </row>
    <row r="125" spans="1:65" s="12" customFormat="1" ht="25.9" customHeight="1">
      <c r="B125" s="165"/>
      <c r="C125" s="166"/>
      <c r="D125" s="167" t="s">
        <v>77</v>
      </c>
      <c r="E125" s="168" t="s">
        <v>118</v>
      </c>
      <c r="F125" s="168" t="s">
        <v>119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P126+P136</f>
        <v>0</v>
      </c>
      <c r="Q125" s="173"/>
      <c r="R125" s="174">
        <f>R126+R136</f>
        <v>2.80654</v>
      </c>
      <c r="S125" s="173"/>
      <c r="T125" s="175">
        <f>T126+T136</f>
        <v>0</v>
      </c>
      <c r="AR125" s="176" t="s">
        <v>86</v>
      </c>
      <c r="AT125" s="177" t="s">
        <v>77</v>
      </c>
      <c r="AU125" s="177" t="s">
        <v>78</v>
      </c>
      <c r="AY125" s="176" t="s">
        <v>120</v>
      </c>
      <c r="BK125" s="178">
        <f>BK126+BK136</f>
        <v>0</v>
      </c>
    </row>
    <row r="126" spans="1:65" s="12" customFormat="1" ht="22.9" customHeight="1">
      <c r="B126" s="165"/>
      <c r="C126" s="166"/>
      <c r="D126" s="167" t="s">
        <v>77</v>
      </c>
      <c r="E126" s="179" t="s">
        <v>121</v>
      </c>
      <c r="F126" s="179" t="s">
        <v>122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SUM(P127:P135)</f>
        <v>0</v>
      </c>
      <c r="Q126" s="173"/>
      <c r="R126" s="174">
        <f>SUM(R127:R135)</f>
        <v>2.80654</v>
      </c>
      <c r="S126" s="173"/>
      <c r="T126" s="175">
        <f>SUM(T127:T135)</f>
        <v>0</v>
      </c>
      <c r="AR126" s="176" t="s">
        <v>86</v>
      </c>
      <c r="AT126" s="177" t="s">
        <v>77</v>
      </c>
      <c r="AU126" s="177" t="s">
        <v>86</v>
      </c>
      <c r="AY126" s="176" t="s">
        <v>120</v>
      </c>
      <c r="BK126" s="178">
        <f>SUM(BK127:BK135)</f>
        <v>0</v>
      </c>
    </row>
    <row r="127" spans="1:65" s="2" customFormat="1" ht="33" customHeight="1">
      <c r="A127" s="33"/>
      <c r="B127" s="34"/>
      <c r="C127" s="181" t="s">
        <v>86</v>
      </c>
      <c r="D127" s="181" t="s">
        <v>123</v>
      </c>
      <c r="E127" s="182" t="s">
        <v>124</v>
      </c>
      <c r="F127" s="183" t="s">
        <v>125</v>
      </c>
      <c r="G127" s="184" t="s">
        <v>126</v>
      </c>
      <c r="H127" s="185">
        <v>172</v>
      </c>
      <c r="I127" s="186"/>
      <c r="J127" s="187">
        <f>ROUND(I127*H127,2)</f>
        <v>0</v>
      </c>
      <c r="K127" s="183" t="s">
        <v>1</v>
      </c>
      <c r="L127" s="38"/>
      <c r="M127" s="188" t="s">
        <v>1</v>
      </c>
      <c r="N127" s="189" t="s">
        <v>43</v>
      </c>
      <c r="O127" s="70"/>
      <c r="P127" s="190">
        <f>O127*H127</f>
        <v>0</v>
      </c>
      <c r="Q127" s="190">
        <v>1.103E-2</v>
      </c>
      <c r="R127" s="190">
        <f>Q127*H127</f>
        <v>1.89716</v>
      </c>
      <c r="S127" s="190">
        <v>0</v>
      </c>
      <c r="T127" s="19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2" t="s">
        <v>127</v>
      </c>
      <c r="AT127" s="192" t="s">
        <v>123</v>
      </c>
      <c r="AU127" s="192" t="s">
        <v>88</v>
      </c>
      <c r="AY127" s="16" t="s">
        <v>120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86</v>
      </c>
      <c r="BK127" s="193">
        <f>ROUND(I127*H127,2)</f>
        <v>0</v>
      </c>
      <c r="BL127" s="16" t="s">
        <v>127</v>
      </c>
      <c r="BM127" s="192" t="s">
        <v>128</v>
      </c>
    </row>
    <row r="128" spans="1:65" s="2" customFormat="1" ht="29.25">
      <c r="A128" s="33"/>
      <c r="B128" s="34"/>
      <c r="C128" s="35"/>
      <c r="D128" s="194" t="s">
        <v>129</v>
      </c>
      <c r="E128" s="35"/>
      <c r="F128" s="195" t="s">
        <v>130</v>
      </c>
      <c r="G128" s="35"/>
      <c r="H128" s="35"/>
      <c r="I128" s="196"/>
      <c r="J128" s="35"/>
      <c r="K128" s="35"/>
      <c r="L128" s="38"/>
      <c r="M128" s="197"/>
      <c r="N128" s="198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129</v>
      </c>
      <c r="AU128" s="16" t="s">
        <v>88</v>
      </c>
    </row>
    <row r="129" spans="1:65" s="2" customFormat="1" ht="24.2" customHeight="1">
      <c r="A129" s="33"/>
      <c r="B129" s="34"/>
      <c r="C129" s="181" t="s">
        <v>88</v>
      </c>
      <c r="D129" s="181" t="s">
        <v>123</v>
      </c>
      <c r="E129" s="182" t="s">
        <v>131</v>
      </c>
      <c r="F129" s="183" t="s">
        <v>132</v>
      </c>
      <c r="G129" s="184" t="s">
        <v>126</v>
      </c>
      <c r="H129" s="185">
        <v>46</v>
      </c>
      <c r="I129" s="186"/>
      <c r="J129" s="187">
        <f>ROUND(I129*H129,2)</f>
        <v>0</v>
      </c>
      <c r="K129" s="183" t="s">
        <v>1</v>
      </c>
      <c r="L129" s="38"/>
      <c r="M129" s="188" t="s">
        <v>1</v>
      </c>
      <c r="N129" s="189" t="s">
        <v>43</v>
      </c>
      <c r="O129" s="70"/>
      <c r="P129" s="190">
        <f>O129*H129</f>
        <v>0</v>
      </c>
      <c r="Q129" s="190">
        <v>1.103E-2</v>
      </c>
      <c r="R129" s="190">
        <f>Q129*H129</f>
        <v>0.50737999999999994</v>
      </c>
      <c r="S129" s="190">
        <v>0</v>
      </c>
      <c r="T129" s="19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2" t="s">
        <v>127</v>
      </c>
      <c r="AT129" s="192" t="s">
        <v>123</v>
      </c>
      <c r="AU129" s="192" t="s">
        <v>88</v>
      </c>
      <c r="AY129" s="16" t="s">
        <v>120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86</v>
      </c>
      <c r="BK129" s="193">
        <f>ROUND(I129*H129,2)</f>
        <v>0</v>
      </c>
      <c r="BL129" s="16" t="s">
        <v>127</v>
      </c>
      <c r="BM129" s="192" t="s">
        <v>133</v>
      </c>
    </row>
    <row r="130" spans="1:65" s="2" customFormat="1" ht="29.25">
      <c r="A130" s="33"/>
      <c r="B130" s="34"/>
      <c r="C130" s="35"/>
      <c r="D130" s="194" t="s">
        <v>129</v>
      </c>
      <c r="E130" s="35"/>
      <c r="F130" s="195" t="s">
        <v>134</v>
      </c>
      <c r="G130" s="35"/>
      <c r="H130" s="35"/>
      <c r="I130" s="196"/>
      <c r="J130" s="35"/>
      <c r="K130" s="35"/>
      <c r="L130" s="38"/>
      <c r="M130" s="197"/>
      <c r="N130" s="198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129</v>
      </c>
      <c r="AU130" s="16" t="s">
        <v>88</v>
      </c>
    </row>
    <row r="131" spans="1:65" s="2" customFormat="1" ht="16.5" customHeight="1">
      <c r="A131" s="33"/>
      <c r="B131" s="34"/>
      <c r="C131" s="199" t="s">
        <v>135</v>
      </c>
      <c r="D131" s="199" t="s">
        <v>136</v>
      </c>
      <c r="E131" s="200" t="s">
        <v>137</v>
      </c>
      <c r="F131" s="201" t="s">
        <v>138</v>
      </c>
      <c r="G131" s="202" t="s">
        <v>139</v>
      </c>
      <c r="H131" s="203">
        <v>0.08</v>
      </c>
      <c r="I131" s="204"/>
      <c r="J131" s="205">
        <f>ROUND(I131*H131,2)</f>
        <v>0</v>
      </c>
      <c r="K131" s="201" t="s">
        <v>1</v>
      </c>
      <c r="L131" s="206"/>
      <c r="M131" s="207" t="s">
        <v>1</v>
      </c>
      <c r="N131" s="208" t="s">
        <v>43</v>
      </c>
      <c r="O131" s="70"/>
      <c r="P131" s="190">
        <f>O131*H131</f>
        <v>0</v>
      </c>
      <c r="Q131" s="190">
        <v>1</v>
      </c>
      <c r="R131" s="190">
        <f>Q131*H131</f>
        <v>0.08</v>
      </c>
      <c r="S131" s="190">
        <v>0</v>
      </c>
      <c r="T131" s="19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2" t="s">
        <v>140</v>
      </c>
      <c r="AT131" s="192" t="s">
        <v>136</v>
      </c>
      <c r="AU131" s="192" t="s">
        <v>88</v>
      </c>
      <c r="AY131" s="16" t="s">
        <v>120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86</v>
      </c>
      <c r="BK131" s="193">
        <f>ROUND(I131*H131,2)</f>
        <v>0</v>
      </c>
      <c r="BL131" s="16" t="s">
        <v>127</v>
      </c>
      <c r="BM131" s="192" t="s">
        <v>141</v>
      </c>
    </row>
    <row r="132" spans="1:65" s="2" customFormat="1" ht="11.25">
      <c r="A132" s="33"/>
      <c r="B132" s="34"/>
      <c r="C132" s="35"/>
      <c r="D132" s="194" t="s">
        <v>129</v>
      </c>
      <c r="E132" s="35"/>
      <c r="F132" s="195" t="s">
        <v>138</v>
      </c>
      <c r="G132" s="35"/>
      <c r="H132" s="35"/>
      <c r="I132" s="196"/>
      <c r="J132" s="35"/>
      <c r="K132" s="35"/>
      <c r="L132" s="38"/>
      <c r="M132" s="197"/>
      <c r="N132" s="198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129</v>
      </c>
      <c r="AU132" s="16" t="s">
        <v>88</v>
      </c>
    </row>
    <row r="133" spans="1:65" s="2" customFormat="1" ht="16.5" customHeight="1">
      <c r="A133" s="33"/>
      <c r="B133" s="34"/>
      <c r="C133" s="199" t="s">
        <v>127</v>
      </c>
      <c r="D133" s="199" t="s">
        <v>136</v>
      </c>
      <c r="E133" s="200" t="s">
        <v>142</v>
      </c>
      <c r="F133" s="201" t="s">
        <v>143</v>
      </c>
      <c r="G133" s="202" t="s">
        <v>139</v>
      </c>
      <c r="H133" s="203">
        <v>0.32200000000000001</v>
      </c>
      <c r="I133" s="204"/>
      <c r="J133" s="205">
        <f>ROUND(I133*H133,2)</f>
        <v>0</v>
      </c>
      <c r="K133" s="201" t="s">
        <v>1</v>
      </c>
      <c r="L133" s="206"/>
      <c r="M133" s="207" t="s">
        <v>1</v>
      </c>
      <c r="N133" s="208" t="s">
        <v>43</v>
      </c>
      <c r="O133" s="70"/>
      <c r="P133" s="190">
        <f>O133*H133</f>
        <v>0</v>
      </c>
      <c r="Q133" s="190">
        <v>1</v>
      </c>
      <c r="R133" s="190">
        <f>Q133*H133</f>
        <v>0.32200000000000001</v>
      </c>
      <c r="S133" s="190">
        <v>0</v>
      </c>
      <c r="T133" s="19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2" t="s">
        <v>140</v>
      </c>
      <c r="AT133" s="192" t="s">
        <v>136</v>
      </c>
      <c r="AU133" s="192" t="s">
        <v>88</v>
      </c>
      <c r="AY133" s="16" t="s">
        <v>120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6" t="s">
        <v>86</v>
      </c>
      <c r="BK133" s="193">
        <f>ROUND(I133*H133,2)</f>
        <v>0</v>
      </c>
      <c r="BL133" s="16" t="s">
        <v>127</v>
      </c>
      <c r="BM133" s="192" t="s">
        <v>144</v>
      </c>
    </row>
    <row r="134" spans="1:65" s="2" customFormat="1" ht="11.25">
      <c r="A134" s="33"/>
      <c r="B134" s="34"/>
      <c r="C134" s="35"/>
      <c r="D134" s="194" t="s">
        <v>129</v>
      </c>
      <c r="E134" s="35"/>
      <c r="F134" s="195" t="s">
        <v>143</v>
      </c>
      <c r="G134" s="35"/>
      <c r="H134" s="35"/>
      <c r="I134" s="196"/>
      <c r="J134" s="35"/>
      <c r="K134" s="35"/>
      <c r="L134" s="38"/>
      <c r="M134" s="197"/>
      <c r="N134" s="198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129</v>
      </c>
      <c r="AU134" s="16" t="s">
        <v>88</v>
      </c>
    </row>
    <row r="135" spans="1:65" s="2" customFormat="1" ht="19.5">
      <c r="A135" s="33"/>
      <c r="B135" s="34"/>
      <c r="C135" s="35"/>
      <c r="D135" s="194" t="s">
        <v>145</v>
      </c>
      <c r="E135" s="35"/>
      <c r="F135" s="209" t="s">
        <v>146</v>
      </c>
      <c r="G135" s="35"/>
      <c r="H135" s="35"/>
      <c r="I135" s="196"/>
      <c r="J135" s="35"/>
      <c r="K135" s="35"/>
      <c r="L135" s="38"/>
      <c r="M135" s="197"/>
      <c r="N135" s="198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145</v>
      </c>
      <c r="AU135" s="16" t="s">
        <v>88</v>
      </c>
    </row>
    <row r="136" spans="1:65" s="12" customFormat="1" ht="22.9" customHeight="1">
      <c r="B136" s="165"/>
      <c r="C136" s="166"/>
      <c r="D136" s="167" t="s">
        <v>77</v>
      </c>
      <c r="E136" s="179" t="s">
        <v>147</v>
      </c>
      <c r="F136" s="179" t="s">
        <v>148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SUM(P137:P142)</f>
        <v>0</v>
      </c>
      <c r="Q136" s="173"/>
      <c r="R136" s="174">
        <f>SUM(R137:R142)</f>
        <v>0</v>
      </c>
      <c r="S136" s="173"/>
      <c r="T136" s="175">
        <f>SUM(T137:T142)</f>
        <v>0</v>
      </c>
      <c r="AR136" s="176" t="s">
        <v>86</v>
      </c>
      <c r="AT136" s="177" t="s">
        <v>77</v>
      </c>
      <c r="AU136" s="177" t="s">
        <v>86</v>
      </c>
      <c r="AY136" s="176" t="s">
        <v>120</v>
      </c>
      <c r="BK136" s="178">
        <f>SUM(BK137:BK142)</f>
        <v>0</v>
      </c>
    </row>
    <row r="137" spans="1:65" s="2" customFormat="1" ht="24.2" customHeight="1">
      <c r="A137" s="33"/>
      <c r="B137" s="34"/>
      <c r="C137" s="181" t="s">
        <v>149</v>
      </c>
      <c r="D137" s="181" t="s">
        <v>123</v>
      </c>
      <c r="E137" s="182" t="s">
        <v>150</v>
      </c>
      <c r="F137" s="183" t="s">
        <v>151</v>
      </c>
      <c r="G137" s="184" t="s">
        <v>139</v>
      </c>
      <c r="H137" s="185">
        <v>0.79500000000000004</v>
      </c>
      <c r="I137" s="186"/>
      <c r="J137" s="187">
        <f>ROUND(I137*H137,2)</f>
        <v>0</v>
      </c>
      <c r="K137" s="183" t="s">
        <v>1</v>
      </c>
      <c r="L137" s="38"/>
      <c r="M137" s="188" t="s">
        <v>1</v>
      </c>
      <c r="N137" s="189" t="s">
        <v>43</v>
      </c>
      <c r="O137" s="70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2" t="s">
        <v>127</v>
      </c>
      <c r="AT137" s="192" t="s">
        <v>123</v>
      </c>
      <c r="AU137" s="192" t="s">
        <v>88</v>
      </c>
      <c r="AY137" s="16" t="s">
        <v>120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86</v>
      </c>
      <c r="BK137" s="193">
        <f>ROUND(I137*H137,2)</f>
        <v>0</v>
      </c>
      <c r="BL137" s="16" t="s">
        <v>127</v>
      </c>
      <c r="BM137" s="192" t="s">
        <v>152</v>
      </c>
    </row>
    <row r="138" spans="1:65" s="2" customFormat="1" ht="19.5">
      <c r="A138" s="33"/>
      <c r="B138" s="34"/>
      <c r="C138" s="35"/>
      <c r="D138" s="194" t="s">
        <v>129</v>
      </c>
      <c r="E138" s="35"/>
      <c r="F138" s="195" t="s">
        <v>153</v>
      </c>
      <c r="G138" s="35"/>
      <c r="H138" s="35"/>
      <c r="I138" s="196"/>
      <c r="J138" s="35"/>
      <c r="K138" s="35"/>
      <c r="L138" s="38"/>
      <c r="M138" s="197"/>
      <c r="N138" s="198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129</v>
      </c>
      <c r="AU138" s="16" t="s">
        <v>88</v>
      </c>
    </row>
    <row r="139" spans="1:65" s="2" customFormat="1" ht="24.2" customHeight="1">
      <c r="A139" s="33"/>
      <c r="B139" s="34"/>
      <c r="C139" s="181" t="s">
        <v>121</v>
      </c>
      <c r="D139" s="181" t="s">
        <v>123</v>
      </c>
      <c r="E139" s="182" t="s">
        <v>154</v>
      </c>
      <c r="F139" s="183" t="s">
        <v>155</v>
      </c>
      <c r="G139" s="184" t="s">
        <v>156</v>
      </c>
      <c r="H139" s="185">
        <v>10</v>
      </c>
      <c r="I139" s="186"/>
      <c r="J139" s="187">
        <f>ROUND(I139*H139,2)</f>
        <v>0</v>
      </c>
      <c r="K139" s="183" t="s">
        <v>1</v>
      </c>
      <c r="L139" s="38"/>
      <c r="M139" s="188" t="s">
        <v>1</v>
      </c>
      <c r="N139" s="189" t="s">
        <v>43</v>
      </c>
      <c r="O139" s="70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2" t="s">
        <v>127</v>
      </c>
      <c r="AT139" s="192" t="s">
        <v>123</v>
      </c>
      <c r="AU139" s="192" t="s">
        <v>88</v>
      </c>
      <c r="AY139" s="16" t="s">
        <v>120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6" t="s">
        <v>86</v>
      </c>
      <c r="BK139" s="193">
        <f>ROUND(I139*H139,2)</f>
        <v>0</v>
      </c>
      <c r="BL139" s="16" t="s">
        <v>127</v>
      </c>
      <c r="BM139" s="192" t="s">
        <v>157</v>
      </c>
    </row>
    <row r="140" spans="1:65" s="2" customFormat="1" ht="29.25">
      <c r="A140" s="33"/>
      <c r="B140" s="34"/>
      <c r="C140" s="35"/>
      <c r="D140" s="194" t="s">
        <v>129</v>
      </c>
      <c r="E140" s="35"/>
      <c r="F140" s="195" t="s">
        <v>158</v>
      </c>
      <c r="G140" s="35"/>
      <c r="H140" s="35"/>
      <c r="I140" s="196"/>
      <c r="J140" s="35"/>
      <c r="K140" s="35"/>
      <c r="L140" s="38"/>
      <c r="M140" s="197"/>
      <c r="N140" s="198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129</v>
      </c>
      <c r="AU140" s="16" t="s">
        <v>88</v>
      </c>
    </row>
    <row r="141" spans="1:65" s="2" customFormat="1" ht="37.9" customHeight="1">
      <c r="A141" s="33"/>
      <c r="B141" s="34"/>
      <c r="C141" s="181" t="s">
        <v>159</v>
      </c>
      <c r="D141" s="181" t="s">
        <v>123</v>
      </c>
      <c r="E141" s="182" t="s">
        <v>160</v>
      </c>
      <c r="F141" s="183" t="s">
        <v>161</v>
      </c>
      <c r="G141" s="184" t="s">
        <v>139</v>
      </c>
      <c r="H141" s="185">
        <v>0.28000000000000003</v>
      </c>
      <c r="I141" s="186"/>
      <c r="J141" s="187">
        <f>ROUND(I141*H141,2)</f>
        <v>0</v>
      </c>
      <c r="K141" s="183" t="s">
        <v>1</v>
      </c>
      <c r="L141" s="38"/>
      <c r="M141" s="188" t="s">
        <v>1</v>
      </c>
      <c r="N141" s="189" t="s">
        <v>43</v>
      </c>
      <c r="O141" s="70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2" t="s">
        <v>127</v>
      </c>
      <c r="AT141" s="192" t="s">
        <v>123</v>
      </c>
      <c r="AU141" s="192" t="s">
        <v>88</v>
      </c>
      <c r="AY141" s="16" t="s">
        <v>120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6" t="s">
        <v>86</v>
      </c>
      <c r="BK141" s="193">
        <f>ROUND(I141*H141,2)</f>
        <v>0</v>
      </c>
      <c r="BL141" s="16" t="s">
        <v>127</v>
      </c>
      <c r="BM141" s="192" t="s">
        <v>162</v>
      </c>
    </row>
    <row r="142" spans="1:65" s="2" customFormat="1" ht="29.25">
      <c r="A142" s="33"/>
      <c r="B142" s="34"/>
      <c r="C142" s="35"/>
      <c r="D142" s="194" t="s">
        <v>129</v>
      </c>
      <c r="E142" s="35"/>
      <c r="F142" s="195" t="s">
        <v>163</v>
      </c>
      <c r="G142" s="35"/>
      <c r="H142" s="35"/>
      <c r="I142" s="196"/>
      <c r="J142" s="35"/>
      <c r="K142" s="35"/>
      <c r="L142" s="38"/>
      <c r="M142" s="197"/>
      <c r="N142" s="198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129</v>
      </c>
      <c r="AU142" s="16" t="s">
        <v>88</v>
      </c>
    </row>
    <row r="143" spans="1:65" s="12" customFormat="1" ht="25.9" customHeight="1">
      <c r="B143" s="165"/>
      <c r="C143" s="166"/>
      <c r="D143" s="167" t="s">
        <v>77</v>
      </c>
      <c r="E143" s="168" t="s">
        <v>164</v>
      </c>
      <c r="F143" s="168" t="s">
        <v>165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P144+P263</f>
        <v>0</v>
      </c>
      <c r="Q143" s="173"/>
      <c r="R143" s="174">
        <f>R144+R263</f>
        <v>893.01847800000019</v>
      </c>
      <c r="S143" s="173"/>
      <c r="T143" s="175">
        <f>T144+T263</f>
        <v>0.35926999999999998</v>
      </c>
      <c r="AR143" s="176" t="s">
        <v>88</v>
      </c>
      <c r="AT143" s="177" t="s">
        <v>77</v>
      </c>
      <c r="AU143" s="177" t="s">
        <v>78</v>
      </c>
      <c r="AY143" s="176" t="s">
        <v>120</v>
      </c>
      <c r="BK143" s="178">
        <f>BK144+BK263</f>
        <v>0</v>
      </c>
    </row>
    <row r="144" spans="1:65" s="12" customFormat="1" ht="22.9" customHeight="1">
      <c r="B144" s="165"/>
      <c r="C144" s="166"/>
      <c r="D144" s="167" t="s">
        <v>77</v>
      </c>
      <c r="E144" s="179" t="s">
        <v>166</v>
      </c>
      <c r="F144" s="179" t="s">
        <v>167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SUM(P145:P262)</f>
        <v>0</v>
      </c>
      <c r="Q144" s="173"/>
      <c r="R144" s="174">
        <f>SUM(R145:R262)</f>
        <v>890.73667800000021</v>
      </c>
      <c r="S144" s="173"/>
      <c r="T144" s="175">
        <f>SUM(T145:T262)</f>
        <v>0.35926999999999998</v>
      </c>
      <c r="AR144" s="176" t="s">
        <v>88</v>
      </c>
      <c r="AT144" s="177" t="s">
        <v>77</v>
      </c>
      <c r="AU144" s="177" t="s">
        <v>86</v>
      </c>
      <c r="AY144" s="176" t="s">
        <v>120</v>
      </c>
      <c r="BK144" s="178">
        <f>SUM(BK145:BK262)</f>
        <v>0</v>
      </c>
    </row>
    <row r="145" spans="1:65" s="2" customFormat="1" ht="16.5" customHeight="1">
      <c r="A145" s="33"/>
      <c r="B145" s="34"/>
      <c r="C145" s="181" t="s">
        <v>140</v>
      </c>
      <c r="D145" s="181" t="s">
        <v>123</v>
      </c>
      <c r="E145" s="182" t="s">
        <v>168</v>
      </c>
      <c r="F145" s="183" t="s">
        <v>169</v>
      </c>
      <c r="G145" s="184" t="s">
        <v>170</v>
      </c>
      <c r="H145" s="185">
        <v>145</v>
      </c>
      <c r="I145" s="186"/>
      <c r="J145" s="187">
        <f>ROUND(I145*H145,2)</f>
        <v>0</v>
      </c>
      <c r="K145" s="183" t="s">
        <v>1</v>
      </c>
      <c r="L145" s="38"/>
      <c r="M145" s="188" t="s">
        <v>1</v>
      </c>
      <c r="N145" s="189" t="s">
        <v>43</v>
      </c>
      <c r="O145" s="70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2" t="s">
        <v>171</v>
      </c>
      <c r="AT145" s="192" t="s">
        <v>123</v>
      </c>
      <c r="AU145" s="192" t="s">
        <v>88</v>
      </c>
      <c r="AY145" s="16" t="s">
        <v>120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86</v>
      </c>
      <c r="BK145" s="193">
        <f>ROUND(I145*H145,2)</f>
        <v>0</v>
      </c>
      <c r="BL145" s="16" t="s">
        <v>171</v>
      </c>
      <c r="BM145" s="192" t="s">
        <v>172</v>
      </c>
    </row>
    <row r="146" spans="1:65" s="2" customFormat="1" ht="29.25">
      <c r="A146" s="33"/>
      <c r="B146" s="34"/>
      <c r="C146" s="35"/>
      <c r="D146" s="194" t="s">
        <v>129</v>
      </c>
      <c r="E146" s="35"/>
      <c r="F146" s="195" t="s">
        <v>173</v>
      </c>
      <c r="G146" s="35"/>
      <c r="H146" s="35"/>
      <c r="I146" s="196"/>
      <c r="J146" s="35"/>
      <c r="K146" s="35"/>
      <c r="L146" s="38"/>
      <c r="M146" s="197"/>
      <c r="N146" s="198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129</v>
      </c>
      <c r="AU146" s="16" t="s">
        <v>88</v>
      </c>
    </row>
    <row r="147" spans="1:65" s="2" customFormat="1" ht="24.2" customHeight="1">
      <c r="A147" s="33"/>
      <c r="B147" s="34"/>
      <c r="C147" s="199" t="s">
        <v>174</v>
      </c>
      <c r="D147" s="199" t="s">
        <v>136</v>
      </c>
      <c r="E147" s="200" t="s">
        <v>175</v>
      </c>
      <c r="F147" s="201" t="s">
        <v>176</v>
      </c>
      <c r="G147" s="202" t="s">
        <v>170</v>
      </c>
      <c r="H147" s="203">
        <v>185</v>
      </c>
      <c r="I147" s="204"/>
      <c r="J147" s="205">
        <f>ROUND(I147*H147,2)</f>
        <v>0</v>
      </c>
      <c r="K147" s="201" t="s">
        <v>177</v>
      </c>
      <c r="L147" s="206"/>
      <c r="M147" s="207" t="s">
        <v>1</v>
      </c>
      <c r="N147" s="208" t="s">
        <v>43</v>
      </c>
      <c r="O147" s="70"/>
      <c r="P147" s="190">
        <f>O147*H147</f>
        <v>0</v>
      </c>
      <c r="Q147" s="190">
        <v>5.0000000000000002E-5</v>
      </c>
      <c r="R147" s="190">
        <f>Q147*H147</f>
        <v>9.2500000000000013E-3</v>
      </c>
      <c r="S147" s="190">
        <v>0</v>
      </c>
      <c r="T147" s="19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2" t="s">
        <v>178</v>
      </c>
      <c r="AT147" s="192" t="s">
        <v>136</v>
      </c>
      <c r="AU147" s="192" t="s">
        <v>88</v>
      </c>
      <c r="AY147" s="16" t="s">
        <v>120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6" t="s">
        <v>86</v>
      </c>
      <c r="BK147" s="193">
        <f>ROUND(I147*H147,2)</f>
        <v>0</v>
      </c>
      <c r="BL147" s="16" t="s">
        <v>171</v>
      </c>
      <c r="BM147" s="192" t="s">
        <v>179</v>
      </c>
    </row>
    <row r="148" spans="1:65" s="2" customFormat="1" ht="11.25">
      <c r="A148" s="33"/>
      <c r="B148" s="34"/>
      <c r="C148" s="35"/>
      <c r="D148" s="194" t="s">
        <v>129</v>
      </c>
      <c r="E148" s="35"/>
      <c r="F148" s="195" t="s">
        <v>176</v>
      </c>
      <c r="G148" s="35"/>
      <c r="H148" s="35"/>
      <c r="I148" s="196"/>
      <c r="J148" s="35"/>
      <c r="K148" s="35"/>
      <c r="L148" s="38"/>
      <c r="M148" s="197"/>
      <c r="N148" s="198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129</v>
      </c>
      <c r="AU148" s="16" t="s">
        <v>88</v>
      </c>
    </row>
    <row r="149" spans="1:65" s="2" customFormat="1" ht="16.5" customHeight="1">
      <c r="A149" s="33"/>
      <c r="B149" s="34"/>
      <c r="C149" s="199" t="s">
        <v>180</v>
      </c>
      <c r="D149" s="199" t="s">
        <v>136</v>
      </c>
      <c r="E149" s="200" t="s">
        <v>181</v>
      </c>
      <c r="F149" s="201" t="s">
        <v>182</v>
      </c>
      <c r="G149" s="202" t="s">
        <v>170</v>
      </c>
      <c r="H149" s="203">
        <v>45</v>
      </c>
      <c r="I149" s="204"/>
      <c r="J149" s="205">
        <f>ROUND(I149*H149,2)</f>
        <v>0</v>
      </c>
      <c r="K149" s="201" t="s">
        <v>177</v>
      </c>
      <c r="L149" s="206"/>
      <c r="M149" s="207" t="s">
        <v>1</v>
      </c>
      <c r="N149" s="208" t="s">
        <v>43</v>
      </c>
      <c r="O149" s="70"/>
      <c r="P149" s="190">
        <f>O149*H149</f>
        <v>0</v>
      </c>
      <c r="Q149" s="190">
        <v>1.0000000000000001E-5</v>
      </c>
      <c r="R149" s="190">
        <f>Q149*H149</f>
        <v>4.5000000000000004E-4</v>
      </c>
      <c r="S149" s="190">
        <v>0</v>
      </c>
      <c r="T149" s="19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2" t="s">
        <v>178</v>
      </c>
      <c r="AT149" s="192" t="s">
        <v>136</v>
      </c>
      <c r="AU149" s="192" t="s">
        <v>88</v>
      </c>
      <c r="AY149" s="16" t="s">
        <v>120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6" t="s">
        <v>86</v>
      </c>
      <c r="BK149" s="193">
        <f>ROUND(I149*H149,2)</f>
        <v>0</v>
      </c>
      <c r="BL149" s="16" t="s">
        <v>171</v>
      </c>
      <c r="BM149" s="192" t="s">
        <v>183</v>
      </c>
    </row>
    <row r="150" spans="1:65" s="2" customFormat="1" ht="11.25">
      <c r="A150" s="33"/>
      <c r="B150" s="34"/>
      <c r="C150" s="35"/>
      <c r="D150" s="194" t="s">
        <v>129</v>
      </c>
      <c r="E150" s="35"/>
      <c r="F150" s="195" t="s">
        <v>182</v>
      </c>
      <c r="G150" s="35"/>
      <c r="H150" s="35"/>
      <c r="I150" s="196"/>
      <c r="J150" s="35"/>
      <c r="K150" s="35"/>
      <c r="L150" s="38"/>
      <c r="M150" s="197"/>
      <c r="N150" s="198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129</v>
      </c>
      <c r="AU150" s="16" t="s">
        <v>88</v>
      </c>
    </row>
    <row r="151" spans="1:65" s="2" customFormat="1" ht="24.2" customHeight="1">
      <c r="A151" s="33"/>
      <c r="B151" s="34"/>
      <c r="C151" s="199" t="s">
        <v>184</v>
      </c>
      <c r="D151" s="199" t="s">
        <v>136</v>
      </c>
      <c r="E151" s="200" t="s">
        <v>185</v>
      </c>
      <c r="F151" s="201" t="s">
        <v>186</v>
      </c>
      <c r="G151" s="202" t="s">
        <v>187</v>
      </c>
      <c r="H151" s="203">
        <v>1564</v>
      </c>
      <c r="I151" s="204"/>
      <c r="J151" s="205">
        <f>ROUND(I151*H151,2)</f>
        <v>0</v>
      </c>
      <c r="K151" s="201" t="s">
        <v>1</v>
      </c>
      <c r="L151" s="206"/>
      <c r="M151" s="207" t="s">
        <v>1</v>
      </c>
      <c r="N151" s="208" t="s">
        <v>43</v>
      </c>
      <c r="O151" s="70"/>
      <c r="P151" s="190">
        <f>O151*H151</f>
        <v>0</v>
      </c>
      <c r="Q151" s="190">
        <v>1.2E-4</v>
      </c>
      <c r="R151" s="190">
        <f>Q151*H151</f>
        <v>0.18768000000000001</v>
      </c>
      <c r="S151" s="190">
        <v>0</v>
      </c>
      <c r="T151" s="19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2" t="s">
        <v>178</v>
      </c>
      <c r="AT151" s="192" t="s">
        <v>136</v>
      </c>
      <c r="AU151" s="192" t="s">
        <v>88</v>
      </c>
      <c r="AY151" s="16" t="s">
        <v>120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6" t="s">
        <v>86</v>
      </c>
      <c r="BK151" s="193">
        <f>ROUND(I151*H151,2)</f>
        <v>0</v>
      </c>
      <c r="BL151" s="16" t="s">
        <v>171</v>
      </c>
      <c r="BM151" s="192" t="s">
        <v>188</v>
      </c>
    </row>
    <row r="152" spans="1:65" s="2" customFormat="1" ht="19.5">
      <c r="A152" s="33"/>
      <c r="B152" s="34"/>
      <c r="C152" s="35"/>
      <c r="D152" s="194" t="s">
        <v>129</v>
      </c>
      <c r="E152" s="35"/>
      <c r="F152" s="195" t="s">
        <v>186</v>
      </c>
      <c r="G152" s="35"/>
      <c r="H152" s="35"/>
      <c r="I152" s="196"/>
      <c r="J152" s="35"/>
      <c r="K152" s="35"/>
      <c r="L152" s="38"/>
      <c r="M152" s="197"/>
      <c r="N152" s="198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129</v>
      </c>
      <c r="AU152" s="16" t="s">
        <v>88</v>
      </c>
    </row>
    <row r="153" spans="1:65" s="13" customFormat="1" ht="11.25">
      <c r="B153" s="210"/>
      <c r="C153" s="211"/>
      <c r="D153" s="194" t="s">
        <v>189</v>
      </c>
      <c r="E153" s="212" t="s">
        <v>1</v>
      </c>
      <c r="F153" s="213" t="s">
        <v>190</v>
      </c>
      <c r="G153" s="211"/>
      <c r="H153" s="214">
        <v>1564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189</v>
      </c>
      <c r="AU153" s="220" t="s">
        <v>88</v>
      </c>
      <c r="AV153" s="13" t="s">
        <v>88</v>
      </c>
      <c r="AW153" s="13" t="s">
        <v>34</v>
      </c>
      <c r="AX153" s="13" t="s">
        <v>86</v>
      </c>
      <c r="AY153" s="220" t="s">
        <v>120</v>
      </c>
    </row>
    <row r="154" spans="1:65" s="2" customFormat="1" ht="24.2" customHeight="1">
      <c r="A154" s="33"/>
      <c r="B154" s="34"/>
      <c r="C154" s="181" t="s">
        <v>191</v>
      </c>
      <c r="D154" s="181" t="s">
        <v>123</v>
      </c>
      <c r="E154" s="182" t="s">
        <v>192</v>
      </c>
      <c r="F154" s="183" t="s">
        <v>193</v>
      </c>
      <c r="G154" s="184" t="s">
        <v>187</v>
      </c>
      <c r="H154" s="185">
        <v>1360</v>
      </c>
      <c r="I154" s="186"/>
      <c r="J154" s="187">
        <f>ROUND(I154*H154,2)</f>
        <v>0</v>
      </c>
      <c r="K154" s="183" t="s">
        <v>1</v>
      </c>
      <c r="L154" s="38"/>
      <c r="M154" s="188" t="s">
        <v>1</v>
      </c>
      <c r="N154" s="189" t="s">
        <v>43</v>
      </c>
      <c r="O154" s="70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2" t="s">
        <v>171</v>
      </c>
      <c r="AT154" s="192" t="s">
        <v>123</v>
      </c>
      <c r="AU154" s="192" t="s">
        <v>88</v>
      </c>
      <c r="AY154" s="16" t="s">
        <v>120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86</v>
      </c>
      <c r="BK154" s="193">
        <f>ROUND(I154*H154,2)</f>
        <v>0</v>
      </c>
      <c r="BL154" s="16" t="s">
        <v>171</v>
      </c>
      <c r="BM154" s="192" t="s">
        <v>194</v>
      </c>
    </row>
    <row r="155" spans="1:65" s="2" customFormat="1" ht="19.5">
      <c r="A155" s="33"/>
      <c r="B155" s="34"/>
      <c r="C155" s="35"/>
      <c r="D155" s="194" t="s">
        <v>129</v>
      </c>
      <c r="E155" s="35"/>
      <c r="F155" s="195" t="s">
        <v>195</v>
      </c>
      <c r="G155" s="35"/>
      <c r="H155" s="35"/>
      <c r="I155" s="196"/>
      <c r="J155" s="35"/>
      <c r="K155" s="35"/>
      <c r="L155" s="38"/>
      <c r="M155" s="197"/>
      <c r="N155" s="198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129</v>
      </c>
      <c r="AU155" s="16" t="s">
        <v>88</v>
      </c>
    </row>
    <row r="156" spans="1:65" s="2" customFormat="1" ht="24.2" customHeight="1">
      <c r="A156" s="33"/>
      <c r="B156" s="34"/>
      <c r="C156" s="199" t="s">
        <v>196</v>
      </c>
      <c r="D156" s="199" t="s">
        <v>136</v>
      </c>
      <c r="E156" s="200" t="s">
        <v>197</v>
      </c>
      <c r="F156" s="201" t="s">
        <v>198</v>
      </c>
      <c r="G156" s="202" t="s">
        <v>187</v>
      </c>
      <c r="H156" s="203">
        <v>287.5</v>
      </c>
      <c r="I156" s="204"/>
      <c r="J156" s="205">
        <f>ROUND(I156*H156,2)</f>
        <v>0</v>
      </c>
      <c r="K156" s="201" t="s">
        <v>1</v>
      </c>
      <c r="L156" s="206"/>
      <c r="M156" s="207" t="s">
        <v>1</v>
      </c>
      <c r="N156" s="208" t="s">
        <v>43</v>
      </c>
      <c r="O156" s="70"/>
      <c r="P156" s="190">
        <f>O156*H156</f>
        <v>0</v>
      </c>
      <c r="Q156" s="190">
        <v>1.6000000000000001E-4</v>
      </c>
      <c r="R156" s="190">
        <f>Q156*H156</f>
        <v>4.6000000000000006E-2</v>
      </c>
      <c r="S156" s="190">
        <v>0</v>
      </c>
      <c r="T156" s="19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2" t="s">
        <v>178</v>
      </c>
      <c r="AT156" s="192" t="s">
        <v>136</v>
      </c>
      <c r="AU156" s="192" t="s">
        <v>88</v>
      </c>
      <c r="AY156" s="16" t="s">
        <v>120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6" t="s">
        <v>86</v>
      </c>
      <c r="BK156" s="193">
        <f>ROUND(I156*H156,2)</f>
        <v>0</v>
      </c>
      <c r="BL156" s="16" t="s">
        <v>171</v>
      </c>
      <c r="BM156" s="192" t="s">
        <v>199</v>
      </c>
    </row>
    <row r="157" spans="1:65" s="2" customFormat="1" ht="19.5">
      <c r="A157" s="33"/>
      <c r="B157" s="34"/>
      <c r="C157" s="35"/>
      <c r="D157" s="194" t="s">
        <v>129</v>
      </c>
      <c r="E157" s="35"/>
      <c r="F157" s="195" t="s">
        <v>198</v>
      </c>
      <c r="G157" s="35"/>
      <c r="H157" s="35"/>
      <c r="I157" s="196"/>
      <c r="J157" s="35"/>
      <c r="K157" s="35"/>
      <c r="L157" s="38"/>
      <c r="M157" s="197"/>
      <c r="N157" s="198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129</v>
      </c>
      <c r="AU157" s="16" t="s">
        <v>88</v>
      </c>
    </row>
    <row r="158" spans="1:65" s="13" customFormat="1" ht="11.25">
      <c r="B158" s="210"/>
      <c r="C158" s="211"/>
      <c r="D158" s="194" t="s">
        <v>189</v>
      </c>
      <c r="E158" s="212" t="s">
        <v>1</v>
      </c>
      <c r="F158" s="213" t="s">
        <v>200</v>
      </c>
      <c r="G158" s="211"/>
      <c r="H158" s="214">
        <v>287.5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189</v>
      </c>
      <c r="AU158" s="220" t="s">
        <v>88</v>
      </c>
      <c r="AV158" s="13" t="s">
        <v>88</v>
      </c>
      <c r="AW158" s="13" t="s">
        <v>34</v>
      </c>
      <c r="AX158" s="13" t="s">
        <v>86</v>
      </c>
      <c r="AY158" s="220" t="s">
        <v>120</v>
      </c>
    </row>
    <row r="159" spans="1:65" s="2" customFormat="1" ht="33" customHeight="1">
      <c r="A159" s="33"/>
      <c r="B159" s="34"/>
      <c r="C159" s="181" t="s">
        <v>201</v>
      </c>
      <c r="D159" s="181" t="s">
        <v>123</v>
      </c>
      <c r="E159" s="182" t="s">
        <v>202</v>
      </c>
      <c r="F159" s="183" t="s">
        <v>203</v>
      </c>
      <c r="G159" s="184" t="s">
        <v>187</v>
      </c>
      <c r="H159" s="185">
        <v>250</v>
      </c>
      <c r="I159" s="186"/>
      <c r="J159" s="187">
        <f>ROUND(I159*H159,2)</f>
        <v>0</v>
      </c>
      <c r="K159" s="183" t="s">
        <v>1</v>
      </c>
      <c r="L159" s="38"/>
      <c r="M159" s="188" t="s">
        <v>1</v>
      </c>
      <c r="N159" s="189" t="s">
        <v>43</v>
      </c>
      <c r="O159" s="70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2" t="s">
        <v>171</v>
      </c>
      <c r="AT159" s="192" t="s">
        <v>123</v>
      </c>
      <c r="AU159" s="192" t="s">
        <v>88</v>
      </c>
      <c r="AY159" s="16" t="s">
        <v>120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6" t="s">
        <v>86</v>
      </c>
      <c r="BK159" s="193">
        <f>ROUND(I159*H159,2)</f>
        <v>0</v>
      </c>
      <c r="BL159" s="16" t="s">
        <v>171</v>
      </c>
      <c r="BM159" s="192" t="s">
        <v>204</v>
      </c>
    </row>
    <row r="160" spans="1:65" s="2" customFormat="1" ht="19.5">
      <c r="A160" s="33"/>
      <c r="B160" s="34"/>
      <c r="C160" s="35"/>
      <c r="D160" s="194" t="s">
        <v>129</v>
      </c>
      <c r="E160" s="35"/>
      <c r="F160" s="195" t="s">
        <v>205</v>
      </c>
      <c r="G160" s="35"/>
      <c r="H160" s="35"/>
      <c r="I160" s="196"/>
      <c r="J160" s="35"/>
      <c r="K160" s="35"/>
      <c r="L160" s="38"/>
      <c r="M160" s="197"/>
      <c r="N160" s="198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129</v>
      </c>
      <c r="AU160" s="16" t="s">
        <v>88</v>
      </c>
    </row>
    <row r="161" spans="1:65" s="2" customFormat="1" ht="24.2" customHeight="1">
      <c r="A161" s="33"/>
      <c r="B161" s="34"/>
      <c r="C161" s="199" t="s">
        <v>8</v>
      </c>
      <c r="D161" s="199" t="s">
        <v>136</v>
      </c>
      <c r="E161" s="200" t="s">
        <v>206</v>
      </c>
      <c r="F161" s="201" t="s">
        <v>207</v>
      </c>
      <c r="G161" s="202" t="s">
        <v>187</v>
      </c>
      <c r="H161" s="203">
        <v>446.2</v>
      </c>
      <c r="I161" s="204"/>
      <c r="J161" s="205">
        <f>ROUND(I161*H161,2)</f>
        <v>0</v>
      </c>
      <c r="K161" s="201" t="s">
        <v>177</v>
      </c>
      <c r="L161" s="206"/>
      <c r="M161" s="207" t="s">
        <v>1</v>
      </c>
      <c r="N161" s="208" t="s">
        <v>43</v>
      </c>
      <c r="O161" s="70"/>
      <c r="P161" s="190">
        <f>O161*H161</f>
        <v>0</v>
      </c>
      <c r="Q161" s="190">
        <v>1.3999999999999999E-4</v>
      </c>
      <c r="R161" s="190">
        <f>Q161*H161</f>
        <v>6.2467999999999996E-2</v>
      </c>
      <c r="S161" s="190">
        <v>0</v>
      </c>
      <c r="T161" s="19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2" t="s">
        <v>178</v>
      </c>
      <c r="AT161" s="192" t="s">
        <v>136</v>
      </c>
      <c r="AU161" s="192" t="s">
        <v>88</v>
      </c>
      <c r="AY161" s="16" t="s">
        <v>120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86</v>
      </c>
      <c r="BK161" s="193">
        <f>ROUND(I161*H161,2)</f>
        <v>0</v>
      </c>
      <c r="BL161" s="16" t="s">
        <v>171</v>
      </c>
      <c r="BM161" s="192" t="s">
        <v>208</v>
      </c>
    </row>
    <row r="162" spans="1:65" s="2" customFormat="1" ht="19.5">
      <c r="A162" s="33"/>
      <c r="B162" s="34"/>
      <c r="C162" s="35"/>
      <c r="D162" s="194" t="s">
        <v>129</v>
      </c>
      <c r="E162" s="35"/>
      <c r="F162" s="195" t="s">
        <v>207</v>
      </c>
      <c r="G162" s="35"/>
      <c r="H162" s="35"/>
      <c r="I162" s="196"/>
      <c r="J162" s="35"/>
      <c r="K162" s="35"/>
      <c r="L162" s="38"/>
      <c r="M162" s="197"/>
      <c r="N162" s="198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129</v>
      </c>
      <c r="AU162" s="16" t="s">
        <v>88</v>
      </c>
    </row>
    <row r="163" spans="1:65" s="13" customFormat="1" ht="11.25">
      <c r="B163" s="210"/>
      <c r="C163" s="211"/>
      <c r="D163" s="194" t="s">
        <v>189</v>
      </c>
      <c r="E163" s="212" t="s">
        <v>1</v>
      </c>
      <c r="F163" s="213" t="s">
        <v>209</v>
      </c>
      <c r="G163" s="211"/>
      <c r="H163" s="214">
        <v>446.2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189</v>
      </c>
      <c r="AU163" s="220" t="s">
        <v>88</v>
      </c>
      <c r="AV163" s="13" t="s">
        <v>88</v>
      </c>
      <c r="AW163" s="13" t="s">
        <v>34</v>
      </c>
      <c r="AX163" s="13" t="s">
        <v>86</v>
      </c>
      <c r="AY163" s="220" t="s">
        <v>120</v>
      </c>
    </row>
    <row r="164" spans="1:65" s="2" customFormat="1" ht="24.2" customHeight="1">
      <c r="A164" s="33"/>
      <c r="B164" s="34"/>
      <c r="C164" s="181" t="s">
        <v>171</v>
      </c>
      <c r="D164" s="181" t="s">
        <v>123</v>
      </c>
      <c r="E164" s="182" t="s">
        <v>210</v>
      </c>
      <c r="F164" s="183" t="s">
        <v>211</v>
      </c>
      <c r="G164" s="184" t="s">
        <v>187</v>
      </c>
      <c r="H164" s="185">
        <v>388</v>
      </c>
      <c r="I164" s="186"/>
      <c r="J164" s="187">
        <f>ROUND(I164*H164,2)</f>
        <v>0</v>
      </c>
      <c r="K164" s="183" t="s">
        <v>177</v>
      </c>
      <c r="L164" s="38"/>
      <c r="M164" s="188" t="s">
        <v>1</v>
      </c>
      <c r="N164" s="189" t="s">
        <v>43</v>
      </c>
      <c r="O164" s="70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2" t="s">
        <v>171</v>
      </c>
      <c r="AT164" s="192" t="s">
        <v>123</v>
      </c>
      <c r="AU164" s="192" t="s">
        <v>88</v>
      </c>
      <c r="AY164" s="16" t="s">
        <v>120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6" t="s">
        <v>86</v>
      </c>
      <c r="BK164" s="193">
        <f>ROUND(I164*H164,2)</f>
        <v>0</v>
      </c>
      <c r="BL164" s="16" t="s">
        <v>171</v>
      </c>
      <c r="BM164" s="192" t="s">
        <v>212</v>
      </c>
    </row>
    <row r="165" spans="1:65" s="2" customFormat="1" ht="19.5">
      <c r="A165" s="33"/>
      <c r="B165" s="34"/>
      <c r="C165" s="35"/>
      <c r="D165" s="194" t="s">
        <v>129</v>
      </c>
      <c r="E165" s="35"/>
      <c r="F165" s="195" t="s">
        <v>213</v>
      </c>
      <c r="G165" s="35"/>
      <c r="H165" s="35"/>
      <c r="I165" s="196"/>
      <c r="J165" s="35"/>
      <c r="K165" s="35"/>
      <c r="L165" s="38"/>
      <c r="M165" s="197"/>
      <c r="N165" s="198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129</v>
      </c>
      <c r="AU165" s="16" t="s">
        <v>88</v>
      </c>
    </row>
    <row r="166" spans="1:65" s="2" customFormat="1" ht="24.2" customHeight="1">
      <c r="A166" s="33"/>
      <c r="B166" s="34"/>
      <c r="C166" s="181" t="s">
        <v>214</v>
      </c>
      <c r="D166" s="181" t="s">
        <v>123</v>
      </c>
      <c r="E166" s="182" t="s">
        <v>215</v>
      </c>
      <c r="F166" s="183" t="s">
        <v>216</v>
      </c>
      <c r="G166" s="184" t="s">
        <v>170</v>
      </c>
      <c r="H166" s="185">
        <v>1260</v>
      </c>
      <c r="I166" s="186"/>
      <c r="J166" s="187">
        <f>ROUND(I166*H166,2)</f>
        <v>0</v>
      </c>
      <c r="K166" s="183" t="s">
        <v>1</v>
      </c>
      <c r="L166" s="38"/>
      <c r="M166" s="188" t="s">
        <v>1</v>
      </c>
      <c r="N166" s="189" t="s">
        <v>43</v>
      </c>
      <c r="O166" s="70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2" t="s">
        <v>171</v>
      </c>
      <c r="AT166" s="192" t="s">
        <v>123</v>
      </c>
      <c r="AU166" s="192" t="s">
        <v>88</v>
      </c>
      <c r="AY166" s="16" t="s">
        <v>120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6" t="s">
        <v>86</v>
      </c>
      <c r="BK166" s="193">
        <f>ROUND(I166*H166,2)</f>
        <v>0</v>
      </c>
      <c r="BL166" s="16" t="s">
        <v>171</v>
      </c>
      <c r="BM166" s="192" t="s">
        <v>217</v>
      </c>
    </row>
    <row r="167" spans="1:65" s="2" customFormat="1" ht="19.5">
      <c r="A167" s="33"/>
      <c r="B167" s="34"/>
      <c r="C167" s="35"/>
      <c r="D167" s="194" t="s">
        <v>129</v>
      </c>
      <c r="E167" s="35"/>
      <c r="F167" s="195" t="s">
        <v>218</v>
      </c>
      <c r="G167" s="35"/>
      <c r="H167" s="35"/>
      <c r="I167" s="196"/>
      <c r="J167" s="35"/>
      <c r="K167" s="35"/>
      <c r="L167" s="38"/>
      <c r="M167" s="197"/>
      <c r="N167" s="198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129</v>
      </c>
      <c r="AU167" s="16" t="s">
        <v>88</v>
      </c>
    </row>
    <row r="168" spans="1:65" s="2" customFormat="1" ht="24.2" customHeight="1">
      <c r="A168" s="33"/>
      <c r="B168" s="34"/>
      <c r="C168" s="181" t="s">
        <v>219</v>
      </c>
      <c r="D168" s="181" t="s">
        <v>123</v>
      </c>
      <c r="E168" s="182" t="s">
        <v>220</v>
      </c>
      <c r="F168" s="183" t="s">
        <v>221</v>
      </c>
      <c r="G168" s="184" t="s">
        <v>170</v>
      </c>
      <c r="H168" s="185">
        <v>25</v>
      </c>
      <c r="I168" s="186"/>
      <c r="J168" s="187">
        <f>ROUND(I168*H168,2)</f>
        <v>0</v>
      </c>
      <c r="K168" s="183" t="s">
        <v>1</v>
      </c>
      <c r="L168" s="38"/>
      <c r="M168" s="188" t="s">
        <v>1</v>
      </c>
      <c r="N168" s="189" t="s">
        <v>43</v>
      </c>
      <c r="O168" s="70"/>
      <c r="P168" s="190">
        <f>O168*H168</f>
        <v>0</v>
      </c>
      <c r="Q168" s="190">
        <v>0</v>
      </c>
      <c r="R168" s="190">
        <f>Q168*H168</f>
        <v>0</v>
      </c>
      <c r="S168" s="190">
        <v>2.3000000000000001E-4</v>
      </c>
      <c r="T168" s="191">
        <f>S168*H168</f>
        <v>5.7499999999999999E-3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2" t="s">
        <v>171</v>
      </c>
      <c r="AT168" s="192" t="s">
        <v>123</v>
      </c>
      <c r="AU168" s="192" t="s">
        <v>88</v>
      </c>
      <c r="AY168" s="16" t="s">
        <v>120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6" t="s">
        <v>86</v>
      </c>
      <c r="BK168" s="193">
        <f>ROUND(I168*H168,2)</f>
        <v>0</v>
      </c>
      <c r="BL168" s="16" t="s">
        <v>171</v>
      </c>
      <c r="BM168" s="192" t="s">
        <v>222</v>
      </c>
    </row>
    <row r="169" spans="1:65" s="2" customFormat="1" ht="19.5">
      <c r="A169" s="33"/>
      <c r="B169" s="34"/>
      <c r="C169" s="35"/>
      <c r="D169" s="194" t="s">
        <v>129</v>
      </c>
      <c r="E169" s="35"/>
      <c r="F169" s="195" t="s">
        <v>223</v>
      </c>
      <c r="G169" s="35"/>
      <c r="H169" s="35"/>
      <c r="I169" s="196"/>
      <c r="J169" s="35"/>
      <c r="K169" s="35"/>
      <c r="L169" s="38"/>
      <c r="M169" s="197"/>
      <c r="N169" s="198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129</v>
      </c>
      <c r="AU169" s="16" t="s">
        <v>88</v>
      </c>
    </row>
    <row r="170" spans="1:65" s="2" customFormat="1" ht="24.2" customHeight="1">
      <c r="A170" s="33"/>
      <c r="B170" s="34"/>
      <c r="C170" s="181" t="s">
        <v>224</v>
      </c>
      <c r="D170" s="181" t="s">
        <v>123</v>
      </c>
      <c r="E170" s="182" t="s">
        <v>225</v>
      </c>
      <c r="F170" s="183" t="s">
        <v>226</v>
      </c>
      <c r="G170" s="184" t="s">
        <v>170</v>
      </c>
      <c r="H170" s="185">
        <v>60</v>
      </c>
      <c r="I170" s="186"/>
      <c r="J170" s="187">
        <f>ROUND(I170*H170,2)</f>
        <v>0</v>
      </c>
      <c r="K170" s="183" t="s">
        <v>1</v>
      </c>
      <c r="L170" s="38"/>
      <c r="M170" s="188" t="s">
        <v>1</v>
      </c>
      <c r="N170" s="189" t="s">
        <v>43</v>
      </c>
      <c r="O170" s="70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2" t="s">
        <v>171</v>
      </c>
      <c r="AT170" s="192" t="s">
        <v>123</v>
      </c>
      <c r="AU170" s="192" t="s">
        <v>88</v>
      </c>
      <c r="AY170" s="16" t="s">
        <v>120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6" t="s">
        <v>86</v>
      </c>
      <c r="BK170" s="193">
        <f>ROUND(I170*H170,2)</f>
        <v>0</v>
      </c>
      <c r="BL170" s="16" t="s">
        <v>171</v>
      </c>
      <c r="BM170" s="192" t="s">
        <v>227</v>
      </c>
    </row>
    <row r="171" spans="1:65" s="2" customFormat="1" ht="19.5">
      <c r="A171" s="33"/>
      <c r="B171" s="34"/>
      <c r="C171" s="35"/>
      <c r="D171" s="194" t="s">
        <v>129</v>
      </c>
      <c r="E171" s="35"/>
      <c r="F171" s="195" t="s">
        <v>228</v>
      </c>
      <c r="G171" s="35"/>
      <c r="H171" s="35"/>
      <c r="I171" s="196"/>
      <c r="J171" s="35"/>
      <c r="K171" s="35"/>
      <c r="L171" s="38"/>
      <c r="M171" s="197"/>
      <c r="N171" s="198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129</v>
      </c>
      <c r="AU171" s="16" t="s">
        <v>88</v>
      </c>
    </row>
    <row r="172" spans="1:65" s="2" customFormat="1" ht="16.5" customHeight="1">
      <c r="A172" s="33"/>
      <c r="B172" s="34"/>
      <c r="C172" s="199" t="s">
        <v>229</v>
      </c>
      <c r="D172" s="199" t="s">
        <v>136</v>
      </c>
      <c r="E172" s="200" t="s">
        <v>230</v>
      </c>
      <c r="F172" s="201" t="s">
        <v>231</v>
      </c>
      <c r="G172" s="202" t="s">
        <v>170</v>
      </c>
      <c r="H172" s="203">
        <v>60</v>
      </c>
      <c r="I172" s="204"/>
      <c r="J172" s="205">
        <f>ROUND(I172*H172,2)</f>
        <v>0</v>
      </c>
      <c r="K172" s="201" t="s">
        <v>1</v>
      </c>
      <c r="L172" s="206"/>
      <c r="M172" s="207" t="s">
        <v>1</v>
      </c>
      <c r="N172" s="208" t="s">
        <v>43</v>
      </c>
      <c r="O172" s="70"/>
      <c r="P172" s="190">
        <f>O172*H172</f>
        <v>0</v>
      </c>
      <c r="Q172" s="190">
        <v>2.0000000000000002E-5</v>
      </c>
      <c r="R172" s="190">
        <f>Q172*H172</f>
        <v>1.2000000000000001E-3</v>
      </c>
      <c r="S172" s="190">
        <v>0</v>
      </c>
      <c r="T172" s="19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2" t="s">
        <v>178</v>
      </c>
      <c r="AT172" s="192" t="s">
        <v>136</v>
      </c>
      <c r="AU172" s="192" t="s">
        <v>88</v>
      </c>
      <c r="AY172" s="16" t="s">
        <v>120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6" t="s">
        <v>86</v>
      </c>
      <c r="BK172" s="193">
        <f>ROUND(I172*H172,2)</f>
        <v>0</v>
      </c>
      <c r="BL172" s="16" t="s">
        <v>171</v>
      </c>
      <c r="BM172" s="192" t="s">
        <v>232</v>
      </c>
    </row>
    <row r="173" spans="1:65" s="2" customFormat="1" ht="11.25">
      <c r="A173" s="33"/>
      <c r="B173" s="34"/>
      <c r="C173" s="35"/>
      <c r="D173" s="194" t="s">
        <v>129</v>
      </c>
      <c r="E173" s="35"/>
      <c r="F173" s="195" t="s">
        <v>231</v>
      </c>
      <c r="G173" s="35"/>
      <c r="H173" s="35"/>
      <c r="I173" s="196"/>
      <c r="J173" s="35"/>
      <c r="K173" s="35"/>
      <c r="L173" s="38"/>
      <c r="M173" s="197"/>
      <c r="N173" s="198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129</v>
      </c>
      <c r="AU173" s="16" t="s">
        <v>88</v>
      </c>
    </row>
    <row r="174" spans="1:65" s="2" customFormat="1" ht="16.5" customHeight="1">
      <c r="A174" s="33"/>
      <c r="B174" s="34"/>
      <c r="C174" s="199" t="s">
        <v>7</v>
      </c>
      <c r="D174" s="199" t="s">
        <v>136</v>
      </c>
      <c r="E174" s="200" t="s">
        <v>233</v>
      </c>
      <c r="F174" s="201" t="s">
        <v>234</v>
      </c>
      <c r="G174" s="202" t="s">
        <v>170</v>
      </c>
      <c r="H174" s="203">
        <v>135</v>
      </c>
      <c r="I174" s="204"/>
      <c r="J174" s="205">
        <f>ROUND(I174*H174,2)</f>
        <v>0</v>
      </c>
      <c r="K174" s="201" t="s">
        <v>1</v>
      </c>
      <c r="L174" s="206"/>
      <c r="M174" s="207" t="s">
        <v>1</v>
      </c>
      <c r="N174" s="208" t="s">
        <v>43</v>
      </c>
      <c r="O174" s="70"/>
      <c r="P174" s="190">
        <f>O174*H174</f>
        <v>0</v>
      </c>
      <c r="Q174" s="190">
        <v>5.0000000000000002E-5</v>
      </c>
      <c r="R174" s="190">
        <f>Q174*H174</f>
        <v>6.7499999999999999E-3</v>
      </c>
      <c r="S174" s="190">
        <v>0</v>
      </c>
      <c r="T174" s="19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2" t="s">
        <v>178</v>
      </c>
      <c r="AT174" s="192" t="s">
        <v>136</v>
      </c>
      <c r="AU174" s="192" t="s">
        <v>88</v>
      </c>
      <c r="AY174" s="16" t="s">
        <v>120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6" t="s">
        <v>86</v>
      </c>
      <c r="BK174" s="193">
        <f>ROUND(I174*H174,2)</f>
        <v>0</v>
      </c>
      <c r="BL174" s="16" t="s">
        <v>171</v>
      </c>
      <c r="BM174" s="192" t="s">
        <v>235</v>
      </c>
    </row>
    <row r="175" spans="1:65" s="2" customFormat="1" ht="11.25">
      <c r="A175" s="33"/>
      <c r="B175" s="34"/>
      <c r="C175" s="35"/>
      <c r="D175" s="194" t="s">
        <v>129</v>
      </c>
      <c r="E175" s="35"/>
      <c r="F175" s="195" t="s">
        <v>234</v>
      </c>
      <c r="G175" s="35"/>
      <c r="H175" s="35"/>
      <c r="I175" s="196"/>
      <c r="J175" s="35"/>
      <c r="K175" s="35"/>
      <c r="L175" s="38"/>
      <c r="M175" s="197"/>
      <c r="N175" s="198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129</v>
      </c>
      <c r="AU175" s="16" t="s">
        <v>88</v>
      </c>
    </row>
    <row r="176" spans="1:65" s="2" customFormat="1" ht="33" customHeight="1">
      <c r="A176" s="33"/>
      <c r="B176" s="34"/>
      <c r="C176" s="199" t="s">
        <v>236</v>
      </c>
      <c r="D176" s="199" t="s">
        <v>136</v>
      </c>
      <c r="E176" s="200" t="s">
        <v>237</v>
      </c>
      <c r="F176" s="201" t="s">
        <v>238</v>
      </c>
      <c r="G176" s="202" t="s">
        <v>170</v>
      </c>
      <c r="H176" s="203">
        <v>44</v>
      </c>
      <c r="I176" s="204"/>
      <c r="J176" s="205">
        <f>ROUND(I176*H176,2)</f>
        <v>0</v>
      </c>
      <c r="K176" s="201" t="s">
        <v>1</v>
      </c>
      <c r="L176" s="206"/>
      <c r="M176" s="207" t="s">
        <v>1</v>
      </c>
      <c r="N176" s="208" t="s">
        <v>43</v>
      </c>
      <c r="O176" s="70"/>
      <c r="P176" s="190">
        <f>O176*H176</f>
        <v>0</v>
      </c>
      <c r="Q176" s="190">
        <v>8.0000000000000007E-5</v>
      </c>
      <c r="R176" s="190">
        <f>Q176*H176</f>
        <v>3.5200000000000001E-3</v>
      </c>
      <c r="S176" s="190">
        <v>0</v>
      </c>
      <c r="T176" s="19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2" t="s">
        <v>178</v>
      </c>
      <c r="AT176" s="192" t="s">
        <v>136</v>
      </c>
      <c r="AU176" s="192" t="s">
        <v>88</v>
      </c>
      <c r="AY176" s="16" t="s">
        <v>120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6" t="s">
        <v>86</v>
      </c>
      <c r="BK176" s="193">
        <f>ROUND(I176*H176,2)</f>
        <v>0</v>
      </c>
      <c r="BL176" s="16" t="s">
        <v>171</v>
      </c>
      <c r="BM176" s="192" t="s">
        <v>239</v>
      </c>
    </row>
    <row r="177" spans="1:65" s="2" customFormat="1" ht="19.5">
      <c r="A177" s="33"/>
      <c r="B177" s="34"/>
      <c r="C177" s="35"/>
      <c r="D177" s="194" t="s">
        <v>129</v>
      </c>
      <c r="E177" s="35"/>
      <c r="F177" s="195" t="s">
        <v>238</v>
      </c>
      <c r="G177" s="35"/>
      <c r="H177" s="35"/>
      <c r="I177" s="196"/>
      <c r="J177" s="35"/>
      <c r="K177" s="35"/>
      <c r="L177" s="38"/>
      <c r="M177" s="197"/>
      <c r="N177" s="198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129</v>
      </c>
      <c r="AU177" s="16" t="s">
        <v>88</v>
      </c>
    </row>
    <row r="178" spans="1:65" s="2" customFormat="1" ht="16.5" customHeight="1">
      <c r="A178" s="33"/>
      <c r="B178" s="34"/>
      <c r="C178" s="199" t="s">
        <v>240</v>
      </c>
      <c r="D178" s="199" t="s">
        <v>136</v>
      </c>
      <c r="E178" s="200" t="s">
        <v>241</v>
      </c>
      <c r="F178" s="201" t="s">
        <v>242</v>
      </c>
      <c r="G178" s="202" t="s">
        <v>170</v>
      </c>
      <c r="H178" s="203">
        <v>135</v>
      </c>
      <c r="I178" s="204"/>
      <c r="J178" s="205">
        <f>ROUND(I178*H178,2)</f>
        <v>0</v>
      </c>
      <c r="K178" s="201" t="s">
        <v>1</v>
      </c>
      <c r="L178" s="206"/>
      <c r="M178" s="207" t="s">
        <v>1</v>
      </c>
      <c r="N178" s="208" t="s">
        <v>43</v>
      </c>
      <c r="O178" s="70"/>
      <c r="P178" s="190">
        <f>O178*H178</f>
        <v>0</v>
      </c>
      <c r="Q178" s="190">
        <v>5.0000000000000002E-5</v>
      </c>
      <c r="R178" s="190">
        <f>Q178*H178</f>
        <v>6.7499999999999999E-3</v>
      </c>
      <c r="S178" s="190">
        <v>0</v>
      </c>
      <c r="T178" s="19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2" t="s">
        <v>178</v>
      </c>
      <c r="AT178" s="192" t="s">
        <v>136</v>
      </c>
      <c r="AU178" s="192" t="s">
        <v>88</v>
      </c>
      <c r="AY178" s="16" t="s">
        <v>120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6" t="s">
        <v>86</v>
      </c>
      <c r="BK178" s="193">
        <f>ROUND(I178*H178,2)</f>
        <v>0</v>
      </c>
      <c r="BL178" s="16" t="s">
        <v>171</v>
      </c>
      <c r="BM178" s="192" t="s">
        <v>243</v>
      </c>
    </row>
    <row r="179" spans="1:65" s="2" customFormat="1" ht="11.25">
      <c r="A179" s="33"/>
      <c r="B179" s="34"/>
      <c r="C179" s="35"/>
      <c r="D179" s="194" t="s">
        <v>129</v>
      </c>
      <c r="E179" s="35"/>
      <c r="F179" s="195" t="s">
        <v>242</v>
      </c>
      <c r="G179" s="35"/>
      <c r="H179" s="35"/>
      <c r="I179" s="196"/>
      <c r="J179" s="35"/>
      <c r="K179" s="35"/>
      <c r="L179" s="38"/>
      <c r="M179" s="197"/>
      <c r="N179" s="198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129</v>
      </c>
      <c r="AU179" s="16" t="s">
        <v>88</v>
      </c>
    </row>
    <row r="180" spans="1:65" s="2" customFormat="1" ht="24.2" customHeight="1">
      <c r="A180" s="33"/>
      <c r="B180" s="34"/>
      <c r="C180" s="181" t="s">
        <v>244</v>
      </c>
      <c r="D180" s="181" t="s">
        <v>123</v>
      </c>
      <c r="E180" s="182" t="s">
        <v>245</v>
      </c>
      <c r="F180" s="183" t="s">
        <v>246</v>
      </c>
      <c r="G180" s="184" t="s">
        <v>170</v>
      </c>
      <c r="H180" s="185">
        <v>6</v>
      </c>
      <c r="I180" s="186"/>
      <c r="J180" s="187">
        <f>ROUND(I180*H180,2)</f>
        <v>0</v>
      </c>
      <c r="K180" s="183" t="s">
        <v>1</v>
      </c>
      <c r="L180" s="38"/>
      <c r="M180" s="188" t="s">
        <v>1</v>
      </c>
      <c r="N180" s="189" t="s">
        <v>43</v>
      </c>
      <c r="O180" s="70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2" t="s">
        <v>171</v>
      </c>
      <c r="AT180" s="192" t="s">
        <v>123</v>
      </c>
      <c r="AU180" s="192" t="s">
        <v>88</v>
      </c>
      <c r="AY180" s="16" t="s">
        <v>120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6" t="s">
        <v>86</v>
      </c>
      <c r="BK180" s="193">
        <f>ROUND(I180*H180,2)</f>
        <v>0</v>
      </c>
      <c r="BL180" s="16" t="s">
        <v>171</v>
      </c>
      <c r="BM180" s="192" t="s">
        <v>247</v>
      </c>
    </row>
    <row r="181" spans="1:65" s="2" customFormat="1" ht="19.5">
      <c r="A181" s="33"/>
      <c r="B181" s="34"/>
      <c r="C181" s="35"/>
      <c r="D181" s="194" t="s">
        <v>129</v>
      </c>
      <c r="E181" s="35"/>
      <c r="F181" s="195" t="s">
        <v>248</v>
      </c>
      <c r="G181" s="35"/>
      <c r="H181" s="35"/>
      <c r="I181" s="196"/>
      <c r="J181" s="35"/>
      <c r="K181" s="35"/>
      <c r="L181" s="38"/>
      <c r="M181" s="197"/>
      <c r="N181" s="198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129</v>
      </c>
      <c r="AU181" s="16" t="s">
        <v>88</v>
      </c>
    </row>
    <row r="182" spans="1:65" s="2" customFormat="1" ht="21.75" customHeight="1">
      <c r="A182" s="33"/>
      <c r="B182" s="34"/>
      <c r="C182" s="199" t="s">
        <v>249</v>
      </c>
      <c r="D182" s="199" t="s">
        <v>136</v>
      </c>
      <c r="E182" s="200" t="s">
        <v>250</v>
      </c>
      <c r="F182" s="201" t="s">
        <v>251</v>
      </c>
      <c r="G182" s="202" t="s">
        <v>170</v>
      </c>
      <c r="H182" s="203">
        <v>6</v>
      </c>
      <c r="I182" s="204"/>
      <c r="J182" s="205">
        <f>ROUND(I182*H182,2)</f>
        <v>0</v>
      </c>
      <c r="K182" s="201" t="s">
        <v>1</v>
      </c>
      <c r="L182" s="206"/>
      <c r="M182" s="207" t="s">
        <v>1</v>
      </c>
      <c r="N182" s="208" t="s">
        <v>43</v>
      </c>
      <c r="O182" s="70"/>
      <c r="P182" s="190">
        <f>O182*H182</f>
        <v>0</v>
      </c>
      <c r="Q182" s="190">
        <v>6.0000000000000002E-5</v>
      </c>
      <c r="R182" s="190">
        <f>Q182*H182</f>
        <v>3.6000000000000002E-4</v>
      </c>
      <c r="S182" s="190">
        <v>0</v>
      </c>
      <c r="T182" s="19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2" t="s">
        <v>178</v>
      </c>
      <c r="AT182" s="192" t="s">
        <v>136</v>
      </c>
      <c r="AU182" s="192" t="s">
        <v>88</v>
      </c>
      <c r="AY182" s="16" t="s">
        <v>120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6" t="s">
        <v>86</v>
      </c>
      <c r="BK182" s="193">
        <f>ROUND(I182*H182,2)</f>
        <v>0</v>
      </c>
      <c r="BL182" s="16" t="s">
        <v>171</v>
      </c>
      <c r="BM182" s="192" t="s">
        <v>252</v>
      </c>
    </row>
    <row r="183" spans="1:65" s="2" customFormat="1" ht="11.25">
      <c r="A183" s="33"/>
      <c r="B183" s="34"/>
      <c r="C183" s="35"/>
      <c r="D183" s="194" t="s">
        <v>129</v>
      </c>
      <c r="E183" s="35"/>
      <c r="F183" s="195" t="s">
        <v>251</v>
      </c>
      <c r="G183" s="35"/>
      <c r="H183" s="35"/>
      <c r="I183" s="196"/>
      <c r="J183" s="35"/>
      <c r="K183" s="35"/>
      <c r="L183" s="38"/>
      <c r="M183" s="197"/>
      <c r="N183" s="198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129</v>
      </c>
      <c r="AU183" s="16" t="s">
        <v>88</v>
      </c>
    </row>
    <row r="184" spans="1:65" s="2" customFormat="1" ht="24.2" customHeight="1">
      <c r="A184" s="33"/>
      <c r="B184" s="34"/>
      <c r="C184" s="181" t="s">
        <v>253</v>
      </c>
      <c r="D184" s="181" t="s">
        <v>123</v>
      </c>
      <c r="E184" s="182" t="s">
        <v>254</v>
      </c>
      <c r="F184" s="183" t="s">
        <v>255</v>
      </c>
      <c r="G184" s="184" t="s">
        <v>170</v>
      </c>
      <c r="H184" s="185">
        <v>44</v>
      </c>
      <c r="I184" s="186"/>
      <c r="J184" s="187">
        <f>ROUND(I184*H184,2)</f>
        <v>0</v>
      </c>
      <c r="K184" s="183" t="s">
        <v>1</v>
      </c>
      <c r="L184" s="38"/>
      <c r="M184" s="188" t="s">
        <v>1</v>
      </c>
      <c r="N184" s="189" t="s">
        <v>43</v>
      </c>
      <c r="O184" s="70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2" t="s">
        <v>171</v>
      </c>
      <c r="AT184" s="192" t="s">
        <v>123</v>
      </c>
      <c r="AU184" s="192" t="s">
        <v>88</v>
      </c>
      <c r="AY184" s="16" t="s">
        <v>120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6" t="s">
        <v>86</v>
      </c>
      <c r="BK184" s="193">
        <f>ROUND(I184*H184,2)</f>
        <v>0</v>
      </c>
      <c r="BL184" s="16" t="s">
        <v>171</v>
      </c>
      <c r="BM184" s="192" t="s">
        <v>256</v>
      </c>
    </row>
    <row r="185" spans="1:65" s="2" customFormat="1" ht="29.25">
      <c r="A185" s="33"/>
      <c r="B185" s="34"/>
      <c r="C185" s="35"/>
      <c r="D185" s="194" t="s">
        <v>129</v>
      </c>
      <c r="E185" s="35"/>
      <c r="F185" s="195" t="s">
        <v>257</v>
      </c>
      <c r="G185" s="35"/>
      <c r="H185" s="35"/>
      <c r="I185" s="196"/>
      <c r="J185" s="35"/>
      <c r="K185" s="35"/>
      <c r="L185" s="38"/>
      <c r="M185" s="197"/>
      <c r="N185" s="198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129</v>
      </c>
      <c r="AU185" s="16" t="s">
        <v>88</v>
      </c>
    </row>
    <row r="186" spans="1:65" s="2" customFormat="1" ht="16.5" customHeight="1">
      <c r="A186" s="33"/>
      <c r="B186" s="34"/>
      <c r="C186" s="199" t="s">
        <v>258</v>
      </c>
      <c r="D186" s="199" t="s">
        <v>136</v>
      </c>
      <c r="E186" s="200" t="s">
        <v>259</v>
      </c>
      <c r="F186" s="201" t="s">
        <v>260</v>
      </c>
      <c r="G186" s="202" t="s">
        <v>170</v>
      </c>
      <c r="H186" s="203">
        <v>66</v>
      </c>
      <c r="I186" s="204"/>
      <c r="J186" s="205">
        <f>ROUND(I186*H186,2)</f>
        <v>0</v>
      </c>
      <c r="K186" s="201" t="s">
        <v>1</v>
      </c>
      <c r="L186" s="206"/>
      <c r="M186" s="207" t="s">
        <v>1</v>
      </c>
      <c r="N186" s="208" t="s">
        <v>43</v>
      </c>
      <c r="O186" s="70"/>
      <c r="P186" s="190">
        <f>O186*H186</f>
        <v>0</v>
      </c>
      <c r="Q186" s="190">
        <v>5.0000000000000002E-5</v>
      </c>
      <c r="R186" s="190">
        <f>Q186*H186</f>
        <v>3.3E-3</v>
      </c>
      <c r="S186" s="190">
        <v>0</v>
      </c>
      <c r="T186" s="19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2" t="s">
        <v>178</v>
      </c>
      <c r="AT186" s="192" t="s">
        <v>136</v>
      </c>
      <c r="AU186" s="192" t="s">
        <v>88</v>
      </c>
      <c r="AY186" s="16" t="s">
        <v>120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6" t="s">
        <v>86</v>
      </c>
      <c r="BK186" s="193">
        <f>ROUND(I186*H186,2)</f>
        <v>0</v>
      </c>
      <c r="BL186" s="16" t="s">
        <v>171</v>
      </c>
      <c r="BM186" s="192" t="s">
        <v>261</v>
      </c>
    </row>
    <row r="187" spans="1:65" s="2" customFormat="1" ht="11.25">
      <c r="A187" s="33"/>
      <c r="B187" s="34"/>
      <c r="C187" s="35"/>
      <c r="D187" s="194" t="s">
        <v>129</v>
      </c>
      <c r="E187" s="35"/>
      <c r="F187" s="195" t="s">
        <v>260</v>
      </c>
      <c r="G187" s="35"/>
      <c r="H187" s="35"/>
      <c r="I187" s="196"/>
      <c r="J187" s="35"/>
      <c r="K187" s="35"/>
      <c r="L187" s="38"/>
      <c r="M187" s="197"/>
      <c r="N187" s="198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129</v>
      </c>
      <c r="AU187" s="16" t="s">
        <v>88</v>
      </c>
    </row>
    <row r="188" spans="1:65" s="2" customFormat="1" ht="16.5" customHeight="1">
      <c r="A188" s="33"/>
      <c r="B188" s="34"/>
      <c r="C188" s="199" t="s">
        <v>262</v>
      </c>
      <c r="D188" s="199" t="s">
        <v>136</v>
      </c>
      <c r="E188" s="200" t="s">
        <v>263</v>
      </c>
      <c r="F188" s="201" t="s">
        <v>264</v>
      </c>
      <c r="G188" s="202" t="s">
        <v>170</v>
      </c>
      <c r="H188" s="203">
        <v>23</v>
      </c>
      <c r="I188" s="204"/>
      <c r="J188" s="205">
        <f>ROUND(I188*H188,2)</f>
        <v>0</v>
      </c>
      <c r="K188" s="201" t="s">
        <v>1</v>
      </c>
      <c r="L188" s="206"/>
      <c r="M188" s="207" t="s">
        <v>1</v>
      </c>
      <c r="N188" s="208" t="s">
        <v>43</v>
      </c>
      <c r="O188" s="70"/>
      <c r="P188" s="190">
        <f>O188*H188</f>
        <v>0</v>
      </c>
      <c r="Q188" s="190">
        <v>5.0000000000000002E-5</v>
      </c>
      <c r="R188" s="190">
        <f>Q188*H188</f>
        <v>1.15E-3</v>
      </c>
      <c r="S188" s="190">
        <v>0</v>
      </c>
      <c r="T188" s="19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2" t="s">
        <v>178</v>
      </c>
      <c r="AT188" s="192" t="s">
        <v>136</v>
      </c>
      <c r="AU188" s="192" t="s">
        <v>88</v>
      </c>
      <c r="AY188" s="16" t="s">
        <v>120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6" t="s">
        <v>86</v>
      </c>
      <c r="BK188" s="193">
        <f>ROUND(I188*H188,2)</f>
        <v>0</v>
      </c>
      <c r="BL188" s="16" t="s">
        <v>171</v>
      </c>
      <c r="BM188" s="192" t="s">
        <v>265</v>
      </c>
    </row>
    <row r="189" spans="1:65" s="2" customFormat="1" ht="11.25">
      <c r="A189" s="33"/>
      <c r="B189" s="34"/>
      <c r="C189" s="35"/>
      <c r="D189" s="194" t="s">
        <v>129</v>
      </c>
      <c r="E189" s="35"/>
      <c r="F189" s="195" t="s">
        <v>264</v>
      </c>
      <c r="G189" s="35"/>
      <c r="H189" s="35"/>
      <c r="I189" s="196"/>
      <c r="J189" s="35"/>
      <c r="K189" s="35"/>
      <c r="L189" s="38"/>
      <c r="M189" s="197"/>
      <c r="N189" s="198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129</v>
      </c>
      <c r="AU189" s="16" t="s">
        <v>88</v>
      </c>
    </row>
    <row r="190" spans="1:65" s="2" customFormat="1" ht="24.2" customHeight="1">
      <c r="A190" s="33"/>
      <c r="B190" s="34"/>
      <c r="C190" s="181" t="s">
        <v>266</v>
      </c>
      <c r="D190" s="181" t="s">
        <v>123</v>
      </c>
      <c r="E190" s="182" t="s">
        <v>267</v>
      </c>
      <c r="F190" s="183" t="s">
        <v>268</v>
      </c>
      <c r="G190" s="184" t="s">
        <v>170</v>
      </c>
      <c r="H190" s="185">
        <v>23</v>
      </c>
      <c r="I190" s="186"/>
      <c r="J190" s="187">
        <f>ROUND(I190*H190,2)</f>
        <v>0</v>
      </c>
      <c r="K190" s="183" t="s">
        <v>1</v>
      </c>
      <c r="L190" s="38"/>
      <c r="M190" s="188" t="s">
        <v>1</v>
      </c>
      <c r="N190" s="189" t="s">
        <v>43</v>
      </c>
      <c r="O190" s="70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2" t="s">
        <v>171</v>
      </c>
      <c r="AT190" s="192" t="s">
        <v>123</v>
      </c>
      <c r="AU190" s="192" t="s">
        <v>88</v>
      </c>
      <c r="AY190" s="16" t="s">
        <v>120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6" t="s">
        <v>86</v>
      </c>
      <c r="BK190" s="193">
        <f>ROUND(I190*H190,2)</f>
        <v>0</v>
      </c>
      <c r="BL190" s="16" t="s">
        <v>171</v>
      </c>
      <c r="BM190" s="192" t="s">
        <v>269</v>
      </c>
    </row>
    <row r="191" spans="1:65" s="2" customFormat="1" ht="29.25">
      <c r="A191" s="33"/>
      <c r="B191" s="34"/>
      <c r="C191" s="35"/>
      <c r="D191" s="194" t="s">
        <v>129</v>
      </c>
      <c r="E191" s="35"/>
      <c r="F191" s="195" t="s">
        <v>270</v>
      </c>
      <c r="G191" s="35"/>
      <c r="H191" s="35"/>
      <c r="I191" s="196"/>
      <c r="J191" s="35"/>
      <c r="K191" s="35"/>
      <c r="L191" s="38"/>
      <c r="M191" s="197"/>
      <c r="N191" s="198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129</v>
      </c>
      <c r="AU191" s="16" t="s">
        <v>88</v>
      </c>
    </row>
    <row r="192" spans="1:65" s="2" customFormat="1" ht="37.9" customHeight="1">
      <c r="A192" s="33"/>
      <c r="B192" s="34"/>
      <c r="C192" s="181" t="s">
        <v>271</v>
      </c>
      <c r="D192" s="181" t="s">
        <v>123</v>
      </c>
      <c r="E192" s="182" t="s">
        <v>272</v>
      </c>
      <c r="F192" s="183" t="s">
        <v>273</v>
      </c>
      <c r="G192" s="184" t="s">
        <v>170</v>
      </c>
      <c r="H192" s="185">
        <v>115</v>
      </c>
      <c r="I192" s="186"/>
      <c r="J192" s="187">
        <f>ROUND(I192*H192,2)</f>
        <v>0</v>
      </c>
      <c r="K192" s="183" t="s">
        <v>1</v>
      </c>
      <c r="L192" s="38"/>
      <c r="M192" s="188" t="s">
        <v>1</v>
      </c>
      <c r="N192" s="189" t="s">
        <v>43</v>
      </c>
      <c r="O192" s="70"/>
      <c r="P192" s="190">
        <f>O192*H192</f>
        <v>0</v>
      </c>
      <c r="Q192" s="190">
        <v>0</v>
      </c>
      <c r="R192" s="190">
        <f>Q192*H192</f>
        <v>0</v>
      </c>
      <c r="S192" s="190">
        <v>4.8000000000000001E-5</v>
      </c>
      <c r="T192" s="191">
        <f>S192*H192</f>
        <v>5.5199999999999997E-3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2" t="s">
        <v>171</v>
      </c>
      <c r="AT192" s="192" t="s">
        <v>123</v>
      </c>
      <c r="AU192" s="192" t="s">
        <v>88</v>
      </c>
      <c r="AY192" s="16" t="s">
        <v>120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6" t="s">
        <v>86</v>
      </c>
      <c r="BK192" s="193">
        <f>ROUND(I192*H192,2)</f>
        <v>0</v>
      </c>
      <c r="BL192" s="16" t="s">
        <v>171</v>
      </c>
      <c r="BM192" s="192" t="s">
        <v>274</v>
      </c>
    </row>
    <row r="193" spans="1:65" s="2" customFormat="1" ht="29.25">
      <c r="A193" s="33"/>
      <c r="B193" s="34"/>
      <c r="C193" s="35"/>
      <c r="D193" s="194" t="s">
        <v>129</v>
      </c>
      <c r="E193" s="35"/>
      <c r="F193" s="195" t="s">
        <v>275</v>
      </c>
      <c r="G193" s="35"/>
      <c r="H193" s="35"/>
      <c r="I193" s="196"/>
      <c r="J193" s="35"/>
      <c r="K193" s="35"/>
      <c r="L193" s="38"/>
      <c r="M193" s="197"/>
      <c r="N193" s="198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129</v>
      </c>
      <c r="AU193" s="16" t="s">
        <v>88</v>
      </c>
    </row>
    <row r="194" spans="1:65" s="2" customFormat="1" ht="24.2" customHeight="1">
      <c r="A194" s="33"/>
      <c r="B194" s="34"/>
      <c r="C194" s="181" t="s">
        <v>276</v>
      </c>
      <c r="D194" s="181" t="s">
        <v>123</v>
      </c>
      <c r="E194" s="182" t="s">
        <v>277</v>
      </c>
      <c r="F194" s="183" t="s">
        <v>278</v>
      </c>
      <c r="G194" s="184" t="s">
        <v>170</v>
      </c>
      <c r="H194" s="185">
        <v>24</v>
      </c>
      <c r="I194" s="186"/>
      <c r="J194" s="187">
        <f>ROUND(I194*H194,2)</f>
        <v>0</v>
      </c>
      <c r="K194" s="183" t="s">
        <v>177</v>
      </c>
      <c r="L194" s="38"/>
      <c r="M194" s="188" t="s">
        <v>1</v>
      </c>
      <c r="N194" s="189" t="s">
        <v>43</v>
      </c>
      <c r="O194" s="70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2" t="s">
        <v>171</v>
      </c>
      <c r="AT194" s="192" t="s">
        <v>123</v>
      </c>
      <c r="AU194" s="192" t="s">
        <v>88</v>
      </c>
      <c r="AY194" s="16" t="s">
        <v>120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6" t="s">
        <v>86</v>
      </c>
      <c r="BK194" s="193">
        <f>ROUND(I194*H194,2)</f>
        <v>0</v>
      </c>
      <c r="BL194" s="16" t="s">
        <v>171</v>
      </c>
      <c r="BM194" s="192" t="s">
        <v>279</v>
      </c>
    </row>
    <row r="195" spans="1:65" s="2" customFormat="1" ht="19.5">
      <c r="A195" s="33"/>
      <c r="B195" s="34"/>
      <c r="C195" s="35"/>
      <c r="D195" s="194" t="s">
        <v>129</v>
      </c>
      <c r="E195" s="35"/>
      <c r="F195" s="195" t="s">
        <v>280</v>
      </c>
      <c r="G195" s="35"/>
      <c r="H195" s="35"/>
      <c r="I195" s="196"/>
      <c r="J195" s="35"/>
      <c r="K195" s="35"/>
      <c r="L195" s="38"/>
      <c r="M195" s="197"/>
      <c r="N195" s="198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129</v>
      </c>
      <c r="AU195" s="16" t="s">
        <v>88</v>
      </c>
    </row>
    <row r="196" spans="1:65" s="2" customFormat="1" ht="24.2" customHeight="1">
      <c r="A196" s="33"/>
      <c r="B196" s="34"/>
      <c r="C196" s="199" t="s">
        <v>178</v>
      </c>
      <c r="D196" s="199" t="s">
        <v>136</v>
      </c>
      <c r="E196" s="200" t="s">
        <v>281</v>
      </c>
      <c r="F196" s="201" t="s">
        <v>282</v>
      </c>
      <c r="G196" s="202" t="s">
        <v>170</v>
      </c>
      <c r="H196" s="203">
        <v>24</v>
      </c>
      <c r="I196" s="204"/>
      <c r="J196" s="205">
        <f>ROUND(I196*H196,2)</f>
        <v>0</v>
      </c>
      <c r="K196" s="201" t="s">
        <v>1</v>
      </c>
      <c r="L196" s="206"/>
      <c r="M196" s="207" t="s">
        <v>1</v>
      </c>
      <c r="N196" s="208" t="s">
        <v>43</v>
      </c>
      <c r="O196" s="70"/>
      <c r="P196" s="190">
        <f>O196*H196</f>
        <v>0</v>
      </c>
      <c r="Q196" s="190">
        <v>0.2581</v>
      </c>
      <c r="R196" s="190">
        <f>Q196*H196</f>
        <v>6.1943999999999999</v>
      </c>
      <c r="S196" s="190">
        <v>0</v>
      </c>
      <c r="T196" s="19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2" t="s">
        <v>178</v>
      </c>
      <c r="AT196" s="192" t="s">
        <v>136</v>
      </c>
      <c r="AU196" s="192" t="s">
        <v>88</v>
      </c>
      <c r="AY196" s="16" t="s">
        <v>120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6" t="s">
        <v>86</v>
      </c>
      <c r="BK196" s="193">
        <f>ROUND(I196*H196,2)</f>
        <v>0</v>
      </c>
      <c r="BL196" s="16" t="s">
        <v>171</v>
      </c>
      <c r="BM196" s="192" t="s">
        <v>283</v>
      </c>
    </row>
    <row r="197" spans="1:65" s="2" customFormat="1" ht="11.25">
      <c r="A197" s="33"/>
      <c r="B197" s="34"/>
      <c r="C197" s="35"/>
      <c r="D197" s="194" t="s">
        <v>129</v>
      </c>
      <c r="E197" s="35"/>
      <c r="F197" s="195" t="s">
        <v>284</v>
      </c>
      <c r="G197" s="35"/>
      <c r="H197" s="35"/>
      <c r="I197" s="196"/>
      <c r="J197" s="35"/>
      <c r="K197" s="35"/>
      <c r="L197" s="38"/>
      <c r="M197" s="197"/>
      <c r="N197" s="198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129</v>
      </c>
      <c r="AU197" s="16" t="s">
        <v>88</v>
      </c>
    </row>
    <row r="198" spans="1:65" s="2" customFormat="1" ht="21.75" customHeight="1">
      <c r="A198" s="33"/>
      <c r="B198" s="34"/>
      <c r="C198" s="181" t="s">
        <v>285</v>
      </c>
      <c r="D198" s="181" t="s">
        <v>123</v>
      </c>
      <c r="E198" s="182" t="s">
        <v>286</v>
      </c>
      <c r="F198" s="183" t="s">
        <v>287</v>
      </c>
      <c r="G198" s="184" t="s">
        <v>170</v>
      </c>
      <c r="H198" s="185">
        <v>25</v>
      </c>
      <c r="I198" s="186"/>
      <c r="J198" s="187">
        <f>ROUND(I198*H198,2)</f>
        <v>0</v>
      </c>
      <c r="K198" s="183" t="s">
        <v>177</v>
      </c>
      <c r="L198" s="38"/>
      <c r="M198" s="188" t="s">
        <v>1</v>
      </c>
      <c r="N198" s="189" t="s">
        <v>43</v>
      </c>
      <c r="O198" s="70"/>
      <c r="P198" s="190">
        <f>O198*H198</f>
        <v>0</v>
      </c>
      <c r="Q198" s="190">
        <v>0</v>
      </c>
      <c r="R198" s="190">
        <f>Q198*H198</f>
        <v>0</v>
      </c>
      <c r="S198" s="190">
        <v>4.0000000000000002E-4</v>
      </c>
      <c r="T198" s="191">
        <f>S198*H198</f>
        <v>0.01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2" t="s">
        <v>171</v>
      </c>
      <c r="AT198" s="192" t="s">
        <v>123</v>
      </c>
      <c r="AU198" s="192" t="s">
        <v>88</v>
      </c>
      <c r="AY198" s="16" t="s">
        <v>120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6" t="s">
        <v>86</v>
      </c>
      <c r="BK198" s="193">
        <f>ROUND(I198*H198,2)</f>
        <v>0</v>
      </c>
      <c r="BL198" s="16" t="s">
        <v>171</v>
      </c>
      <c r="BM198" s="192" t="s">
        <v>288</v>
      </c>
    </row>
    <row r="199" spans="1:65" s="2" customFormat="1" ht="19.5">
      <c r="A199" s="33"/>
      <c r="B199" s="34"/>
      <c r="C199" s="35"/>
      <c r="D199" s="194" t="s">
        <v>129</v>
      </c>
      <c r="E199" s="35"/>
      <c r="F199" s="195" t="s">
        <v>289</v>
      </c>
      <c r="G199" s="35"/>
      <c r="H199" s="35"/>
      <c r="I199" s="196"/>
      <c r="J199" s="35"/>
      <c r="K199" s="35"/>
      <c r="L199" s="38"/>
      <c r="M199" s="197"/>
      <c r="N199" s="198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129</v>
      </c>
      <c r="AU199" s="16" t="s">
        <v>88</v>
      </c>
    </row>
    <row r="200" spans="1:65" s="2" customFormat="1" ht="33" customHeight="1">
      <c r="A200" s="33"/>
      <c r="B200" s="34"/>
      <c r="C200" s="181" t="s">
        <v>290</v>
      </c>
      <c r="D200" s="181" t="s">
        <v>123</v>
      </c>
      <c r="E200" s="182" t="s">
        <v>291</v>
      </c>
      <c r="F200" s="183" t="s">
        <v>292</v>
      </c>
      <c r="G200" s="184" t="s">
        <v>170</v>
      </c>
      <c r="H200" s="185">
        <v>287</v>
      </c>
      <c r="I200" s="186"/>
      <c r="J200" s="187">
        <f>ROUND(I200*H200,2)</f>
        <v>0</v>
      </c>
      <c r="K200" s="183" t="s">
        <v>1</v>
      </c>
      <c r="L200" s="38"/>
      <c r="M200" s="188" t="s">
        <v>1</v>
      </c>
      <c r="N200" s="189" t="s">
        <v>43</v>
      </c>
      <c r="O200" s="70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2" t="s">
        <v>171</v>
      </c>
      <c r="AT200" s="192" t="s">
        <v>123</v>
      </c>
      <c r="AU200" s="192" t="s">
        <v>88</v>
      </c>
      <c r="AY200" s="16" t="s">
        <v>120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6" t="s">
        <v>86</v>
      </c>
      <c r="BK200" s="193">
        <f>ROUND(I200*H200,2)</f>
        <v>0</v>
      </c>
      <c r="BL200" s="16" t="s">
        <v>171</v>
      </c>
      <c r="BM200" s="192" t="s">
        <v>293</v>
      </c>
    </row>
    <row r="201" spans="1:65" s="2" customFormat="1" ht="29.25">
      <c r="A201" s="33"/>
      <c r="B201" s="34"/>
      <c r="C201" s="35"/>
      <c r="D201" s="194" t="s">
        <v>129</v>
      </c>
      <c r="E201" s="35"/>
      <c r="F201" s="195" t="s">
        <v>294</v>
      </c>
      <c r="G201" s="35"/>
      <c r="H201" s="35"/>
      <c r="I201" s="196"/>
      <c r="J201" s="35"/>
      <c r="K201" s="35"/>
      <c r="L201" s="38"/>
      <c r="M201" s="197"/>
      <c r="N201" s="198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129</v>
      </c>
      <c r="AU201" s="16" t="s">
        <v>88</v>
      </c>
    </row>
    <row r="202" spans="1:65" s="2" customFormat="1" ht="16.5" customHeight="1">
      <c r="A202" s="33"/>
      <c r="B202" s="34"/>
      <c r="C202" s="199" t="s">
        <v>295</v>
      </c>
      <c r="D202" s="199" t="s">
        <v>136</v>
      </c>
      <c r="E202" s="200" t="s">
        <v>296</v>
      </c>
      <c r="F202" s="201" t="s">
        <v>297</v>
      </c>
      <c r="G202" s="202" t="s">
        <v>170</v>
      </c>
      <c r="H202" s="203">
        <v>88</v>
      </c>
      <c r="I202" s="204"/>
      <c r="J202" s="205">
        <f>ROUND(I202*H202,2)</f>
        <v>0</v>
      </c>
      <c r="K202" s="201" t="s">
        <v>1</v>
      </c>
      <c r="L202" s="206"/>
      <c r="M202" s="207" t="s">
        <v>1</v>
      </c>
      <c r="N202" s="208" t="s">
        <v>43</v>
      </c>
      <c r="O202" s="70"/>
      <c r="P202" s="190">
        <f>O202*H202</f>
        <v>0</v>
      </c>
      <c r="Q202" s="190">
        <v>3.9375</v>
      </c>
      <c r="R202" s="190">
        <f>Q202*H202</f>
        <v>346.5</v>
      </c>
      <c r="S202" s="190">
        <v>0</v>
      </c>
      <c r="T202" s="19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2" t="s">
        <v>178</v>
      </c>
      <c r="AT202" s="192" t="s">
        <v>136</v>
      </c>
      <c r="AU202" s="192" t="s">
        <v>88</v>
      </c>
      <c r="AY202" s="16" t="s">
        <v>120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6" t="s">
        <v>86</v>
      </c>
      <c r="BK202" s="193">
        <f>ROUND(I202*H202,2)</f>
        <v>0</v>
      </c>
      <c r="BL202" s="16" t="s">
        <v>171</v>
      </c>
      <c r="BM202" s="192" t="s">
        <v>298</v>
      </c>
    </row>
    <row r="203" spans="1:65" s="2" customFormat="1" ht="19.5">
      <c r="A203" s="33"/>
      <c r="B203" s="34"/>
      <c r="C203" s="35"/>
      <c r="D203" s="194" t="s">
        <v>145</v>
      </c>
      <c r="E203" s="35"/>
      <c r="F203" s="209" t="s">
        <v>299</v>
      </c>
      <c r="G203" s="35"/>
      <c r="H203" s="35"/>
      <c r="I203" s="196"/>
      <c r="J203" s="35"/>
      <c r="K203" s="35"/>
      <c r="L203" s="38"/>
      <c r="M203" s="197"/>
      <c r="N203" s="198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145</v>
      </c>
      <c r="AU203" s="16" t="s">
        <v>88</v>
      </c>
    </row>
    <row r="204" spans="1:65" s="13" customFormat="1" ht="22.5">
      <c r="B204" s="210"/>
      <c r="C204" s="211"/>
      <c r="D204" s="194" t="s">
        <v>189</v>
      </c>
      <c r="E204" s="212" t="s">
        <v>1</v>
      </c>
      <c r="F204" s="213" t="s">
        <v>300</v>
      </c>
      <c r="G204" s="211"/>
      <c r="H204" s="214">
        <v>88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189</v>
      </c>
      <c r="AU204" s="220" t="s">
        <v>88</v>
      </c>
      <c r="AV204" s="13" t="s">
        <v>88</v>
      </c>
      <c r="AW204" s="13" t="s">
        <v>34</v>
      </c>
      <c r="AX204" s="13" t="s">
        <v>78</v>
      </c>
      <c r="AY204" s="220" t="s">
        <v>120</v>
      </c>
    </row>
    <row r="205" spans="1:65" s="14" customFormat="1" ht="11.25">
      <c r="B205" s="221"/>
      <c r="C205" s="222"/>
      <c r="D205" s="194" t="s">
        <v>189</v>
      </c>
      <c r="E205" s="223" t="s">
        <v>1</v>
      </c>
      <c r="F205" s="224" t="s">
        <v>301</v>
      </c>
      <c r="G205" s="222"/>
      <c r="H205" s="225">
        <v>88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189</v>
      </c>
      <c r="AU205" s="231" t="s">
        <v>88</v>
      </c>
      <c r="AV205" s="14" t="s">
        <v>127</v>
      </c>
      <c r="AW205" s="14" t="s">
        <v>34</v>
      </c>
      <c r="AX205" s="14" t="s">
        <v>86</v>
      </c>
      <c r="AY205" s="231" t="s">
        <v>120</v>
      </c>
    </row>
    <row r="206" spans="1:65" s="2" customFormat="1" ht="16.5" customHeight="1">
      <c r="A206" s="33"/>
      <c r="B206" s="34"/>
      <c r="C206" s="199" t="s">
        <v>302</v>
      </c>
      <c r="D206" s="199" t="s">
        <v>136</v>
      </c>
      <c r="E206" s="200" t="s">
        <v>303</v>
      </c>
      <c r="F206" s="201" t="s">
        <v>297</v>
      </c>
      <c r="G206" s="202" t="s">
        <v>170</v>
      </c>
      <c r="H206" s="203">
        <v>16</v>
      </c>
      <c r="I206" s="204"/>
      <c r="J206" s="205">
        <f>ROUND(I206*H206,2)</f>
        <v>0</v>
      </c>
      <c r="K206" s="201" t="s">
        <v>1</v>
      </c>
      <c r="L206" s="206"/>
      <c r="M206" s="207" t="s">
        <v>1</v>
      </c>
      <c r="N206" s="208" t="s">
        <v>43</v>
      </c>
      <c r="O206" s="70"/>
      <c r="P206" s="190">
        <f>O206*H206</f>
        <v>0</v>
      </c>
      <c r="Q206" s="190">
        <v>3.9375</v>
      </c>
      <c r="R206" s="190">
        <f>Q206*H206</f>
        <v>63</v>
      </c>
      <c r="S206" s="190">
        <v>0</v>
      </c>
      <c r="T206" s="19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2" t="s">
        <v>178</v>
      </c>
      <c r="AT206" s="192" t="s">
        <v>136</v>
      </c>
      <c r="AU206" s="192" t="s">
        <v>88</v>
      </c>
      <c r="AY206" s="16" t="s">
        <v>120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6" t="s">
        <v>86</v>
      </c>
      <c r="BK206" s="193">
        <f>ROUND(I206*H206,2)</f>
        <v>0</v>
      </c>
      <c r="BL206" s="16" t="s">
        <v>171</v>
      </c>
      <c r="BM206" s="192" t="s">
        <v>304</v>
      </c>
    </row>
    <row r="207" spans="1:65" s="2" customFormat="1" ht="11.25">
      <c r="A207" s="33"/>
      <c r="B207" s="34"/>
      <c r="C207" s="35"/>
      <c r="D207" s="194" t="s">
        <v>129</v>
      </c>
      <c r="E207" s="35"/>
      <c r="F207" s="195" t="s">
        <v>305</v>
      </c>
      <c r="G207" s="35"/>
      <c r="H207" s="35"/>
      <c r="I207" s="196"/>
      <c r="J207" s="35"/>
      <c r="K207" s="35"/>
      <c r="L207" s="38"/>
      <c r="M207" s="197"/>
      <c r="N207" s="198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129</v>
      </c>
      <c r="AU207" s="16" t="s">
        <v>88</v>
      </c>
    </row>
    <row r="208" spans="1:65" s="2" customFormat="1" ht="19.5">
      <c r="A208" s="33"/>
      <c r="B208" s="34"/>
      <c r="C208" s="35"/>
      <c r="D208" s="194" t="s">
        <v>145</v>
      </c>
      <c r="E208" s="35"/>
      <c r="F208" s="209" t="s">
        <v>299</v>
      </c>
      <c r="G208" s="35"/>
      <c r="H208" s="35"/>
      <c r="I208" s="196"/>
      <c r="J208" s="35"/>
      <c r="K208" s="35"/>
      <c r="L208" s="38"/>
      <c r="M208" s="197"/>
      <c r="N208" s="198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145</v>
      </c>
      <c r="AU208" s="16" t="s">
        <v>88</v>
      </c>
    </row>
    <row r="209" spans="1:65" s="13" customFormat="1" ht="33.75">
      <c r="B209" s="210"/>
      <c r="C209" s="211"/>
      <c r="D209" s="194" t="s">
        <v>189</v>
      </c>
      <c r="E209" s="212" t="s">
        <v>1</v>
      </c>
      <c r="F209" s="213" t="s">
        <v>306</v>
      </c>
      <c r="G209" s="211"/>
      <c r="H209" s="214">
        <v>16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189</v>
      </c>
      <c r="AU209" s="220" t="s">
        <v>88</v>
      </c>
      <c r="AV209" s="13" t="s">
        <v>88</v>
      </c>
      <c r="AW209" s="13" t="s">
        <v>34</v>
      </c>
      <c r="AX209" s="13" t="s">
        <v>86</v>
      </c>
      <c r="AY209" s="220" t="s">
        <v>120</v>
      </c>
    </row>
    <row r="210" spans="1:65" s="2" customFormat="1" ht="21.75" customHeight="1">
      <c r="A210" s="33"/>
      <c r="B210" s="34"/>
      <c r="C210" s="199" t="s">
        <v>307</v>
      </c>
      <c r="D210" s="199" t="s">
        <v>136</v>
      </c>
      <c r="E210" s="200" t="s">
        <v>308</v>
      </c>
      <c r="F210" s="201" t="s">
        <v>309</v>
      </c>
      <c r="G210" s="202" t="s">
        <v>170</v>
      </c>
      <c r="H210" s="203">
        <v>104</v>
      </c>
      <c r="I210" s="204"/>
      <c r="J210" s="205">
        <f>ROUND(I210*H210,2)</f>
        <v>0</v>
      </c>
      <c r="K210" s="201" t="s">
        <v>1</v>
      </c>
      <c r="L210" s="206"/>
      <c r="M210" s="207" t="s">
        <v>1</v>
      </c>
      <c r="N210" s="208" t="s">
        <v>43</v>
      </c>
      <c r="O210" s="70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2" t="s">
        <v>178</v>
      </c>
      <c r="AT210" s="192" t="s">
        <v>136</v>
      </c>
      <c r="AU210" s="192" t="s">
        <v>88</v>
      </c>
      <c r="AY210" s="16" t="s">
        <v>120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6" t="s">
        <v>86</v>
      </c>
      <c r="BK210" s="193">
        <f>ROUND(I210*H210,2)</f>
        <v>0</v>
      </c>
      <c r="BL210" s="16" t="s">
        <v>171</v>
      </c>
      <c r="BM210" s="192" t="s">
        <v>310</v>
      </c>
    </row>
    <row r="211" spans="1:65" s="2" customFormat="1" ht="11.25">
      <c r="A211" s="33"/>
      <c r="B211" s="34"/>
      <c r="C211" s="35"/>
      <c r="D211" s="194" t="s">
        <v>129</v>
      </c>
      <c r="E211" s="35"/>
      <c r="F211" s="195" t="s">
        <v>309</v>
      </c>
      <c r="G211" s="35"/>
      <c r="H211" s="35"/>
      <c r="I211" s="196"/>
      <c r="J211" s="35"/>
      <c r="K211" s="35"/>
      <c r="L211" s="38"/>
      <c r="M211" s="197"/>
      <c r="N211" s="198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129</v>
      </c>
      <c r="AU211" s="16" t="s">
        <v>88</v>
      </c>
    </row>
    <row r="212" spans="1:65" s="2" customFormat="1" ht="19.5">
      <c r="A212" s="33"/>
      <c r="B212" s="34"/>
      <c r="C212" s="35"/>
      <c r="D212" s="194" t="s">
        <v>145</v>
      </c>
      <c r="E212" s="35"/>
      <c r="F212" s="209" t="s">
        <v>299</v>
      </c>
      <c r="G212" s="35"/>
      <c r="H212" s="35"/>
      <c r="I212" s="196"/>
      <c r="J212" s="35"/>
      <c r="K212" s="35"/>
      <c r="L212" s="38"/>
      <c r="M212" s="197"/>
      <c r="N212" s="198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145</v>
      </c>
      <c r="AU212" s="16" t="s">
        <v>88</v>
      </c>
    </row>
    <row r="213" spans="1:65" s="2" customFormat="1" ht="24.2" customHeight="1">
      <c r="A213" s="33"/>
      <c r="B213" s="34"/>
      <c r="C213" s="199" t="s">
        <v>311</v>
      </c>
      <c r="D213" s="199" t="s">
        <v>136</v>
      </c>
      <c r="E213" s="200" t="s">
        <v>312</v>
      </c>
      <c r="F213" s="201" t="s">
        <v>313</v>
      </c>
      <c r="G213" s="202" t="s">
        <v>170</v>
      </c>
      <c r="H213" s="203">
        <v>38</v>
      </c>
      <c r="I213" s="204"/>
      <c r="J213" s="205">
        <f>ROUND(I213*H213,2)</f>
        <v>0</v>
      </c>
      <c r="K213" s="201" t="s">
        <v>1</v>
      </c>
      <c r="L213" s="206"/>
      <c r="M213" s="207" t="s">
        <v>1</v>
      </c>
      <c r="N213" s="208" t="s">
        <v>43</v>
      </c>
      <c r="O213" s="70"/>
      <c r="P213" s="190">
        <f>O213*H213</f>
        <v>0</v>
      </c>
      <c r="Q213" s="190">
        <v>3.9375</v>
      </c>
      <c r="R213" s="190">
        <f>Q213*H213</f>
        <v>149.625</v>
      </c>
      <c r="S213" s="190">
        <v>0</v>
      </c>
      <c r="T213" s="19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2" t="s">
        <v>178</v>
      </c>
      <c r="AT213" s="192" t="s">
        <v>136</v>
      </c>
      <c r="AU213" s="192" t="s">
        <v>88</v>
      </c>
      <c r="AY213" s="16" t="s">
        <v>120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6" t="s">
        <v>86</v>
      </c>
      <c r="BK213" s="193">
        <f>ROUND(I213*H213,2)</f>
        <v>0</v>
      </c>
      <c r="BL213" s="16" t="s">
        <v>171</v>
      </c>
      <c r="BM213" s="192" t="s">
        <v>314</v>
      </c>
    </row>
    <row r="214" spans="1:65" s="2" customFormat="1" ht="11.25">
      <c r="A214" s="33"/>
      <c r="B214" s="34"/>
      <c r="C214" s="35"/>
      <c r="D214" s="194" t="s">
        <v>129</v>
      </c>
      <c r="E214" s="35"/>
      <c r="F214" s="195" t="s">
        <v>315</v>
      </c>
      <c r="G214" s="35"/>
      <c r="H214" s="35"/>
      <c r="I214" s="196"/>
      <c r="J214" s="35"/>
      <c r="K214" s="35"/>
      <c r="L214" s="38"/>
      <c r="M214" s="197"/>
      <c r="N214" s="198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129</v>
      </c>
      <c r="AU214" s="16" t="s">
        <v>88</v>
      </c>
    </row>
    <row r="215" spans="1:65" s="2" customFormat="1" ht="19.5">
      <c r="A215" s="33"/>
      <c r="B215" s="34"/>
      <c r="C215" s="35"/>
      <c r="D215" s="194" t="s">
        <v>145</v>
      </c>
      <c r="E215" s="35"/>
      <c r="F215" s="209" t="s">
        <v>316</v>
      </c>
      <c r="G215" s="35"/>
      <c r="H215" s="35"/>
      <c r="I215" s="196"/>
      <c r="J215" s="35"/>
      <c r="K215" s="35"/>
      <c r="L215" s="38"/>
      <c r="M215" s="197"/>
      <c r="N215" s="198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145</v>
      </c>
      <c r="AU215" s="16" t="s">
        <v>88</v>
      </c>
    </row>
    <row r="216" spans="1:65" s="2" customFormat="1" ht="24.2" customHeight="1">
      <c r="A216" s="33"/>
      <c r="B216" s="34"/>
      <c r="C216" s="199" t="s">
        <v>317</v>
      </c>
      <c r="D216" s="199" t="s">
        <v>136</v>
      </c>
      <c r="E216" s="200" t="s">
        <v>318</v>
      </c>
      <c r="F216" s="201" t="s">
        <v>319</v>
      </c>
      <c r="G216" s="202" t="s">
        <v>170</v>
      </c>
      <c r="H216" s="203">
        <v>6</v>
      </c>
      <c r="I216" s="204"/>
      <c r="J216" s="205">
        <f>ROUND(I216*H216,2)</f>
        <v>0</v>
      </c>
      <c r="K216" s="201" t="s">
        <v>1</v>
      </c>
      <c r="L216" s="206"/>
      <c r="M216" s="207" t="s">
        <v>1</v>
      </c>
      <c r="N216" s="208" t="s">
        <v>43</v>
      </c>
      <c r="O216" s="70"/>
      <c r="P216" s="190">
        <f>O216*H216</f>
        <v>0</v>
      </c>
      <c r="Q216" s="190">
        <v>3.9375</v>
      </c>
      <c r="R216" s="190">
        <f>Q216*H216</f>
        <v>23.625</v>
      </c>
      <c r="S216" s="190">
        <v>0</v>
      </c>
      <c r="T216" s="19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2" t="s">
        <v>178</v>
      </c>
      <c r="AT216" s="192" t="s">
        <v>136</v>
      </c>
      <c r="AU216" s="192" t="s">
        <v>88</v>
      </c>
      <c r="AY216" s="16" t="s">
        <v>120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6" t="s">
        <v>86</v>
      </c>
      <c r="BK216" s="193">
        <f>ROUND(I216*H216,2)</f>
        <v>0</v>
      </c>
      <c r="BL216" s="16" t="s">
        <v>171</v>
      </c>
      <c r="BM216" s="192" t="s">
        <v>320</v>
      </c>
    </row>
    <row r="217" spans="1:65" s="2" customFormat="1" ht="11.25">
      <c r="A217" s="33"/>
      <c r="B217" s="34"/>
      <c r="C217" s="35"/>
      <c r="D217" s="194" t="s">
        <v>129</v>
      </c>
      <c r="E217" s="35"/>
      <c r="F217" s="195" t="s">
        <v>321</v>
      </c>
      <c r="G217" s="35"/>
      <c r="H217" s="35"/>
      <c r="I217" s="196"/>
      <c r="J217" s="35"/>
      <c r="K217" s="35"/>
      <c r="L217" s="38"/>
      <c r="M217" s="197"/>
      <c r="N217" s="198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129</v>
      </c>
      <c r="AU217" s="16" t="s">
        <v>88</v>
      </c>
    </row>
    <row r="218" spans="1:65" s="2" customFormat="1" ht="19.5">
      <c r="A218" s="33"/>
      <c r="B218" s="34"/>
      <c r="C218" s="35"/>
      <c r="D218" s="194" t="s">
        <v>145</v>
      </c>
      <c r="E218" s="35"/>
      <c r="F218" s="209" t="s">
        <v>316</v>
      </c>
      <c r="G218" s="35"/>
      <c r="H218" s="35"/>
      <c r="I218" s="196"/>
      <c r="J218" s="35"/>
      <c r="K218" s="35"/>
      <c r="L218" s="38"/>
      <c r="M218" s="197"/>
      <c r="N218" s="198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145</v>
      </c>
      <c r="AU218" s="16" t="s">
        <v>88</v>
      </c>
    </row>
    <row r="219" spans="1:65" s="2" customFormat="1" ht="16.5" customHeight="1">
      <c r="A219" s="33"/>
      <c r="B219" s="34"/>
      <c r="C219" s="199" t="s">
        <v>322</v>
      </c>
      <c r="D219" s="199" t="s">
        <v>136</v>
      </c>
      <c r="E219" s="200" t="s">
        <v>323</v>
      </c>
      <c r="F219" s="201" t="s">
        <v>324</v>
      </c>
      <c r="G219" s="202" t="s">
        <v>170</v>
      </c>
      <c r="H219" s="203">
        <v>12</v>
      </c>
      <c r="I219" s="204"/>
      <c r="J219" s="205">
        <f>ROUND(I219*H219,2)</f>
        <v>0</v>
      </c>
      <c r="K219" s="201" t="s">
        <v>1</v>
      </c>
      <c r="L219" s="206"/>
      <c r="M219" s="207" t="s">
        <v>1</v>
      </c>
      <c r="N219" s="208" t="s">
        <v>43</v>
      </c>
      <c r="O219" s="70"/>
      <c r="P219" s="190">
        <f>O219*H219</f>
        <v>0</v>
      </c>
      <c r="Q219" s="190">
        <v>2.3361999999999998</v>
      </c>
      <c r="R219" s="190">
        <f>Q219*H219</f>
        <v>28.034399999999998</v>
      </c>
      <c r="S219" s="190">
        <v>0</v>
      </c>
      <c r="T219" s="19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2" t="s">
        <v>178</v>
      </c>
      <c r="AT219" s="192" t="s">
        <v>136</v>
      </c>
      <c r="AU219" s="192" t="s">
        <v>88</v>
      </c>
      <c r="AY219" s="16" t="s">
        <v>120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6" t="s">
        <v>86</v>
      </c>
      <c r="BK219" s="193">
        <f>ROUND(I219*H219,2)</f>
        <v>0</v>
      </c>
      <c r="BL219" s="16" t="s">
        <v>171</v>
      </c>
      <c r="BM219" s="192" t="s">
        <v>325</v>
      </c>
    </row>
    <row r="220" spans="1:65" s="2" customFormat="1" ht="19.5">
      <c r="A220" s="33"/>
      <c r="B220" s="34"/>
      <c r="C220" s="35"/>
      <c r="D220" s="194" t="s">
        <v>145</v>
      </c>
      <c r="E220" s="35"/>
      <c r="F220" s="209" t="s">
        <v>326</v>
      </c>
      <c r="G220" s="35"/>
      <c r="H220" s="35"/>
      <c r="I220" s="196"/>
      <c r="J220" s="35"/>
      <c r="K220" s="35"/>
      <c r="L220" s="38"/>
      <c r="M220" s="197"/>
      <c r="N220" s="198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145</v>
      </c>
      <c r="AU220" s="16" t="s">
        <v>88</v>
      </c>
    </row>
    <row r="221" spans="1:65" s="13" customFormat="1" ht="11.25">
      <c r="B221" s="210"/>
      <c r="C221" s="211"/>
      <c r="D221" s="194" t="s">
        <v>189</v>
      </c>
      <c r="E221" s="212" t="s">
        <v>1</v>
      </c>
      <c r="F221" s="213" t="s">
        <v>327</v>
      </c>
      <c r="G221" s="211"/>
      <c r="H221" s="214">
        <v>12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189</v>
      </c>
      <c r="AU221" s="220" t="s">
        <v>88</v>
      </c>
      <c r="AV221" s="13" t="s">
        <v>88</v>
      </c>
      <c r="AW221" s="13" t="s">
        <v>34</v>
      </c>
      <c r="AX221" s="13" t="s">
        <v>86</v>
      </c>
      <c r="AY221" s="220" t="s">
        <v>120</v>
      </c>
    </row>
    <row r="222" spans="1:65" s="2" customFormat="1" ht="16.5" customHeight="1">
      <c r="A222" s="33"/>
      <c r="B222" s="34"/>
      <c r="C222" s="199" t="s">
        <v>328</v>
      </c>
      <c r="D222" s="199" t="s">
        <v>136</v>
      </c>
      <c r="E222" s="200" t="s">
        <v>329</v>
      </c>
      <c r="F222" s="201" t="s">
        <v>324</v>
      </c>
      <c r="G222" s="202" t="s">
        <v>170</v>
      </c>
      <c r="H222" s="203">
        <v>72</v>
      </c>
      <c r="I222" s="204"/>
      <c r="J222" s="205">
        <f>ROUND(I222*H222,2)</f>
        <v>0</v>
      </c>
      <c r="K222" s="201" t="s">
        <v>1</v>
      </c>
      <c r="L222" s="206"/>
      <c r="M222" s="207" t="s">
        <v>1</v>
      </c>
      <c r="N222" s="208" t="s">
        <v>43</v>
      </c>
      <c r="O222" s="70"/>
      <c r="P222" s="190">
        <f>O222*H222</f>
        <v>0</v>
      </c>
      <c r="Q222" s="190">
        <v>1.9424999999999999</v>
      </c>
      <c r="R222" s="190">
        <f>Q222*H222</f>
        <v>139.85999999999999</v>
      </c>
      <c r="S222" s="190">
        <v>0</v>
      </c>
      <c r="T222" s="19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2" t="s">
        <v>178</v>
      </c>
      <c r="AT222" s="192" t="s">
        <v>136</v>
      </c>
      <c r="AU222" s="192" t="s">
        <v>88</v>
      </c>
      <c r="AY222" s="16" t="s">
        <v>120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6" t="s">
        <v>86</v>
      </c>
      <c r="BK222" s="193">
        <f>ROUND(I222*H222,2)</f>
        <v>0</v>
      </c>
      <c r="BL222" s="16" t="s">
        <v>171</v>
      </c>
      <c r="BM222" s="192" t="s">
        <v>330</v>
      </c>
    </row>
    <row r="223" spans="1:65" s="2" customFormat="1" ht="19.5">
      <c r="A223" s="33"/>
      <c r="B223" s="34"/>
      <c r="C223" s="35"/>
      <c r="D223" s="194" t="s">
        <v>145</v>
      </c>
      <c r="E223" s="35"/>
      <c r="F223" s="209" t="s">
        <v>331</v>
      </c>
      <c r="G223" s="35"/>
      <c r="H223" s="35"/>
      <c r="I223" s="196"/>
      <c r="J223" s="35"/>
      <c r="K223" s="35"/>
      <c r="L223" s="38"/>
      <c r="M223" s="197"/>
      <c r="N223" s="198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145</v>
      </c>
      <c r="AU223" s="16" t="s">
        <v>88</v>
      </c>
    </row>
    <row r="224" spans="1:65" s="13" customFormat="1" ht="11.25">
      <c r="B224" s="210"/>
      <c r="C224" s="211"/>
      <c r="D224" s="194" t="s">
        <v>189</v>
      </c>
      <c r="E224" s="212" t="s">
        <v>1</v>
      </c>
      <c r="F224" s="213" t="s">
        <v>332</v>
      </c>
      <c r="G224" s="211"/>
      <c r="H224" s="214">
        <v>72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189</v>
      </c>
      <c r="AU224" s="220" t="s">
        <v>88</v>
      </c>
      <c r="AV224" s="13" t="s">
        <v>88</v>
      </c>
      <c r="AW224" s="13" t="s">
        <v>34</v>
      </c>
      <c r="AX224" s="13" t="s">
        <v>86</v>
      </c>
      <c r="AY224" s="220" t="s">
        <v>120</v>
      </c>
    </row>
    <row r="225" spans="1:65" s="2" customFormat="1" ht="16.5" customHeight="1">
      <c r="A225" s="33"/>
      <c r="B225" s="34"/>
      <c r="C225" s="199" t="s">
        <v>333</v>
      </c>
      <c r="D225" s="199" t="s">
        <v>136</v>
      </c>
      <c r="E225" s="200" t="s">
        <v>334</v>
      </c>
      <c r="F225" s="201" t="s">
        <v>324</v>
      </c>
      <c r="G225" s="202" t="s">
        <v>170</v>
      </c>
      <c r="H225" s="203">
        <v>2</v>
      </c>
      <c r="I225" s="204"/>
      <c r="J225" s="205">
        <f>ROUND(I225*H225,2)</f>
        <v>0</v>
      </c>
      <c r="K225" s="201" t="s">
        <v>1</v>
      </c>
      <c r="L225" s="206"/>
      <c r="M225" s="207" t="s">
        <v>1</v>
      </c>
      <c r="N225" s="208" t="s">
        <v>43</v>
      </c>
      <c r="O225" s="70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2" t="s">
        <v>178</v>
      </c>
      <c r="AT225" s="192" t="s">
        <v>136</v>
      </c>
      <c r="AU225" s="192" t="s">
        <v>88</v>
      </c>
      <c r="AY225" s="16" t="s">
        <v>120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6" t="s">
        <v>86</v>
      </c>
      <c r="BK225" s="193">
        <f>ROUND(I225*H225,2)</f>
        <v>0</v>
      </c>
      <c r="BL225" s="16" t="s">
        <v>171</v>
      </c>
      <c r="BM225" s="192" t="s">
        <v>335</v>
      </c>
    </row>
    <row r="226" spans="1:65" s="2" customFormat="1" ht="11.25">
      <c r="A226" s="33"/>
      <c r="B226" s="34"/>
      <c r="C226" s="35"/>
      <c r="D226" s="194" t="s">
        <v>129</v>
      </c>
      <c r="E226" s="35"/>
      <c r="F226" s="195" t="s">
        <v>336</v>
      </c>
      <c r="G226" s="35"/>
      <c r="H226" s="35"/>
      <c r="I226" s="196"/>
      <c r="J226" s="35"/>
      <c r="K226" s="35"/>
      <c r="L226" s="38"/>
      <c r="M226" s="197"/>
      <c r="N226" s="198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129</v>
      </c>
      <c r="AU226" s="16" t="s">
        <v>88</v>
      </c>
    </row>
    <row r="227" spans="1:65" s="2" customFormat="1" ht="19.5">
      <c r="A227" s="33"/>
      <c r="B227" s="34"/>
      <c r="C227" s="35"/>
      <c r="D227" s="194" t="s">
        <v>145</v>
      </c>
      <c r="E227" s="35"/>
      <c r="F227" s="209" t="s">
        <v>331</v>
      </c>
      <c r="G227" s="35"/>
      <c r="H227" s="35"/>
      <c r="I227" s="196"/>
      <c r="J227" s="35"/>
      <c r="K227" s="35"/>
      <c r="L227" s="38"/>
      <c r="M227" s="197"/>
      <c r="N227" s="198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145</v>
      </c>
      <c r="AU227" s="16" t="s">
        <v>88</v>
      </c>
    </row>
    <row r="228" spans="1:65" s="13" customFormat="1" ht="11.25">
      <c r="B228" s="210"/>
      <c r="C228" s="211"/>
      <c r="D228" s="194" t="s">
        <v>189</v>
      </c>
      <c r="E228" s="212" t="s">
        <v>1</v>
      </c>
      <c r="F228" s="213" t="s">
        <v>337</v>
      </c>
      <c r="G228" s="211"/>
      <c r="H228" s="214">
        <v>2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189</v>
      </c>
      <c r="AU228" s="220" t="s">
        <v>88</v>
      </c>
      <c r="AV228" s="13" t="s">
        <v>88</v>
      </c>
      <c r="AW228" s="13" t="s">
        <v>34</v>
      </c>
      <c r="AX228" s="13" t="s">
        <v>86</v>
      </c>
      <c r="AY228" s="220" t="s">
        <v>120</v>
      </c>
    </row>
    <row r="229" spans="1:65" s="2" customFormat="1" ht="16.5" customHeight="1">
      <c r="A229" s="33"/>
      <c r="B229" s="34"/>
      <c r="C229" s="199" t="s">
        <v>338</v>
      </c>
      <c r="D229" s="199" t="s">
        <v>136</v>
      </c>
      <c r="E229" s="200" t="s">
        <v>339</v>
      </c>
      <c r="F229" s="201" t="s">
        <v>324</v>
      </c>
      <c r="G229" s="202" t="s">
        <v>170</v>
      </c>
      <c r="H229" s="203">
        <v>18</v>
      </c>
      <c r="I229" s="204"/>
      <c r="J229" s="205">
        <f>ROUND(I229*H229,2)</f>
        <v>0</v>
      </c>
      <c r="K229" s="201" t="s">
        <v>1</v>
      </c>
      <c r="L229" s="206"/>
      <c r="M229" s="207" t="s">
        <v>1</v>
      </c>
      <c r="N229" s="208" t="s">
        <v>43</v>
      </c>
      <c r="O229" s="70"/>
      <c r="P229" s="190">
        <f>O229*H229</f>
        <v>0</v>
      </c>
      <c r="Q229" s="190">
        <v>2.6190000000000002</v>
      </c>
      <c r="R229" s="190">
        <f>Q229*H229</f>
        <v>47.142000000000003</v>
      </c>
      <c r="S229" s="190">
        <v>0</v>
      </c>
      <c r="T229" s="19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2" t="s">
        <v>178</v>
      </c>
      <c r="AT229" s="192" t="s">
        <v>136</v>
      </c>
      <c r="AU229" s="192" t="s">
        <v>88</v>
      </c>
      <c r="AY229" s="16" t="s">
        <v>120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6" t="s">
        <v>86</v>
      </c>
      <c r="BK229" s="193">
        <f>ROUND(I229*H229,2)</f>
        <v>0</v>
      </c>
      <c r="BL229" s="16" t="s">
        <v>171</v>
      </c>
      <c r="BM229" s="192" t="s">
        <v>340</v>
      </c>
    </row>
    <row r="230" spans="1:65" s="2" customFormat="1" ht="19.5">
      <c r="A230" s="33"/>
      <c r="B230" s="34"/>
      <c r="C230" s="35"/>
      <c r="D230" s="194" t="s">
        <v>145</v>
      </c>
      <c r="E230" s="35"/>
      <c r="F230" s="209" t="s">
        <v>341</v>
      </c>
      <c r="G230" s="35"/>
      <c r="H230" s="35"/>
      <c r="I230" s="196"/>
      <c r="J230" s="35"/>
      <c r="K230" s="35"/>
      <c r="L230" s="38"/>
      <c r="M230" s="197"/>
      <c r="N230" s="198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145</v>
      </c>
      <c r="AU230" s="16" t="s">
        <v>88</v>
      </c>
    </row>
    <row r="231" spans="1:65" s="13" customFormat="1" ht="22.5">
      <c r="B231" s="210"/>
      <c r="C231" s="211"/>
      <c r="D231" s="194" t="s">
        <v>189</v>
      </c>
      <c r="E231" s="212" t="s">
        <v>1</v>
      </c>
      <c r="F231" s="213" t="s">
        <v>342</v>
      </c>
      <c r="G231" s="211"/>
      <c r="H231" s="214">
        <v>18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189</v>
      </c>
      <c r="AU231" s="220" t="s">
        <v>88</v>
      </c>
      <c r="AV231" s="13" t="s">
        <v>88</v>
      </c>
      <c r="AW231" s="13" t="s">
        <v>34</v>
      </c>
      <c r="AX231" s="13" t="s">
        <v>86</v>
      </c>
      <c r="AY231" s="220" t="s">
        <v>120</v>
      </c>
    </row>
    <row r="232" spans="1:65" s="2" customFormat="1" ht="16.5" customHeight="1">
      <c r="A232" s="33"/>
      <c r="B232" s="34"/>
      <c r="C232" s="199" t="s">
        <v>343</v>
      </c>
      <c r="D232" s="199" t="s">
        <v>136</v>
      </c>
      <c r="E232" s="200" t="s">
        <v>344</v>
      </c>
      <c r="F232" s="201" t="s">
        <v>345</v>
      </c>
      <c r="G232" s="202" t="s">
        <v>170</v>
      </c>
      <c r="H232" s="203">
        <v>2</v>
      </c>
      <c r="I232" s="204"/>
      <c r="J232" s="205">
        <f>ROUND(I232*H232,2)</f>
        <v>0</v>
      </c>
      <c r="K232" s="201" t="s">
        <v>1</v>
      </c>
      <c r="L232" s="206"/>
      <c r="M232" s="207" t="s">
        <v>1</v>
      </c>
      <c r="N232" s="208" t="s">
        <v>43</v>
      </c>
      <c r="O232" s="70"/>
      <c r="P232" s="190">
        <f>O232*H232</f>
        <v>0</v>
      </c>
      <c r="Q232" s="190">
        <v>2.6190000000000002</v>
      </c>
      <c r="R232" s="190">
        <f>Q232*H232</f>
        <v>5.2380000000000004</v>
      </c>
      <c r="S232" s="190">
        <v>0</v>
      </c>
      <c r="T232" s="19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2" t="s">
        <v>178</v>
      </c>
      <c r="AT232" s="192" t="s">
        <v>136</v>
      </c>
      <c r="AU232" s="192" t="s">
        <v>88</v>
      </c>
      <c r="AY232" s="16" t="s">
        <v>120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6" t="s">
        <v>86</v>
      </c>
      <c r="BK232" s="193">
        <f>ROUND(I232*H232,2)</f>
        <v>0</v>
      </c>
      <c r="BL232" s="16" t="s">
        <v>171</v>
      </c>
      <c r="BM232" s="192" t="s">
        <v>346</v>
      </c>
    </row>
    <row r="233" spans="1:65" s="2" customFormat="1" ht="19.5">
      <c r="A233" s="33"/>
      <c r="B233" s="34"/>
      <c r="C233" s="35"/>
      <c r="D233" s="194" t="s">
        <v>145</v>
      </c>
      <c r="E233" s="35"/>
      <c r="F233" s="209" t="s">
        <v>347</v>
      </c>
      <c r="G233" s="35"/>
      <c r="H233" s="35"/>
      <c r="I233" s="196"/>
      <c r="J233" s="35"/>
      <c r="K233" s="35"/>
      <c r="L233" s="38"/>
      <c r="M233" s="197"/>
      <c r="N233" s="198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145</v>
      </c>
      <c r="AU233" s="16" t="s">
        <v>88</v>
      </c>
    </row>
    <row r="234" spans="1:65" s="13" customFormat="1" ht="11.25">
      <c r="B234" s="210"/>
      <c r="C234" s="211"/>
      <c r="D234" s="194" t="s">
        <v>189</v>
      </c>
      <c r="E234" s="212" t="s">
        <v>1</v>
      </c>
      <c r="F234" s="213" t="s">
        <v>348</v>
      </c>
      <c r="G234" s="211"/>
      <c r="H234" s="214">
        <v>2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189</v>
      </c>
      <c r="AU234" s="220" t="s">
        <v>88</v>
      </c>
      <c r="AV234" s="13" t="s">
        <v>88</v>
      </c>
      <c r="AW234" s="13" t="s">
        <v>34</v>
      </c>
      <c r="AX234" s="13" t="s">
        <v>86</v>
      </c>
      <c r="AY234" s="220" t="s">
        <v>120</v>
      </c>
    </row>
    <row r="235" spans="1:65" s="2" customFormat="1" ht="16.5" customHeight="1">
      <c r="A235" s="33"/>
      <c r="B235" s="34"/>
      <c r="C235" s="199" t="s">
        <v>349</v>
      </c>
      <c r="D235" s="199" t="s">
        <v>136</v>
      </c>
      <c r="E235" s="200" t="s">
        <v>350</v>
      </c>
      <c r="F235" s="201" t="s">
        <v>324</v>
      </c>
      <c r="G235" s="202" t="s">
        <v>170</v>
      </c>
      <c r="H235" s="203">
        <v>9</v>
      </c>
      <c r="I235" s="204"/>
      <c r="J235" s="205">
        <f>ROUND(I235*H235,2)</f>
        <v>0</v>
      </c>
      <c r="K235" s="201" t="s">
        <v>1</v>
      </c>
      <c r="L235" s="206"/>
      <c r="M235" s="207" t="s">
        <v>1</v>
      </c>
      <c r="N235" s="208" t="s">
        <v>43</v>
      </c>
      <c r="O235" s="70"/>
      <c r="P235" s="190">
        <f>O235*H235</f>
        <v>0</v>
      </c>
      <c r="Q235" s="190">
        <v>2.6190000000000002</v>
      </c>
      <c r="R235" s="190">
        <f>Q235*H235</f>
        <v>23.571000000000002</v>
      </c>
      <c r="S235" s="190">
        <v>0</v>
      </c>
      <c r="T235" s="19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2" t="s">
        <v>178</v>
      </c>
      <c r="AT235" s="192" t="s">
        <v>136</v>
      </c>
      <c r="AU235" s="192" t="s">
        <v>88</v>
      </c>
      <c r="AY235" s="16" t="s">
        <v>120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6" t="s">
        <v>86</v>
      </c>
      <c r="BK235" s="193">
        <f>ROUND(I235*H235,2)</f>
        <v>0</v>
      </c>
      <c r="BL235" s="16" t="s">
        <v>171</v>
      </c>
      <c r="BM235" s="192" t="s">
        <v>351</v>
      </c>
    </row>
    <row r="236" spans="1:65" s="2" customFormat="1" ht="19.5">
      <c r="A236" s="33"/>
      <c r="B236" s="34"/>
      <c r="C236" s="35"/>
      <c r="D236" s="194" t="s">
        <v>145</v>
      </c>
      <c r="E236" s="35"/>
      <c r="F236" s="209" t="s">
        <v>352</v>
      </c>
      <c r="G236" s="35"/>
      <c r="H236" s="35"/>
      <c r="I236" s="196"/>
      <c r="J236" s="35"/>
      <c r="K236" s="35"/>
      <c r="L236" s="38"/>
      <c r="M236" s="197"/>
      <c r="N236" s="198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145</v>
      </c>
      <c r="AU236" s="16" t="s">
        <v>88</v>
      </c>
    </row>
    <row r="237" spans="1:65" s="13" customFormat="1" ht="11.25">
      <c r="B237" s="210"/>
      <c r="C237" s="211"/>
      <c r="D237" s="194" t="s">
        <v>189</v>
      </c>
      <c r="E237" s="212" t="s">
        <v>1</v>
      </c>
      <c r="F237" s="213" t="s">
        <v>353</v>
      </c>
      <c r="G237" s="211"/>
      <c r="H237" s="214">
        <v>9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189</v>
      </c>
      <c r="AU237" s="220" t="s">
        <v>88</v>
      </c>
      <c r="AV237" s="13" t="s">
        <v>88</v>
      </c>
      <c r="AW237" s="13" t="s">
        <v>34</v>
      </c>
      <c r="AX237" s="13" t="s">
        <v>86</v>
      </c>
      <c r="AY237" s="220" t="s">
        <v>120</v>
      </c>
    </row>
    <row r="238" spans="1:65" s="2" customFormat="1" ht="16.5" customHeight="1">
      <c r="A238" s="33"/>
      <c r="B238" s="34"/>
      <c r="C238" s="199" t="s">
        <v>354</v>
      </c>
      <c r="D238" s="199" t="s">
        <v>136</v>
      </c>
      <c r="E238" s="200" t="s">
        <v>355</v>
      </c>
      <c r="F238" s="201" t="s">
        <v>324</v>
      </c>
      <c r="G238" s="202" t="s">
        <v>170</v>
      </c>
      <c r="H238" s="203">
        <v>3</v>
      </c>
      <c r="I238" s="204"/>
      <c r="J238" s="205">
        <f>ROUND(I238*H238,2)</f>
        <v>0</v>
      </c>
      <c r="K238" s="201" t="s">
        <v>1</v>
      </c>
      <c r="L238" s="206"/>
      <c r="M238" s="207" t="s">
        <v>1</v>
      </c>
      <c r="N238" s="208" t="s">
        <v>43</v>
      </c>
      <c r="O238" s="70"/>
      <c r="P238" s="190">
        <f>O238*H238</f>
        <v>0</v>
      </c>
      <c r="Q238" s="190">
        <v>2.6190000000000002</v>
      </c>
      <c r="R238" s="190">
        <f>Q238*H238</f>
        <v>7.8570000000000011</v>
      </c>
      <c r="S238" s="190">
        <v>0</v>
      </c>
      <c r="T238" s="19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2" t="s">
        <v>178</v>
      </c>
      <c r="AT238" s="192" t="s">
        <v>136</v>
      </c>
      <c r="AU238" s="192" t="s">
        <v>88</v>
      </c>
      <c r="AY238" s="16" t="s">
        <v>120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6" t="s">
        <v>86</v>
      </c>
      <c r="BK238" s="193">
        <f>ROUND(I238*H238,2)</f>
        <v>0</v>
      </c>
      <c r="BL238" s="16" t="s">
        <v>171</v>
      </c>
      <c r="BM238" s="192" t="s">
        <v>356</v>
      </c>
    </row>
    <row r="239" spans="1:65" s="2" customFormat="1" ht="11.25">
      <c r="A239" s="33"/>
      <c r="B239" s="34"/>
      <c r="C239" s="35"/>
      <c r="D239" s="194" t="s">
        <v>129</v>
      </c>
      <c r="E239" s="35"/>
      <c r="F239" s="195" t="s">
        <v>357</v>
      </c>
      <c r="G239" s="35"/>
      <c r="H239" s="35"/>
      <c r="I239" s="196"/>
      <c r="J239" s="35"/>
      <c r="K239" s="35"/>
      <c r="L239" s="38"/>
      <c r="M239" s="197"/>
      <c r="N239" s="198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129</v>
      </c>
      <c r="AU239" s="16" t="s">
        <v>88</v>
      </c>
    </row>
    <row r="240" spans="1:65" s="2" customFormat="1" ht="19.5">
      <c r="A240" s="33"/>
      <c r="B240" s="34"/>
      <c r="C240" s="35"/>
      <c r="D240" s="194" t="s">
        <v>145</v>
      </c>
      <c r="E240" s="35"/>
      <c r="F240" s="209" t="s">
        <v>352</v>
      </c>
      <c r="G240" s="35"/>
      <c r="H240" s="35"/>
      <c r="I240" s="196"/>
      <c r="J240" s="35"/>
      <c r="K240" s="35"/>
      <c r="L240" s="38"/>
      <c r="M240" s="197"/>
      <c r="N240" s="198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145</v>
      </c>
      <c r="AU240" s="16" t="s">
        <v>88</v>
      </c>
    </row>
    <row r="241" spans="1:65" s="13" customFormat="1" ht="11.25">
      <c r="B241" s="210"/>
      <c r="C241" s="211"/>
      <c r="D241" s="194" t="s">
        <v>189</v>
      </c>
      <c r="E241" s="212" t="s">
        <v>1</v>
      </c>
      <c r="F241" s="213" t="s">
        <v>358</v>
      </c>
      <c r="G241" s="211"/>
      <c r="H241" s="214">
        <v>3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189</v>
      </c>
      <c r="AU241" s="220" t="s">
        <v>88</v>
      </c>
      <c r="AV241" s="13" t="s">
        <v>88</v>
      </c>
      <c r="AW241" s="13" t="s">
        <v>34</v>
      </c>
      <c r="AX241" s="13" t="s">
        <v>86</v>
      </c>
      <c r="AY241" s="220" t="s">
        <v>120</v>
      </c>
    </row>
    <row r="242" spans="1:65" s="2" customFormat="1" ht="16.5" customHeight="1">
      <c r="A242" s="33"/>
      <c r="B242" s="34"/>
      <c r="C242" s="199" t="s">
        <v>359</v>
      </c>
      <c r="D242" s="199" t="s">
        <v>136</v>
      </c>
      <c r="E242" s="200" t="s">
        <v>360</v>
      </c>
      <c r="F242" s="201" t="s">
        <v>361</v>
      </c>
      <c r="G242" s="202" t="s">
        <v>170</v>
      </c>
      <c r="H242" s="203">
        <v>8</v>
      </c>
      <c r="I242" s="204"/>
      <c r="J242" s="205">
        <f>ROUND(I242*H242,2)</f>
        <v>0</v>
      </c>
      <c r="K242" s="201" t="s">
        <v>1</v>
      </c>
      <c r="L242" s="206"/>
      <c r="M242" s="207" t="s">
        <v>1</v>
      </c>
      <c r="N242" s="208" t="s">
        <v>43</v>
      </c>
      <c r="O242" s="70"/>
      <c r="P242" s="190">
        <f>O242*H242</f>
        <v>0</v>
      </c>
      <c r="Q242" s="190">
        <v>2.6190000000000002</v>
      </c>
      <c r="R242" s="190">
        <f>Q242*H242</f>
        <v>20.952000000000002</v>
      </c>
      <c r="S242" s="190">
        <v>0</v>
      </c>
      <c r="T242" s="19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2" t="s">
        <v>178</v>
      </c>
      <c r="AT242" s="192" t="s">
        <v>136</v>
      </c>
      <c r="AU242" s="192" t="s">
        <v>88</v>
      </c>
      <c r="AY242" s="16" t="s">
        <v>120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6" t="s">
        <v>86</v>
      </c>
      <c r="BK242" s="193">
        <f>ROUND(I242*H242,2)</f>
        <v>0</v>
      </c>
      <c r="BL242" s="16" t="s">
        <v>171</v>
      </c>
      <c r="BM242" s="192" t="s">
        <v>362</v>
      </c>
    </row>
    <row r="243" spans="1:65" s="2" customFormat="1" ht="19.5">
      <c r="A243" s="33"/>
      <c r="B243" s="34"/>
      <c r="C243" s="35"/>
      <c r="D243" s="194" t="s">
        <v>145</v>
      </c>
      <c r="E243" s="35"/>
      <c r="F243" s="209" t="s">
        <v>363</v>
      </c>
      <c r="G243" s="35"/>
      <c r="H243" s="35"/>
      <c r="I243" s="196"/>
      <c r="J243" s="35"/>
      <c r="K243" s="35"/>
      <c r="L243" s="38"/>
      <c r="M243" s="197"/>
      <c r="N243" s="198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145</v>
      </c>
      <c r="AU243" s="16" t="s">
        <v>88</v>
      </c>
    </row>
    <row r="244" spans="1:65" s="13" customFormat="1" ht="11.25">
      <c r="B244" s="210"/>
      <c r="C244" s="211"/>
      <c r="D244" s="194" t="s">
        <v>189</v>
      </c>
      <c r="E244" s="212" t="s">
        <v>1</v>
      </c>
      <c r="F244" s="213" t="s">
        <v>364</v>
      </c>
      <c r="G244" s="211"/>
      <c r="H244" s="214">
        <v>8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189</v>
      </c>
      <c r="AU244" s="220" t="s">
        <v>88</v>
      </c>
      <c r="AV244" s="13" t="s">
        <v>88</v>
      </c>
      <c r="AW244" s="13" t="s">
        <v>34</v>
      </c>
      <c r="AX244" s="13" t="s">
        <v>86</v>
      </c>
      <c r="AY244" s="220" t="s">
        <v>120</v>
      </c>
    </row>
    <row r="245" spans="1:65" s="2" customFormat="1" ht="16.5" customHeight="1">
      <c r="A245" s="33"/>
      <c r="B245" s="34"/>
      <c r="C245" s="199" t="s">
        <v>365</v>
      </c>
      <c r="D245" s="199" t="s">
        <v>136</v>
      </c>
      <c r="E245" s="200" t="s">
        <v>366</v>
      </c>
      <c r="F245" s="201" t="s">
        <v>324</v>
      </c>
      <c r="G245" s="202" t="s">
        <v>170</v>
      </c>
      <c r="H245" s="203">
        <v>10</v>
      </c>
      <c r="I245" s="204"/>
      <c r="J245" s="205">
        <f>ROUND(I245*H245,2)</f>
        <v>0</v>
      </c>
      <c r="K245" s="201" t="s">
        <v>1</v>
      </c>
      <c r="L245" s="206"/>
      <c r="M245" s="207" t="s">
        <v>1</v>
      </c>
      <c r="N245" s="208" t="s">
        <v>43</v>
      </c>
      <c r="O245" s="70"/>
      <c r="P245" s="190">
        <f>O245*H245</f>
        <v>0</v>
      </c>
      <c r="Q245" s="190">
        <v>2.6190000000000002</v>
      </c>
      <c r="R245" s="190">
        <f>Q245*H245</f>
        <v>26.19</v>
      </c>
      <c r="S245" s="190">
        <v>0</v>
      </c>
      <c r="T245" s="19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2" t="s">
        <v>178</v>
      </c>
      <c r="AT245" s="192" t="s">
        <v>136</v>
      </c>
      <c r="AU245" s="192" t="s">
        <v>88</v>
      </c>
      <c r="AY245" s="16" t="s">
        <v>120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6" t="s">
        <v>86</v>
      </c>
      <c r="BK245" s="193">
        <f>ROUND(I245*H245,2)</f>
        <v>0</v>
      </c>
      <c r="BL245" s="16" t="s">
        <v>171</v>
      </c>
      <c r="BM245" s="192" t="s">
        <v>367</v>
      </c>
    </row>
    <row r="246" spans="1:65" s="2" customFormat="1" ht="19.5">
      <c r="A246" s="33"/>
      <c r="B246" s="34"/>
      <c r="C246" s="35"/>
      <c r="D246" s="194" t="s">
        <v>145</v>
      </c>
      <c r="E246" s="35"/>
      <c r="F246" s="209" t="s">
        <v>368</v>
      </c>
      <c r="G246" s="35"/>
      <c r="H246" s="35"/>
      <c r="I246" s="196"/>
      <c r="J246" s="35"/>
      <c r="K246" s="35"/>
      <c r="L246" s="38"/>
      <c r="M246" s="197"/>
      <c r="N246" s="198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145</v>
      </c>
      <c r="AU246" s="16" t="s">
        <v>88</v>
      </c>
    </row>
    <row r="247" spans="1:65" s="13" customFormat="1" ht="22.5">
      <c r="B247" s="210"/>
      <c r="C247" s="211"/>
      <c r="D247" s="194" t="s">
        <v>189</v>
      </c>
      <c r="E247" s="212" t="s">
        <v>1</v>
      </c>
      <c r="F247" s="213" t="s">
        <v>369</v>
      </c>
      <c r="G247" s="211"/>
      <c r="H247" s="214">
        <v>10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189</v>
      </c>
      <c r="AU247" s="220" t="s">
        <v>88</v>
      </c>
      <c r="AV247" s="13" t="s">
        <v>88</v>
      </c>
      <c r="AW247" s="13" t="s">
        <v>34</v>
      </c>
      <c r="AX247" s="13" t="s">
        <v>86</v>
      </c>
      <c r="AY247" s="220" t="s">
        <v>120</v>
      </c>
    </row>
    <row r="248" spans="1:65" s="2" customFormat="1" ht="16.5" customHeight="1">
      <c r="A248" s="33"/>
      <c r="B248" s="34"/>
      <c r="C248" s="199" t="s">
        <v>370</v>
      </c>
      <c r="D248" s="199" t="s">
        <v>136</v>
      </c>
      <c r="E248" s="200" t="s">
        <v>371</v>
      </c>
      <c r="F248" s="201" t="s">
        <v>345</v>
      </c>
      <c r="G248" s="202" t="s">
        <v>170</v>
      </c>
      <c r="H248" s="203">
        <v>1</v>
      </c>
      <c r="I248" s="204"/>
      <c r="J248" s="205">
        <f>ROUND(I248*H248,2)</f>
        <v>0</v>
      </c>
      <c r="K248" s="201" t="s">
        <v>1</v>
      </c>
      <c r="L248" s="206"/>
      <c r="M248" s="207" t="s">
        <v>1</v>
      </c>
      <c r="N248" s="208" t="s">
        <v>43</v>
      </c>
      <c r="O248" s="70"/>
      <c r="P248" s="190">
        <f>O248*H248</f>
        <v>0</v>
      </c>
      <c r="Q248" s="190">
        <v>2.6190000000000002</v>
      </c>
      <c r="R248" s="190">
        <f>Q248*H248</f>
        <v>2.6190000000000002</v>
      </c>
      <c r="S248" s="190">
        <v>0</v>
      </c>
      <c r="T248" s="19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2" t="s">
        <v>178</v>
      </c>
      <c r="AT248" s="192" t="s">
        <v>136</v>
      </c>
      <c r="AU248" s="192" t="s">
        <v>88</v>
      </c>
      <c r="AY248" s="16" t="s">
        <v>120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6" t="s">
        <v>86</v>
      </c>
      <c r="BK248" s="193">
        <f>ROUND(I248*H248,2)</f>
        <v>0</v>
      </c>
      <c r="BL248" s="16" t="s">
        <v>171</v>
      </c>
      <c r="BM248" s="192" t="s">
        <v>372</v>
      </c>
    </row>
    <row r="249" spans="1:65" s="2" customFormat="1" ht="19.5">
      <c r="A249" s="33"/>
      <c r="B249" s="34"/>
      <c r="C249" s="35"/>
      <c r="D249" s="194" t="s">
        <v>145</v>
      </c>
      <c r="E249" s="35"/>
      <c r="F249" s="209" t="s">
        <v>373</v>
      </c>
      <c r="G249" s="35"/>
      <c r="H249" s="35"/>
      <c r="I249" s="196"/>
      <c r="J249" s="35"/>
      <c r="K249" s="35"/>
      <c r="L249" s="38"/>
      <c r="M249" s="197"/>
      <c r="N249" s="198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145</v>
      </c>
      <c r="AU249" s="16" t="s">
        <v>88</v>
      </c>
    </row>
    <row r="250" spans="1:65" s="13" customFormat="1" ht="22.5">
      <c r="B250" s="210"/>
      <c r="C250" s="211"/>
      <c r="D250" s="194" t="s">
        <v>189</v>
      </c>
      <c r="E250" s="212" t="s">
        <v>1</v>
      </c>
      <c r="F250" s="213" t="s">
        <v>374</v>
      </c>
      <c r="G250" s="211"/>
      <c r="H250" s="214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189</v>
      </c>
      <c r="AU250" s="220" t="s">
        <v>88</v>
      </c>
      <c r="AV250" s="13" t="s">
        <v>88</v>
      </c>
      <c r="AW250" s="13" t="s">
        <v>34</v>
      </c>
      <c r="AX250" s="13" t="s">
        <v>86</v>
      </c>
      <c r="AY250" s="220" t="s">
        <v>120</v>
      </c>
    </row>
    <row r="251" spans="1:65" s="2" customFormat="1" ht="37.9" customHeight="1">
      <c r="A251" s="33"/>
      <c r="B251" s="34"/>
      <c r="C251" s="181" t="s">
        <v>375</v>
      </c>
      <c r="D251" s="181" t="s">
        <v>123</v>
      </c>
      <c r="E251" s="182" t="s">
        <v>376</v>
      </c>
      <c r="F251" s="183" t="s">
        <v>377</v>
      </c>
      <c r="G251" s="184" t="s">
        <v>170</v>
      </c>
      <c r="H251" s="185">
        <v>260</v>
      </c>
      <c r="I251" s="186"/>
      <c r="J251" s="187">
        <f>ROUND(I251*H251,2)</f>
        <v>0</v>
      </c>
      <c r="K251" s="183" t="s">
        <v>1</v>
      </c>
      <c r="L251" s="38"/>
      <c r="M251" s="188" t="s">
        <v>1</v>
      </c>
      <c r="N251" s="189" t="s">
        <v>43</v>
      </c>
      <c r="O251" s="70"/>
      <c r="P251" s="190">
        <f>O251*H251</f>
        <v>0</v>
      </c>
      <c r="Q251" s="190">
        <v>0</v>
      </c>
      <c r="R251" s="190">
        <f>Q251*H251</f>
        <v>0</v>
      </c>
      <c r="S251" s="190">
        <v>1.2999999999999999E-3</v>
      </c>
      <c r="T251" s="191">
        <f>S251*H251</f>
        <v>0.33799999999999997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2" t="s">
        <v>171</v>
      </c>
      <c r="AT251" s="192" t="s">
        <v>123</v>
      </c>
      <c r="AU251" s="192" t="s">
        <v>88</v>
      </c>
      <c r="AY251" s="16" t="s">
        <v>120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6" t="s">
        <v>86</v>
      </c>
      <c r="BK251" s="193">
        <f>ROUND(I251*H251,2)</f>
        <v>0</v>
      </c>
      <c r="BL251" s="16" t="s">
        <v>171</v>
      </c>
      <c r="BM251" s="192" t="s">
        <v>378</v>
      </c>
    </row>
    <row r="252" spans="1:65" s="2" customFormat="1" ht="29.25">
      <c r="A252" s="33"/>
      <c r="B252" s="34"/>
      <c r="C252" s="35"/>
      <c r="D252" s="194" t="s">
        <v>129</v>
      </c>
      <c r="E252" s="35"/>
      <c r="F252" s="195" t="s">
        <v>379</v>
      </c>
      <c r="G252" s="35"/>
      <c r="H252" s="35"/>
      <c r="I252" s="196"/>
      <c r="J252" s="35"/>
      <c r="K252" s="35"/>
      <c r="L252" s="38"/>
      <c r="M252" s="197"/>
      <c r="N252" s="198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129</v>
      </c>
      <c r="AU252" s="16" t="s">
        <v>88</v>
      </c>
    </row>
    <row r="253" spans="1:65" s="2" customFormat="1" ht="24.2" customHeight="1">
      <c r="A253" s="33"/>
      <c r="B253" s="34"/>
      <c r="C253" s="181" t="s">
        <v>380</v>
      </c>
      <c r="D253" s="181" t="s">
        <v>123</v>
      </c>
      <c r="E253" s="182" t="s">
        <v>381</v>
      </c>
      <c r="F253" s="183" t="s">
        <v>382</v>
      </c>
      <c r="G253" s="184" t="s">
        <v>170</v>
      </c>
      <c r="H253" s="185">
        <v>1</v>
      </c>
      <c r="I253" s="186"/>
      <c r="J253" s="187">
        <f>ROUND(I253*H253,2)</f>
        <v>0</v>
      </c>
      <c r="K253" s="183" t="s">
        <v>1</v>
      </c>
      <c r="L253" s="38"/>
      <c r="M253" s="188" t="s">
        <v>1</v>
      </c>
      <c r="N253" s="189" t="s">
        <v>43</v>
      </c>
      <c r="O253" s="70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2" t="s">
        <v>171</v>
      </c>
      <c r="AT253" s="192" t="s">
        <v>123</v>
      </c>
      <c r="AU253" s="192" t="s">
        <v>88</v>
      </c>
      <c r="AY253" s="16" t="s">
        <v>120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6" t="s">
        <v>86</v>
      </c>
      <c r="BK253" s="193">
        <f>ROUND(I253*H253,2)</f>
        <v>0</v>
      </c>
      <c r="BL253" s="16" t="s">
        <v>171</v>
      </c>
      <c r="BM253" s="192" t="s">
        <v>383</v>
      </c>
    </row>
    <row r="254" spans="1:65" s="2" customFormat="1" ht="29.25">
      <c r="A254" s="33"/>
      <c r="B254" s="34"/>
      <c r="C254" s="35"/>
      <c r="D254" s="194" t="s">
        <v>129</v>
      </c>
      <c r="E254" s="35"/>
      <c r="F254" s="195" t="s">
        <v>384</v>
      </c>
      <c r="G254" s="35"/>
      <c r="H254" s="35"/>
      <c r="I254" s="196"/>
      <c r="J254" s="35"/>
      <c r="K254" s="35"/>
      <c r="L254" s="38"/>
      <c r="M254" s="197"/>
      <c r="N254" s="198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129</v>
      </c>
      <c r="AU254" s="16" t="s">
        <v>88</v>
      </c>
    </row>
    <row r="255" spans="1:65" s="2" customFormat="1" ht="24.2" customHeight="1">
      <c r="A255" s="33"/>
      <c r="B255" s="34"/>
      <c r="C255" s="181" t="s">
        <v>385</v>
      </c>
      <c r="D255" s="181" t="s">
        <v>123</v>
      </c>
      <c r="E255" s="182" t="s">
        <v>386</v>
      </c>
      <c r="F255" s="183" t="s">
        <v>387</v>
      </c>
      <c r="G255" s="184" t="s">
        <v>170</v>
      </c>
      <c r="H255" s="185">
        <v>1</v>
      </c>
      <c r="I255" s="186"/>
      <c r="J255" s="187">
        <f>ROUND(I255*H255,2)</f>
        <v>0</v>
      </c>
      <c r="K255" s="183" t="s">
        <v>177</v>
      </c>
      <c r="L255" s="38"/>
      <c r="M255" s="188" t="s">
        <v>1</v>
      </c>
      <c r="N255" s="189" t="s">
        <v>43</v>
      </c>
      <c r="O255" s="70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2" t="s">
        <v>171</v>
      </c>
      <c r="AT255" s="192" t="s">
        <v>123</v>
      </c>
      <c r="AU255" s="192" t="s">
        <v>88</v>
      </c>
      <c r="AY255" s="16" t="s">
        <v>120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6" t="s">
        <v>86</v>
      </c>
      <c r="BK255" s="193">
        <f>ROUND(I255*H255,2)</f>
        <v>0</v>
      </c>
      <c r="BL255" s="16" t="s">
        <v>171</v>
      </c>
      <c r="BM255" s="192" t="s">
        <v>388</v>
      </c>
    </row>
    <row r="256" spans="1:65" s="2" customFormat="1" ht="39">
      <c r="A256" s="33"/>
      <c r="B256" s="34"/>
      <c r="C256" s="35"/>
      <c r="D256" s="194" t="s">
        <v>129</v>
      </c>
      <c r="E256" s="35"/>
      <c r="F256" s="195" t="s">
        <v>389</v>
      </c>
      <c r="G256" s="35"/>
      <c r="H256" s="35"/>
      <c r="I256" s="196"/>
      <c r="J256" s="35"/>
      <c r="K256" s="35"/>
      <c r="L256" s="38"/>
      <c r="M256" s="197"/>
      <c r="N256" s="198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129</v>
      </c>
      <c r="AU256" s="16" t="s">
        <v>88</v>
      </c>
    </row>
    <row r="257" spans="1:65" s="2" customFormat="1" ht="24.2" customHeight="1">
      <c r="A257" s="33"/>
      <c r="B257" s="34"/>
      <c r="C257" s="181" t="s">
        <v>390</v>
      </c>
      <c r="D257" s="181" t="s">
        <v>123</v>
      </c>
      <c r="E257" s="182" t="s">
        <v>391</v>
      </c>
      <c r="F257" s="183" t="s">
        <v>392</v>
      </c>
      <c r="G257" s="184" t="s">
        <v>139</v>
      </c>
      <c r="H257" s="185">
        <v>1.4750000000000001</v>
      </c>
      <c r="I257" s="186"/>
      <c r="J257" s="187">
        <f>ROUND(I257*H257,2)</f>
        <v>0</v>
      </c>
      <c r="K257" s="183" t="s">
        <v>1</v>
      </c>
      <c r="L257" s="38"/>
      <c r="M257" s="188" t="s">
        <v>1</v>
      </c>
      <c r="N257" s="189" t="s">
        <v>43</v>
      </c>
      <c r="O257" s="70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2" t="s">
        <v>171</v>
      </c>
      <c r="AT257" s="192" t="s">
        <v>123</v>
      </c>
      <c r="AU257" s="192" t="s">
        <v>88</v>
      </c>
      <c r="AY257" s="16" t="s">
        <v>120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6" t="s">
        <v>86</v>
      </c>
      <c r="BK257" s="193">
        <f>ROUND(I257*H257,2)</f>
        <v>0</v>
      </c>
      <c r="BL257" s="16" t="s">
        <v>171</v>
      </c>
      <c r="BM257" s="192" t="s">
        <v>393</v>
      </c>
    </row>
    <row r="258" spans="1:65" s="2" customFormat="1" ht="29.25">
      <c r="A258" s="33"/>
      <c r="B258" s="34"/>
      <c r="C258" s="35"/>
      <c r="D258" s="194" t="s">
        <v>129</v>
      </c>
      <c r="E258" s="35"/>
      <c r="F258" s="195" t="s">
        <v>394</v>
      </c>
      <c r="G258" s="35"/>
      <c r="H258" s="35"/>
      <c r="I258" s="196"/>
      <c r="J258" s="35"/>
      <c r="K258" s="35"/>
      <c r="L258" s="38"/>
      <c r="M258" s="197"/>
      <c r="N258" s="198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129</v>
      </c>
      <c r="AU258" s="16" t="s">
        <v>88</v>
      </c>
    </row>
    <row r="259" spans="1:65" s="2" customFormat="1" ht="16.5" customHeight="1">
      <c r="A259" s="33"/>
      <c r="B259" s="34"/>
      <c r="C259" s="181" t="s">
        <v>395</v>
      </c>
      <c r="D259" s="181" t="s">
        <v>123</v>
      </c>
      <c r="E259" s="182" t="s">
        <v>396</v>
      </c>
      <c r="F259" s="183" t="s">
        <v>397</v>
      </c>
      <c r="G259" s="184" t="s">
        <v>398</v>
      </c>
      <c r="H259" s="185">
        <v>1</v>
      </c>
      <c r="I259" s="186"/>
      <c r="J259" s="187">
        <f>ROUND(I259*H259,2)</f>
        <v>0</v>
      </c>
      <c r="K259" s="183" t="s">
        <v>1</v>
      </c>
      <c r="L259" s="38"/>
      <c r="M259" s="188" t="s">
        <v>1</v>
      </c>
      <c r="N259" s="189" t="s">
        <v>43</v>
      </c>
      <c r="O259" s="70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2" t="s">
        <v>171</v>
      </c>
      <c r="AT259" s="192" t="s">
        <v>123</v>
      </c>
      <c r="AU259" s="192" t="s">
        <v>88</v>
      </c>
      <c r="AY259" s="16" t="s">
        <v>120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6" t="s">
        <v>86</v>
      </c>
      <c r="BK259" s="193">
        <f>ROUND(I259*H259,2)</f>
        <v>0</v>
      </c>
      <c r="BL259" s="16" t="s">
        <v>171</v>
      </c>
      <c r="BM259" s="192" t="s">
        <v>399</v>
      </c>
    </row>
    <row r="260" spans="1:65" s="2" customFormat="1" ht="11.25">
      <c r="A260" s="33"/>
      <c r="B260" s="34"/>
      <c r="C260" s="35"/>
      <c r="D260" s="194" t="s">
        <v>129</v>
      </c>
      <c r="E260" s="35"/>
      <c r="F260" s="195" t="s">
        <v>397</v>
      </c>
      <c r="G260" s="35"/>
      <c r="H260" s="35"/>
      <c r="I260" s="196"/>
      <c r="J260" s="35"/>
      <c r="K260" s="35"/>
      <c r="L260" s="38"/>
      <c r="M260" s="197"/>
      <c r="N260" s="198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129</v>
      </c>
      <c r="AU260" s="16" t="s">
        <v>88</v>
      </c>
    </row>
    <row r="261" spans="1:65" s="2" customFormat="1" ht="16.5" customHeight="1">
      <c r="A261" s="33"/>
      <c r="B261" s="34"/>
      <c r="C261" s="199" t="s">
        <v>400</v>
      </c>
      <c r="D261" s="199" t="s">
        <v>136</v>
      </c>
      <c r="E261" s="200" t="s">
        <v>401</v>
      </c>
      <c r="F261" s="201" t="s">
        <v>402</v>
      </c>
      <c r="G261" s="202" t="s">
        <v>398</v>
      </c>
      <c r="H261" s="203">
        <v>1</v>
      </c>
      <c r="I261" s="204"/>
      <c r="J261" s="205">
        <f>ROUND(I261*H261,2)</f>
        <v>0</v>
      </c>
      <c r="K261" s="201" t="s">
        <v>1</v>
      </c>
      <c r="L261" s="206"/>
      <c r="M261" s="207" t="s">
        <v>1</v>
      </c>
      <c r="N261" s="208" t="s">
        <v>43</v>
      </c>
      <c r="O261" s="70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2" t="s">
        <v>178</v>
      </c>
      <c r="AT261" s="192" t="s">
        <v>136</v>
      </c>
      <c r="AU261" s="192" t="s">
        <v>88</v>
      </c>
      <c r="AY261" s="16" t="s">
        <v>120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6" t="s">
        <v>86</v>
      </c>
      <c r="BK261" s="193">
        <f>ROUND(I261*H261,2)</f>
        <v>0</v>
      </c>
      <c r="BL261" s="16" t="s">
        <v>171</v>
      </c>
      <c r="BM261" s="192" t="s">
        <v>403</v>
      </c>
    </row>
    <row r="262" spans="1:65" s="2" customFormat="1" ht="11.25">
      <c r="A262" s="33"/>
      <c r="B262" s="34"/>
      <c r="C262" s="35"/>
      <c r="D262" s="194" t="s">
        <v>129</v>
      </c>
      <c r="E262" s="35"/>
      <c r="F262" s="195" t="s">
        <v>402</v>
      </c>
      <c r="G262" s="35"/>
      <c r="H262" s="35"/>
      <c r="I262" s="196"/>
      <c r="J262" s="35"/>
      <c r="K262" s="35"/>
      <c r="L262" s="38"/>
      <c r="M262" s="197"/>
      <c r="N262" s="198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129</v>
      </c>
      <c r="AU262" s="16" t="s">
        <v>88</v>
      </c>
    </row>
    <row r="263" spans="1:65" s="12" customFormat="1" ht="22.9" customHeight="1">
      <c r="B263" s="165"/>
      <c r="C263" s="166"/>
      <c r="D263" s="167" t="s">
        <v>77</v>
      </c>
      <c r="E263" s="179" t="s">
        <v>404</v>
      </c>
      <c r="F263" s="179" t="s">
        <v>405</v>
      </c>
      <c r="G263" s="166"/>
      <c r="H263" s="166"/>
      <c r="I263" s="169"/>
      <c r="J263" s="180">
        <f>BK263</f>
        <v>0</v>
      </c>
      <c r="K263" s="166"/>
      <c r="L263" s="171"/>
      <c r="M263" s="172"/>
      <c r="N263" s="173"/>
      <c r="O263" s="173"/>
      <c r="P263" s="174">
        <f>SUM(P264:P269)</f>
        <v>0</v>
      </c>
      <c r="Q263" s="173"/>
      <c r="R263" s="174">
        <f>SUM(R264:R269)</f>
        <v>2.2818000000000001</v>
      </c>
      <c r="S263" s="173"/>
      <c r="T263" s="175">
        <f>SUM(T264:T269)</f>
        <v>0</v>
      </c>
      <c r="AR263" s="176" t="s">
        <v>88</v>
      </c>
      <c r="AT263" s="177" t="s">
        <v>77</v>
      </c>
      <c r="AU263" s="177" t="s">
        <v>86</v>
      </c>
      <c r="AY263" s="176" t="s">
        <v>120</v>
      </c>
      <c r="BK263" s="178">
        <f>SUM(BK264:BK269)</f>
        <v>0</v>
      </c>
    </row>
    <row r="264" spans="1:65" s="2" customFormat="1" ht="24.2" customHeight="1">
      <c r="A264" s="33"/>
      <c r="B264" s="34"/>
      <c r="C264" s="181" t="s">
        <v>406</v>
      </c>
      <c r="D264" s="181" t="s">
        <v>123</v>
      </c>
      <c r="E264" s="182" t="s">
        <v>407</v>
      </c>
      <c r="F264" s="183" t="s">
        <v>408</v>
      </c>
      <c r="G264" s="184" t="s">
        <v>126</v>
      </c>
      <c r="H264" s="185">
        <v>1940</v>
      </c>
      <c r="I264" s="186"/>
      <c r="J264" s="187">
        <f>ROUND(I264*H264,2)</f>
        <v>0</v>
      </c>
      <c r="K264" s="183" t="s">
        <v>1</v>
      </c>
      <c r="L264" s="38"/>
      <c r="M264" s="188" t="s">
        <v>1</v>
      </c>
      <c r="N264" s="189" t="s">
        <v>43</v>
      </c>
      <c r="O264" s="70"/>
      <c r="P264" s="190">
        <f>O264*H264</f>
        <v>0</v>
      </c>
      <c r="Q264" s="190">
        <v>2.0000000000000001E-4</v>
      </c>
      <c r="R264" s="190">
        <f>Q264*H264</f>
        <v>0.38800000000000001</v>
      </c>
      <c r="S264" s="190">
        <v>0</v>
      </c>
      <c r="T264" s="19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2" t="s">
        <v>171</v>
      </c>
      <c r="AT264" s="192" t="s">
        <v>123</v>
      </c>
      <c r="AU264" s="192" t="s">
        <v>88</v>
      </c>
      <c r="AY264" s="16" t="s">
        <v>120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6" t="s">
        <v>86</v>
      </c>
      <c r="BK264" s="193">
        <f>ROUND(I264*H264,2)</f>
        <v>0</v>
      </c>
      <c r="BL264" s="16" t="s">
        <v>171</v>
      </c>
      <c r="BM264" s="192" t="s">
        <v>409</v>
      </c>
    </row>
    <row r="265" spans="1:65" s="2" customFormat="1" ht="19.5">
      <c r="A265" s="33"/>
      <c r="B265" s="34"/>
      <c r="C265" s="35"/>
      <c r="D265" s="194" t="s">
        <v>129</v>
      </c>
      <c r="E265" s="35"/>
      <c r="F265" s="195" t="s">
        <v>410</v>
      </c>
      <c r="G265" s="35"/>
      <c r="H265" s="35"/>
      <c r="I265" s="196"/>
      <c r="J265" s="35"/>
      <c r="K265" s="35"/>
      <c r="L265" s="38"/>
      <c r="M265" s="197"/>
      <c r="N265" s="198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129</v>
      </c>
      <c r="AU265" s="16" t="s">
        <v>88</v>
      </c>
    </row>
    <row r="266" spans="1:65" s="2" customFormat="1" ht="19.5">
      <c r="A266" s="33"/>
      <c r="B266" s="34"/>
      <c r="C266" s="35"/>
      <c r="D266" s="194" t="s">
        <v>145</v>
      </c>
      <c r="E266" s="35"/>
      <c r="F266" s="209" t="s">
        <v>411</v>
      </c>
      <c r="G266" s="35"/>
      <c r="H266" s="35"/>
      <c r="I266" s="196"/>
      <c r="J266" s="35"/>
      <c r="K266" s="35"/>
      <c r="L266" s="38"/>
      <c r="M266" s="197"/>
      <c r="N266" s="198"/>
      <c r="O266" s="70"/>
      <c r="P266" s="70"/>
      <c r="Q266" s="70"/>
      <c r="R266" s="70"/>
      <c r="S266" s="70"/>
      <c r="T266" s="71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145</v>
      </c>
      <c r="AU266" s="16" t="s">
        <v>88</v>
      </c>
    </row>
    <row r="267" spans="1:65" s="2" customFormat="1" ht="33" customHeight="1">
      <c r="A267" s="33"/>
      <c r="B267" s="34"/>
      <c r="C267" s="181" t="s">
        <v>412</v>
      </c>
      <c r="D267" s="181" t="s">
        <v>123</v>
      </c>
      <c r="E267" s="182" t="s">
        <v>413</v>
      </c>
      <c r="F267" s="183" t="s">
        <v>414</v>
      </c>
      <c r="G267" s="184" t="s">
        <v>126</v>
      </c>
      <c r="H267" s="185">
        <v>11140</v>
      </c>
      <c r="I267" s="186"/>
      <c r="J267" s="187">
        <f>ROUND(I267*H267,2)</f>
        <v>0</v>
      </c>
      <c r="K267" s="183" t="s">
        <v>1</v>
      </c>
      <c r="L267" s="38"/>
      <c r="M267" s="188" t="s">
        <v>1</v>
      </c>
      <c r="N267" s="189" t="s">
        <v>43</v>
      </c>
      <c r="O267" s="70"/>
      <c r="P267" s="190">
        <f>O267*H267</f>
        <v>0</v>
      </c>
      <c r="Q267" s="190">
        <v>1.7000000000000001E-4</v>
      </c>
      <c r="R267" s="190">
        <f>Q267*H267</f>
        <v>1.8938000000000001</v>
      </c>
      <c r="S267" s="190">
        <v>0</v>
      </c>
      <c r="T267" s="19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2" t="s">
        <v>171</v>
      </c>
      <c r="AT267" s="192" t="s">
        <v>123</v>
      </c>
      <c r="AU267" s="192" t="s">
        <v>88</v>
      </c>
      <c r="AY267" s="16" t="s">
        <v>120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6" t="s">
        <v>86</v>
      </c>
      <c r="BK267" s="193">
        <f>ROUND(I267*H267,2)</f>
        <v>0</v>
      </c>
      <c r="BL267" s="16" t="s">
        <v>171</v>
      </c>
      <c r="BM267" s="192" t="s">
        <v>415</v>
      </c>
    </row>
    <row r="268" spans="1:65" s="2" customFormat="1" ht="39">
      <c r="A268" s="33"/>
      <c r="B268" s="34"/>
      <c r="C268" s="35"/>
      <c r="D268" s="194" t="s">
        <v>129</v>
      </c>
      <c r="E268" s="35"/>
      <c r="F268" s="195" t="s">
        <v>416</v>
      </c>
      <c r="G268" s="35"/>
      <c r="H268" s="35"/>
      <c r="I268" s="196"/>
      <c r="J268" s="35"/>
      <c r="K268" s="35"/>
      <c r="L268" s="38"/>
      <c r="M268" s="197"/>
      <c r="N268" s="198"/>
      <c r="O268" s="70"/>
      <c r="P268" s="70"/>
      <c r="Q268" s="70"/>
      <c r="R268" s="70"/>
      <c r="S268" s="70"/>
      <c r="T268" s="71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129</v>
      </c>
      <c r="AU268" s="16" t="s">
        <v>88</v>
      </c>
    </row>
    <row r="269" spans="1:65" s="2" customFormat="1" ht="19.5">
      <c r="A269" s="33"/>
      <c r="B269" s="34"/>
      <c r="C269" s="35"/>
      <c r="D269" s="194" t="s">
        <v>145</v>
      </c>
      <c r="E269" s="35"/>
      <c r="F269" s="209" t="s">
        <v>411</v>
      </c>
      <c r="G269" s="35"/>
      <c r="H269" s="35"/>
      <c r="I269" s="196"/>
      <c r="J269" s="35"/>
      <c r="K269" s="35"/>
      <c r="L269" s="38"/>
      <c r="M269" s="197"/>
      <c r="N269" s="198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145</v>
      </c>
      <c r="AU269" s="16" t="s">
        <v>88</v>
      </c>
    </row>
    <row r="270" spans="1:65" s="12" customFormat="1" ht="25.9" customHeight="1">
      <c r="B270" s="165"/>
      <c r="C270" s="166"/>
      <c r="D270" s="167" t="s">
        <v>77</v>
      </c>
      <c r="E270" s="168" t="s">
        <v>417</v>
      </c>
      <c r="F270" s="168" t="s">
        <v>418</v>
      </c>
      <c r="G270" s="166"/>
      <c r="H270" s="166"/>
      <c r="I270" s="169"/>
      <c r="J270" s="170">
        <f>BK270</f>
        <v>0</v>
      </c>
      <c r="K270" s="166"/>
      <c r="L270" s="171"/>
      <c r="M270" s="172"/>
      <c r="N270" s="173"/>
      <c r="O270" s="173"/>
      <c r="P270" s="174">
        <f>P271</f>
        <v>0</v>
      </c>
      <c r="Q270" s="173"/>
      <c r="R270" s="174">
        <f>R271</f>
        <v>0</v>
      </c>
      <c r="S270" s="173"/>
      <c r="T270" s="175">
        <f>T271</f>
        <v>0</v>
      </c>
      <c r="AR270" s="176" t="s">
        <v>149</v>
      </c>
      <c r="AT270" s="177" t="s">
        <v>77</v>
      </c>
      <c r="AU270" s="177" t="s">
        <v>78</v>
      </c>
      <c r="AY270" s="176" t="s">
        <v>120</v>
      </c>
      <c r="BK270" s="178">
        <f>BK271</f>
        <v>0</v>
      </c>
    </row>
    <row r="271" spans="1:65" s="12" customFormat="1" ht="22.9" customHeight="1">
      <c r="B271" s="165"/>
      <c r="C271" s="166"/>
      <c r="D271" s="167" t="s">
        <v>77</v>
      </c>
      <c r="E271" s="179" t="s">
        <v>419</v>
      </c>
      <c r="F271" s="179" t="s">
        <v>420</v>
      </c>
      <c r="G271" s="166"/>
      <c r="H271" s="166"/>
      <c r="I271" s="169"/>
      <c r="J271" s="180">
        <f>BK271</f>
        <v>0</v>
      </c>
      <c r="K271" s="166"/>
      <c r="L271" s="171"/>
      <c r="M271" s="172"/>
      <c r="N271" s="173"/>
      <c r="O271" s="173"/>
      <c r="P271" s="174">
        <f>SUM(P272:P273)</f>
        <v>0</v>
      </c>
      <c r="Q271" s="173"/>
      <c r="R271" s="174">
        <f>SUM(R272:R273)</f>
        <v>0</v>
      </c>
      <c r="S271" s="173"/>
      <c r="T271" s="175">
        <f>SUM(T272:T273)</f>
        <v>0</v>
      </c>
      <c r="AR271" s="176" t="s">
        <v>149</v>
      </c>
      <c r="AT271" s="177" t="s">
        <v>77</v>
      </c>
      <c r="AU271" s="177" t="s">
        <v>86</v>
      </c>
      <c r="AY271" s="176" t="s">
        <v>120</v>
      </c>
      <c r="BK271" s="178">
        <f>SUM(BK272:BK273)</f>
        <v>0</v>
      </c>
    </row>
    <row r="272" spans="1:65" s="2" customFormat="1" ht="16.5" customHeight="1">
      <c r="A272" s="33"/>
      <c r="B272" s="34"/>
      <c r="C272" s="181" t="s">
        <v>421</v>
      </c>
      <c r="D272" s="181" t="s">
        <v>123</v>
      </c>
      <c r="E272" s="182" t="s">
        <v>422</v>
      </c>
      <c r="F272" s="183" t="s">
        <v>423</v>
      </c>
      <c r="G272" s="184" t="s">
        <v>398</v>
      </c>
      <c r="H272" s="185">
        <v>1</v>
      </c>
      <c r="I272" s="186"/>
      <c r="J272" s="187">
        <f>ROUND(I272*H272,2)</f>
        <v>0</v>
      </c>
      <c r="K272" s="183" t="s">
        <v>1</v>
      </c>
      <c r="L272" s="38"/>
      <c r="M272" s="188" t="s">
        <v>1</v>
      </c>
      <c r="N272" s="189" t="s">
        <v>43</v>
      </c>
      <c r="O272" s="70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2" t="s">
        <v>424</v>
      </c>
      <c r="AT272" s="192" t="s">
        <v>123</v>
      </c>
      <c r="AU272" s="192" t="s">
        <v>88</v>
      </c>
      <c r="AY272" s="16" t="s">
        <v>120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6" t="s">
        <v>86</v>
      </c>
      <c r="BK272" s="193">
        <f>ROUND(I272*H272,2)</f>
        <v>0</v>
      </c>
      <c r="BL272" s="16" t="s">
        <v>424</v>
      </c>
      <c r="BM272" s="192" t="s">
        <v>425</v>
      </c>
    </row>
    <row r="273" spans="1:47" s="2" customFormat="1" ht="11.25">
      <c r="A273" s="33"/>
      <c r="B273" s="34"/>
      <c r="C273" s="35"/>
      <c r="D273" s="194" t="s">
        <v>129</v>
      </c>
      <c r="E273" s="35"/>
      <c r="F273" s="195" t="s">
        <v>423</v>
      </c>
      <c r="G273" s="35"/>
      <c r="H273" s="35"/>
      <c r="I273" s="196"/>
      <c r="J273" s="35"/>
      <c r="K273" s="35"/>
      <c r="L273" s="38"/>
      <c r="M273" s="232"/>
      <c r="N273" s="233"/>
      <c r="O273" s="234"/>
      <c r="P273" s="234"/>
      <c r="Q273" s="234"/>
      <c r="R273" s="234"/>
      <c r="S273" s="234"/>
      <c r="T273" s="23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129</v>
      </c>
      <c r="AU273" s="16" t="s">
        <v>88</v>
      </c>
    </row>
    <row r="274" spans="1:47" s="2" customFormat="1" ht="6.95" customHeight="1">
      <c r="A274" s="33"/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38"/>
      <c r="M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</sheetData>
  <sheetProtection algorithmName="SHA-512" hashValue="m1Fc2rRaJxyiW0UPkYaarG1wZafcE545dOEedWP00jqxUIP680kSZaZJyjKt6I/ZT40jU7b8zAuvwUS3QrPzfA==" saltValue="3xnwU6lI+s0vrFfeBfyWN9yt419WvAnDInzOjcqyNtTuxKA0GrdKuLVEc4vhL/3sSJvwGYdUctnaVpZaxDG+ag==" spinCount="100000" sheet="1" objects="1" scenarios="1" formatColumns="0" formatRows="0" autoFilter="0"/>
  <autoFilter ref="C123:K27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SO01 - Zařízení silnoprou...</vt:lpstr>
      <vt:lpstr>'Rekapitulace stavby'!Názvy_tisku</vt:lpstr>
      <vt:lpstr>'SO01 - Zařízení silnoprou...'!Názvy_tisku</vt:lpstr>
      <vt:lpstr>'Rekapitulace stavby'!Oblast_tisku</vt:lpstr>
      <vt:lpstr>'SO01 - Zařízení silnoprou...'!Oblast_tisku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Sedláček Břetislav</cp:lastModifiedBy>
  <dcterms:created xsi:type="dcterms:W3CDTF">2021-08-03T21:08:45Z</dcterms:created>
  <dcterms:modified xsi:type="dcterms:W3CDTF">2022-09-01T06:50:25Z</dcterms:modified>
</cp:coreProperties>
</file>