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SŘ - Architektonické a s..." sheetId="2" r:id="rId2"/>
    <sheet name="EL - Silnoproudá elektroi..." sheetId="3" r:id="rId3"/>
    <sheet name="PL - Vnitřní rozvod plynu" sheetId="4" r:id="rId4"/>
    <sheet name="STL - STL plynovodní příp..." sheetId="5" r:id="rId5"/>
    <sheet name="ÚT - Vytápění" sheetId="6" r:id="rId6"/>
    <sheet name="ZTI - Zdravotně technické..." sheetId="7" r:id="rId7"/>
    <sheet name="VRN - Vedlejší rozpočtové..." sheetId="8" r:id="rId8"/>
    <sheet name="Seznam figur" sheetId="9" r:id="rId9"/>
  </sheets>
  <definedNames>
    <definedName name="_xlnm.Print_Area" localSheetId="0">'Rekapitulace stavby'!$D$4:$AO$76,'Rekapitulace stavby'!$C$82:$AQ$102</definedName>
    <definedName name="_xlnm._FilterDatabase" localSheetId="1" hidden="1">'ASŘ - Architektonické a s...'!$C$145:$K$880</definedName>
    <definedName name="_xlnm.Print_Area" localSheetId="1">'ASŘ - Architektonické a s...'!$C$4:$J$76,'ASŘ - Architektonické a s...'!$C$82:$J$127,'ASŘ - Architektonické a s...'!$C$133:$J$880</definedName>
    <definedName name="_xlnm._FilterDatabase" localSheetId="2" hidden="1">'EL - Silnoproudá elektroi...'!$C$122:$K$215</definedName>
    <definedName name="_xlnm.Print_Area" localSheetId="2">'EL - Silnoproudá elektroi...'!$C$4:$J$76,'EL - Silnoproudá elektroi...'!$C$82:$J$104,'EL - Silnoproudá elektroi...'!$C$110:$J$215</definedName>
    <definedName name="_xlnm._FilterDatabase" localSheetId="3" hidden="1">'PL - Vnitřní rozvod plynu'!$C$117:$K$151</definedName>
    <definedName name="_xlnm.Print_Area" localSheetId="3">'PL - Vnitřní rozvod plynu'!$C$4:$J$76,'PL - Vnitřní rozvod plynu'!$C$82:$J$99,'PL - Vnitřní rozvod plynu'!$C$105:$J$151</definedName>
    <definedName name="_xlnm._FilterDatabase" localSheetId="4" hidden="1">'STL - STL plynovodní příp...'!$C$119:$K$207</definedName>
    <definedName name="_xlnm.Print_Area" localSheetId="4">'STL - STL plynovodní příp...'!$C$4:$J$76,'STL - STL plynovodní příp...'!$C$82:$J$101,'STL - STL plynovodní příp...'!$C$107:$J$207</definedName>
    <definedName name="_xlnm._FilterDatabase" localSheetId="5" hidden="1">'ÚT - Vytápění'!$C$123:$K$178</definedName>
    <definedName name="_xlnm.Print_Area" localSheetId="5">'ÚT - Vytápění'!$C$4:$J$76,'ÚT - Vytápění'!$C$82:$J$105,'ÚT - Vytápění'!$C$111:$J$178</definedName>
    <definedName name="_xlnm._FilterDatabase" localSheetId="6" hidden="1">'ZTI - Zdravotně technické...'!$C$129:$K$238</definedName>
    <definedName name="_xlnm.Print_Area" localSheetId="6">'ZTI - Zdravotně technické...'!$C$4:$J$76,'ZTI - Zdravotně technické...'!$C$82:$J$111,'ZTI - Zdravotně technické...'!$C$117:$J$238</definedName>
    <definedName name="_xlnm._FilterDatabase" localSheetId="7" hidden="1">'VRN - Vedlejší rozpočtové...'!$C$119:$K$127</definedName>
    <definedName name="_xlnm.Print_Area" localSheetId="7">'VRN - Vedlejší rozpočtové...'!$C$4:$J$76,'VRN - Vedlejší rozpočtové...'!$C$82:$J$101,'VRN - Vedlejší rozpočtové...'!$C$107:$J$127</definedName>
    <definedName name="_xlnm.Print_Area" localSheetId="8">'Seznam figur'!$C$4:$G$283</definedName>
    <definedName name="_xlnm.Print_Titles" localSheetId="0">'Rekapitulace stavby'!$92:$92</definedName>
    <definedName name="_xlnm.Print_Titles" localSheetId="1">'ASŘ - Architektonické a s...'!$145:$145</definedName>
    <definedName name="_xlnm.Print_Titles" localSheetId="2">'EL - Silnoproudá elektroi...'!$122:$122</definedName>
    <definedName name="_xlnm.Print_Titles" localSheetId="3">'PL - Vnitřní rozvod plynu'!$117:$117</definedName>
    <definedName name="_xlnm.Print_Titles" localSheetId="4">'STL - STL plynovodní příp...'!$119:$119</definedName>
    <definedName name="_xlnm.Print_Titles" localSheetId="5">'ÚT - Vytápění'!$123:$123</definedName>
    <definedName name="_xlnm.Print_Titles" localSheetId="6">'ZTI - Zdravotně technické...'!$129:$129</definedName>
    <definedName name="_xlnm.Print_Titles" localSheetId="7">'VRN - Vedlejší rozpočtové...'!$119:$119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<sst xmlns="http://schemas.openxmlformats.org/spreadsheetml/2006/main" count="14635" uniqueCount="2444">
  <si>
    <t>Export Komplet</t>
  </si>
  <si>
    <t/>
  </si>
  <si>
    <t>2.0</t>
  </si>
  <si>
    <t>ZAMOK</t>
  </si>
  <si>
    <t>False</t>
  </si>
  <si>
    <t>{35ee7194-de83-48e1-8ef0-fd623a3f6a3b}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</si>
  <si>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</si>
  <si>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</si>
  <si>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</si>
  <si>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</si>
  <si>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</si>
  <si>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</si>
  <si>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</si>
  <si>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</si>
  <si>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22-26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</si>
  <si>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</si>
  <si>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</si>
  <si>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objektu č.p. 183/9 ul. Matiční, Ústí nad Labem</t>
  </si>
  <si>
    <t>KSO:</t>
  </si>
  <si>
    <t>CC-CZ:</t>
  </si>
  <si>
    <t>Místo:</t>
  </si>
  <si>
    <t>č.p. 183/9, Matiční ul.</t>
  </si>
  <si>
    <t>Datum:</t>
  </si>
  <si>
    <t>22. 4. 2022</t>
  </si>
  <si>
    <t>Zadavatel:</t>
  </si>
  <si>
    <t>IČ:</t>
  </si>
  <si>
    <t>Statutární město Ústí nad Labem</t>
  </si>
  <si>
    <t>DIČ:</t>
  </si>
  <si>
    <t>Uchazeč:</t>
  </si>
  <si>
    <t>Vyplň údaj</t>
  </si>
  <si>
    <t>Projektant:</t>
  </si>
  <si>
    <t>REGIONPROJEKT  spol.  s r. o.</t>
  </si>
  <si>
    <t>True</t>
  </si>
  <si>
    <t>Zpracovatel:</t>
  </si>
  <si>
    <t>Ing. Jan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</si>
  <si>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</si>
  <si>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</si>
  <si>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</si>
  <si>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</si>
  <si>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</si>
  <si>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</si>
  <si>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</si>
  <si>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</si>
  <si>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</si>
  <si>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</si>
  <si>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</si>
  <si>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</si>
  <si>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</si>
  <si>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</si>
  <si>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</si>
  <si>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</si>
  <si>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</si>
  <si>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</si>
  <si>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</si>
  <si>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</si>
  <si>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</si>
  <si>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</si>
  <si>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</si>
  <si>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</si>
  <si>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</si>
  <si>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</si>
  <si>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</si>
  <si>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</si>
  <si>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</si>
  <si>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</si>
  <si>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</si>
  <si>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</si>
  <si>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</si>
  <si>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</si>
  <si>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</si>
  <si>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</si>
  <si>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</si>
  <si>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</si>
  <si>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</si>
  <si>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</si>
  <si>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</si>
  <si>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</si>
  <si>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</si>
  <si>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</si>
  <si>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</si>
  <si>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</si>
  <si>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ASŘ</t>
  </si>
  <si>
    <t>Architektonické a stavebně technické řešení</t>
  </si>
  <si>
    <t>STA</t>
  </si>
  <si>
    <t>1</t>
  </si>
  <si>
    <t>{d6bfd8e3-1482-4eb7-b1fa-abe0baf22d53}</t>
  </si>
  <si>
    <t>2</t>
  </si>
  <si>
    <t>EL</t>
  </si>
  <si>
    <t>Silnoproudá elektroinstalace</t>
  </si>
  <si>
    <t>{f3dbf845-6fd8-478b-9c38-d584087d2f7e}</t>
  </si>
  <si>
    <t>PL</t>
  </si>
  <si>
    <t>Vnitřní rozvod plynu</t>
  </si>
  <si>
    <t>{19a84c02-c732-454f-a2d5-4658c353f26c}</t>
  </si>
  <si>
    <t>STL</t>
  </si>
  <si>
    <t>STL plynovodní přípojka</t>
  </si>
  <si>
    <t>{50fd1931-d87d-4980-9925-251034401b64}</t>
  </si>
  <si>
    <t>ÚT</t>
  </si>
  <si>
    <t>Vytápění</t>
  </si>
  <si>
    <t>{8c483665-562b-4081-bdd6-ddfec4c98dc6}</t>
  </si>
  <si>
    <t>ZTI</t>
  </si>
  <si>
    <t>Zdravotně technické instalace</t>
  </si>
  <si>
    <t>{2b698dfb-9655-45cb-bfe4-f37276be4621}</t>
  </si>
  <si>
    <t>VRN</t>
  </si>
  <si>
    <t>Vedlejší rozpočtové náklady</t>
  </si>
  <si>
    <t>{dec34318-f6b8-4746-a6f5-ef7b232766d9}</t>
  </si>
  <si>
    <t>kzs</t>
  </si>
  <si>
    <t>202,243</t>
  </si>
  <si>
    <t>kzskom</t>
  </si>
  <si>
    <t>3,73</t>
  </si>
  <si>
    <t>KRYCÍ LIST SOUPISU PRACÍ</t>
  </si>
  <si>
    <t>kzssokl</t>
  </si>
  <si>
    <t>14,416</t>
  </si>
  <si>
    <t>lešení</t>
  </si>
  <si>
    <t>230</t>
  </si>
  <si>
    <t>obklad</t>
  </si>
  <si>
    <t>62,698</t>
  </si>
  <si>
    <t>odkop</t>
  </si>
  <si>
    <t>8,587</t>
  </si>
  <si>
    <t>Objekt:</t>
  </si>
  <si>
    <t>odvoz</t>
  </si>
  <si>
    <t>5,264</t>
  </si>
  <si>
    <t>ASŘ - Architektonické a stavebně technické řešení</t>
  </si>
  <si>
    <t>omitklen</t>
  </si>
  <si>
    <t>26,558</t>
  </si>
  <si>
    <t>omitsten</t>
  </si>
  <si>
    <t>160,571</t>
  </si>
  <si>
    <t>omitstenopr10</t>
  </si>
  <si>
    <t>4,866</t>
  </si>
  <si>
    <t>omitsteopr30</t>
  </si>
  <si>
    <t>163,911</t>
  </si>
  <si>
    <t>omitsteopr50</t>
  </si>
  <si>
    <t>252,388</t>
  </si>
  <si>
    <t>omitstr</t>
  </si>
  <si>
    <t>25,41</t>
  </si>
  <si>
    <t>omitstropr30</t>
  </si>
  <si>
    <t>11,58</t>
  </si>
  <si>
    <t>omitstropr50</t>
  </si>
  <si>
    <t>24,83</t>
  </si>
  <si>
    <t>sa</t>
  </si>
  <si>
    <t>108,991</t>
  </si>
  <si>
    <t>sdk100H</t>
  </si>
  <si>
    <t>2,643</t>
  </si>
  <si>
    <t>sdk125A</t>
  </si>
  <si>
    <t>22,18</t>
  </si>
  <si>
    <t>sdk125H</t>
  </si>
  <si>
    <t>35,701</t>
  </si>
  <si>
    <t>sdkpdkA</t>
  </si>
  <si>
    <t>22,268</t>
  </si>
  <si>
    <t>sdkpdkH</t>
  </si>
  <si>
    <t>6,87</t>
  </si>
  <si>
    <t>sdkpodA</t>
  </si>
  <si>
    <t>98,115</t>
  </si>
  <si>
    <t>sdkpodH</t>
  </si>
  <si>
    <t>19,108</t>
  </si>
  <si>
    <t>sdkpodhled</t>
  </si>
  <si>
    <t>146,361</t>
  </si>
  <si>
    <t>sdkpřed</t>
  </si>
  <si>
    <t>28,938</t>
  </si>
  <si>
    <t>sdkpříč</t>
  </si>
  <si>
    <t>121,048</t>
  </si>
  <si>
    <t>schod</t>
  </si>
  <si>
    <t>18,106</t>
  </si>
  <si>
    <t>štuk</t>
  </si>
  <si>
    <t>519,038</t>
  </si>
  <si>
    <t>tes1</t>
  </si>
  <si>
    <t>0,364</t>
  </si>
  <si>
    <t>tes2</t>
  </si>
  <si>
    <t>1,419</t>
  </si>
  <si>
    <t>tes3</t>
  </si>
  <si>
    <t>0,36</t>
  </si>
  <si>
    <t>tes4</t>
  </si>
  <si>
    <t>2,805</t>
  </si>
  <si>
    <t>zásyp</t>
  </si>
  <si>
    <t>3,323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</si>
  <si>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</si>
  <si>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</si>
  <si>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</si>
  <si>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</si>
  <si>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</si>
  <si>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</si>
  <si>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</si>
  <si>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</si>
  <si>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</si>
  <si>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</si>
  <si>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</si>
  <si>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</si>
  <si>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</si>
  <si>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</si>
  <si>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</si>
  <si>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</si>
  <si>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</si>
  <si>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</si>
  <si>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</si>
  <si>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725 - Zdravotechnika - zařizovací předměty</t>
  </si>
  <si>
    <t xml:space="preserve">    751 - Vzduchotechnika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</si>
  <si>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</si>
  <si>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</si>
  <si>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</si>
  <si>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</si>
  <si>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</si>
  <si>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</si>
  <si>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</si>
  <si>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</si>
  <si>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</si>
  <si>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</si>
  <si>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</si>
  <si>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</si>
  <si>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</si>
  <si>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</si>
  <si>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</si>
  <si>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</si>
  <si>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</si>
  <si>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</si>
  <si>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</si>
  <si>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</si>
  <si>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</si>
  <si>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</si>
  <si>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</si>
  <si>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</si>
  <si>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</si>
  <si>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</si>
  <si>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</si>
  <si>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</si>
  <si>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</si>
  <si>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</si>
  <si>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</si>
  <si>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</si>
  <si>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113107142</t>
  </si>
  <si>
    <t>Odstranění podkladu živičného tl 100 mm ručně</t>
  </si>
  <si>
    <t>m2</t>
  </si>
  <si>
    <t>4</t>
  </si>
  <si>
    <t>1414868811</t>
  </si>
  <si>
    <t>VV</t>
  </si>
  <si>
    <t>"odstranění chodníku pro montáž soklu KZS" (0,755+5,99)*0,5</t>
  </si>
  <si>
    <t>132212111</t>
  </si>
  <si>
    <t>Hloubení rýh š do 800 mm v soudržných horninách třídy těžitelnosti I, skupiny 3 ručně</t>
  </si>
  <si>
    <t>m3</t>
  </si>
  <si>
    <t>-555914549</t>
  </si>
  <si>
    <t>"odkopávka pro montáž soklu KZS" (0,755+5,99)*0,5*(0,8-0,05)+(1,54+1,28+2,97)*0,5*0,8+"světlík" 1,5*0,5*0,5</t>
  </si>
  <si>
    <t>"rýha pro základ zdi oplocení" (18,345+4,1)*0,3*0,5</t>
  </si>
  <si>
    <t>Součet</t>
  </si>
  <si>
    <t>3</t>
  </si>
  <si>
    <t>162751117</t>
  </si>
  <si>
    <t>Vodorovné přemístění do 10000 m výkopku/sypaniny z horniny třídy těžitelnosti I, skupiny 1 až 3</t>
  </si>
  <si>
    <t>-1814056294</t>
  </si>
  <si>
    <t>odkop-zásyp</t>
  </si>
  <si>
    <t>162751119</t>
  </si>
  <si>
    <t>Příplatek k vodorovnému přemístění výkopku/sypaniny z horniny třídy těžitelnosti I, skupiny 1 až 3 ZKD 1000 m přes 10000 m</t>
  </si>
  <si>
    <t>1001165050</t>
  </si>
  <si>
    <t>odvoz*2</t>
  </si>
  <si>
    <t>5</t>
  </si>
  <si>
    <t>171201221</t>
  </si>
  <si>
    <t>Poplatek za uložení na skládce (skládkovné) zeminy a kamení kód odpadu 17 05 04</t>
  </si>
  <si>
    <t>t</t>
  </si>
  <si>
    <t>-1578871013</t>
  </si>
  <si>
    <t>odvoz*1,85</t>
  </si>
  <si>
    <t>6</t>
  </si>
  <si>
    <t>171251201</t>
  </si>
  <si>
    <t>Uložení sypaniny na skládky nebo meziskládky</t>
  </si>
  <si>
    <t>-507987805</t>
  </si>
  <si>
    <t>7</t>
  </si>
  <si>
    <t>174111101</t>
  </si>
  <si>
    <t>Zásyp jam, šachet rýh nebo kolem objektů sypaninou se zhutněním ručně</t>
  </si>
  <si>
    <t>337502501</t>
  </si>
  <si>
    <t>"zásyp po montáži soklu KZS" (0,755+5,99)*0,5*(0,8-0,05-0,2)+(1,54+1,28+2,97)*0,5*0,8</t>
  </si>
  <si>
    <t>"odpočet světlíku" -0,5*1,305*1,3</t>
  </si>
  <si>
    <t>Zakládání</t>
  </si>
  <si>
    <t>8</t>
  </si>
  <si>
    <t>213311141</t>
  </si>
  <si>
    <t>Polštáře zhutněné pod základy ze štěrkopísku tříděného</t>
  </si>
  <si>
    <t>427469411</t>
  </si>
  <si>
    <t>"doplnění stávající podlahy v trase obnovy kanalizace" 7,17*0,6*0,2</t>
  </si>
  <si>
    <t>9</t>
  </si>
  <si>
    <t>274313711</t>
  </si>
  <si>
    <t>Základové pásy z betonu tř. C 20/25</t>
  </si>
  <si>
    <t>-1366090960</t>
  </si>
  <si>
    <t>"základ zdi oplocení" (18,345+4,1)*0,3*0,5</t>
  </si>
  <si>
    <t>10</t>
  </si>
  <si>
    <t>279113142</t>
  </si>
  <si>
    <t>Základová zeď tl do 200 mm z tvárnic ztraceného bednění včetně výplně z betonu tř. C 20/25</t>
  </si>
  <si>
    <t>1344013549</t>
  </si>
  <si>
    <t>"nová zeď oplocení" (18,345+4,1)*2,5</t>
  </si>
  <si>
    <t>11</t>
  </si>
  <si>
    <t>279361821</t>
  </si>
  <si>
    <t>Výztuž základových zdí nosných betonářskou ocelí 10 505</t>
  </si>
  <si>
    <t>-25770485</t>
  </si>
  <si>
    <t>"nová zeď oplocení - R10" (18,345+4,1)*2,5/0,25*0,62*0,001</t>
  </si>
  <si>
    <t>"nová zeď oplocení - R12" 2,8*(18,345+4,1)/0,25*0,62*0,001</t>
  </si>
  <si>
    <t>Svislé a kompletní konstrukce</t>
  </si>
  <si>
    <t>12</t>
  </si>
  <si>
    <t>312231116</t>
  </si>
  <si>
    <t>Zdivo výplňové z cihel dl 290 mm P7 až 15 na MC 10</t>
  </si>
  <si>
    <t>247208379</t>
  </si>
  <si>
    <t>"1.NP" 0,9*2,02*0,3+1*2,02*0,325+1,51*1,3*0,2 + "dozdívka parapetu" 1,9*0,6*0,2 + "ostění a nadpraží dveří" (1,05*2,05-0,8*1,97+1,2*2,2-0,9*2,2)*0,15</t>
  </si>
  <si>
    <t>"2.NP" 0,54*1,55*0,45+0,91*2,01*0,16+0,9*2,02*0,19+1,3*2,05*0,3 + "dozdívka parapetu" 1,66*0,45*0,2+1,2*0,3*0,5</t>
  </si>
  <si>
    <t>"3.NP" 0,695*2,02*0,18</t>
  </si>
  <si>
    <t>13</t>
  </si>
  <si>
    <t>317944321</t>
  </si>
  <si>
    <t>Válcované nosníky do č.12 dodatečně osazované do připravených otvorů</t>
  </si>
  <si>
    <t>-1700056987</t>
  </si>
  <si>
    <t>"1.NP - I 120" (3*1,5+3*1,2+2*0,8+1,35+1,2)*11,5*0,001</t>
  </si>
  <si>
    <t>"2.NP - I 120" (2*1,2+2*1,2)*11,5*0,001</t>
  </si>
  <si>
    <t>"3.NP - I 120" 1,5*11,5*0,001</t>
  </si>
  <si>
    <t>14</t>
  </si>
  <si>
    <t>317944323</t>
  </si>
  <si>
    <t>Válcované nosníky č.14 až 22 dodatečně osazované do připravených otvorů</t>
  </si>
  <si>
    <t>-438919835</t>
  </si>
  <si>
    <t>"1.NP - I 140" 2*1,8*14,7*0,001</t>
  </si>
  <si>
    <t>"2.NP - I 140" 2*2,8*14,7*0,001</t>
  </si>
  <si>
    <t>346481111</t>
  </si>
  <si>
    <t>Zaplentování rýh, potrubí, výklenků nebo nik ve stěnách rabicovým pletivem</t>
  </si>
  <si>
    <t>-782457895</t>
  </si>
  <si>
    <t>"1.NP - I 120" (3*1,5+3*1,2+2*0,8+1,35+1,2)*0,12</t>
  </si>
  <si>
    <t>"2.NP - I 120" (2*1,2+2*1,2)*0,12</t>
  </si>
  <si>
    <t>"3.NP - I 120" 1,5*0,12</t>
  </si>
  <si>
    <t>"1.NP - I 140" 2*1,8*0,14</t>
  </si>
  <si>
    <t>"2.NP - I 140" 2*2,8*0,14</t>
  </si>
  <si>
    <t>Vodorovné konstrukce</t>
  </si>
  <si>
    <t>16</t>
  </si>
  <si>
    <t>413232211</t>
  </si>
  <si>
    <t>Zazdívka zhlaví válcovaných nosníků v do 150 mm</t>
  </si>
  <si>
    <t>kus</t>
  </si>
  <si>
    <t>127603726</t>
  </si>
  <si>
    <t>"1.NP - I 120" (3+3+2+1+1)*2</t>
  </si>
  <si>
    <t>"2.NP - I 120" (2+2)*2</t>
  </si>
  <si>
    <t>"3.NP - I 120" 1*2</t>
  </si>
  <si>
    <t>"1.NP - I 140" 2*2</t>
  </si>
  <si>
    <t>"2.NP - I 140" 2*2</t>
  </si>
  <si>
    <t>Komunikace pozemní</t>
  </si>
  <si>
    <t>17</t>
  </si>
  <si>
    <t>566901133</t>
  </si>
  <si>
    <t>Vyspravení podkladu po překopech ing sítí plochy do 15 m2 štěrkodrtí tl. 200 mm</t>
  </si>
  <si>
    <t>-503047249</t>
  </si>
  <si>
    <t>"oprava chodníku po montáži soklu KZS" (0,755+5,99)*0,5</t>
  </si>
  <si>
    <t>18</t>
  </si>
  <si>
    <t>572340112</t>
  </si>
  <si>
    <t>Vyspravení krytu komunikací po překopech plochy do 15 m2 asfaltovým betonem ACO (AB) tl 70 mm</t>
  </si>
  <si>
    <t>1190825640</t>
  </si>
  <si>
    <t>Úpravy povrchů, podlahy a osazování výplní</t>
  </si>
  <si>
    <t>19</t>
  </si>
  <si>
    <t>611321141</t>
  </si>
  <si>
    <t>Vápenocementová omítka štuková dvouvrstvá vnitřních stropů rovných nanášená ručně</t>
  </si>
  <si>
    <t>394254385</t>
  </si>
  <si>
    <t>"1.NP" 1,19+23,13</t>
  </si>
  <si>
    <t>"2.NP" 1,09</t>
  </si>
  <si>
    <t>20</t>
  </si>
  <si>
    <t>611321143</t>
  </si>
  <si>
    <t>Vápenocementová omítka štuková dvouvrstvá vnitřních kleneb nebo skořepin nanášená ručně</t>
  </si>
  <si>
    <t>-1109951743</t>
  </si>
  <si>
    <t>"1.PP" (5,19+13,78)*1,4</t>
  </si>
  <si>
    <t>611325422</t>
  </si>
  <si>
    <t>Oprava vnitřní vápenocementové štukové omítky stropů v rozsahu plochy do 30%</t>
  </si>
  <si>
    <t>-2099257225</t>
  </si>
  <si>
    <t>"2.NP" 11,58</t>
  </si>
  <si>
    <t>22</t>
  </si>
  <si>
    <t>611325423</t>
  </si>
  <si>
    <t>Oprava vnitřní vápenocementové štukové omítky stropů v rozsahu plochy do 50%</t>
  </si>
  <si>
    <t>349504025</t>
  </si>
  <si>
    <t>"1.NP" 1,85+19,8</t>
  </si>
  <si>
    <t>"2.NP" 3,18</t>
  </si>
  <si>
    <t>23</t>
  </si>
  <si>
    <t>612142001</t>
  </si>
  <si>
    <t>Potažení vnitřních stěn sklovláknitým pletivem vtlačeným do tenkovrstvé hmoty</t>
  </si>
  <si>
    <t>201391840</t>
  </si>
  <si>
    <t>omitstenopr10+omitsteopr30+omitsteopr50+omitsten-obklad</t>
  </si>
  <si>
    <t>24</t>
  </si>
  <si>
    <t>612311131</t>
  </si>
  <si>
    <t>Potažení vnitřních stěn vápenným štukem tloušťky do 3 mm</t>
  </si>
  <si>
    <t>-2101571068</t>
  </si>
  <si>
    <t>25</t>
  </si>
  <si>
    <t>612321111</t>
  </si>
  <si>
    <t>Vápenocementová omítka hrubá jednovrstvá zatřená vnitřních stěn nanášená ručně</t>
  </si>
  <si>
    <t>1504546846</t>
  </si>
  <si>
    <t>"1.PP" 1,28*(1,04*2+3,06*2+3,465*2+4,09*2)+(1,04*2*0,88+4,09*2*0,88)*2/3</t>
  </si>
  <si>
    <t>"1.NP - garáž" (7,17*2+3,395*2)*2,27-(2,235*1,99+1,045*1,97+0,6*0,6)</t>
  </si>
  <si>
    <t>"1.NP" 3,14*(1,13*2+1,05*2)-0,5*0,5-0,8*1,97</t>
  </si>
  <si>
    <t>"2.NP" 2,985*(4,67*2+2,25*2)-1,18*1,4-0,8*1,97</t>
  </si>
  <si>
    <t>"zazdívky 1.NP" 0,9*2,02*2+1*2,02*2+1,51*1,3*2 + "dozdívka parapetu" 1,9*0,6 + "ostění a nadpraží dveří" (1,05*2,05-0,8*1,97+1,2*2,2-0,9*2,2)*2</t>
  </si>
  <si>
    <t>"zazdívky 2.NP" 0,54*1,55*2+0,91*2,01*2+0,9*2,02*2+1,3*2,05*2 + "dozdívka parapetu" 1,66*0,45+1,2*0,5</t>
  </si>
  <si>
    <t>"zazdívky 3.NP" 0,695*2,02*2</t>
  </si>
  <si>
    <t>26</t>
  </si>
  <si>
    <t>612325401</t>
  </si>
  <si>
    <t>Oprava vnitřní vápenocementové hrubé omítky stěn v rozsahu plochy do 10%</t>
  </si>
  <si>
    <t>-1601798869</t>
  </si>
  <si>
    <t>"2.NP" 2,985*1,63</t>
  </si>
  <si>
    <t>27</t>
  </si>
  <si>
    <t>612325402</t>
  </si>
  <si>
    <t>Oprava vnitřní vápenocementové hrubé omítky stěn v rozsahu plochy do 30%</t>
  </si>
  <si>
    <t>139546579</t>
  </si>
  <si>
    <t>"1.NP" 3,14*(9,39*2+3,545*2+2,64*2+3,615*2+4,4*2+2,45+2,3)-(1,2*2,2+0,8*1,97*2+0,8*2+1,505*1,6)</t>
  </si>
  <si>
    <t>"2.NP" 2,985*(1,04*2+1,05*2)-(0,8*1,97+0,5*0,5)</t>
  </si>
  <si>
    <t>28</t>
  </si>
  <si>
    <t>612325403</t>
  </si>
  <si>
    <t>Oprava vnitřní vápenocementové hrubé omítky stěn v rozsahu plochy do 50%</t>
  </si>
  <si>
    <t>-1707981377</t>
  </si>
  <si>
    <t>"1.NP" 3,14*(3,04*2+1,05*2+4,385+4,725)-(0,9*1,97+0,8*1,97*2+1,9*1,44+1,105*2,02)</t>
  </si>
  <si>
    <t>"2.NP" 2,985*(3,03*2+1,05*2+4,68*2+0,35*2+2,64*2+1,77+1,95+1,89*2+4,695+4,305*2+4,535*2)-(0,8*1,97*6+1,2*1+2,4*2*2+1,075*2*2+1*1,55+1,91*1,4)</t>
  </si>
  <si>
    <t>"3.NP" 21,5*2+10,8+2,5*4,105*2+7,45*0,95*2-(1,19*1,15+1,18*1,15+1,2*1,97*2+0,775*2,12+0,85*1,14*2)</t>
  </si>
  <si>
    <t>29</t>
  </si>
  <si>
    <t>622131121</t>
  </si>
  <si>
    <t>Penetrační disperzní nátěr vnějších stěn nanášený ručně</t>
  </si>
  <si>
    <t>-505546273</t>
  </si>
  <si>
    <t>kzs+kzssokl</t>
  </si>
  <si>
    <t>31</t>
  </si>
  <si>
    <t>622211011</t>
  </si>
  <si>
    <t>Montáž kontaktního zateplení vnějších stěn lepením a mechanickým kotvením polystyrénových desek tl do 80 mm</t>
  </si>
  <si>
    <t>-227623414</t>
  </si>
  <si>
    <t>"boční pohled - sokl" 1,15*(1,54+1,28)</t>
  </si>
  <si>
    <t>"přední pohled - sokl" 1,15*(0,755+5,99)</t>
  </si>
  <si>
    <t>"zadní pohled - sokl" 1,15*2,97</t>
  </si>
  <si>
    <t>Mezisoučet</t>
  </si>
  <si>
    <t>"komín" 0,71+0,47+0,42*4+0,52+0,35</t>
  </si>
  <si>
    <t>32</t>
  </si>
  <si>
    <t>M</t>
  </si>
  <si>
    <t>28376442</t>
  </si>
  <si>
    <t>deska z polystyrénu XPS, hrana rovná a strukturovaný povrch 300kPa tl 80mm</t>
  </si>
  <si>
    <t>1542642990</t>
  </si>
  <si>
    <t>14,416*1,02 'Přepočtené koeficientem množství</t>
  </si>
  <si>
    <t>33</t>
  </si>
  <si>
    <t>28376441</t>
  </si>
  <si>
    <t>deska z polystyrénu XPS, hrana rovná a strukturovaný povrch 300kPa tl 60mm</t>
  </si>
  <si>
    <t>-401795481</t>
  </si>
  <si>
    <t>3,73*1,02 'Přepočtené koeficientem množství</t>
  </si>
  <si>
    <t>34</t>
  </si>
  <si>
    <t>622211031</t>
  </si>
  <si>
    <t>Montáž kontaktního zateplení vnějších stěn lepením a mechanickým kotvením polystyrénových desek tl do 160 mm</t>
  </si>
  <si>
    <t>-16779079</t>
  </si>
  <si>
    <t>"boční pohled" 89+7,17*2,35 - "odpočet otvorů" (1,19*1,15+1,18*1,15)</t>
  </si>
  <si>
    <t>"přední pohled" 56 - "odpočet otvorů" (1,9*1,44+1,18*1,4+1,91*1,4)</t>
  </si>
  <si>
    <t>"zadní pohled" 58 - "odpočet otvorů" (0,5*0,5+1,505*1,6+0,9*1,97+0,5*0,5+1,2*1+0,85*1,14*2)</t>
  </si>
  <si>
    <t>35</t>
  </si>
  <si>
    <t>28375981</t>
  </si>
  <si>
    <t>deska EPS 100 fasádní λ=0,037 tl 140mm</t>
  </si>
  <si>
    <t>-1012966516</t>
  </si>
  <si>
    <t>202,243*1,02 'Přepočtené koeficientem množství</t>
  </si>
  <si>
    <t>36</t>
  </si>
  <si>
    <t>622212001</t>
  </si>
  <si>
    <t>Montáž kontaktního zateplení vnějšího ostění, nadpraží nebo parapetu hl. špalety do 200 mm lepením desek z polystyrenu tl do 40 mm</t>
  </si>
  <si>
    <t>m</t>
  </si>
  <si>
    <t>1757821328</t>
  </si>
  <si>
    <t>"1.PP" 0,8*2+0,4*2</t>
  </si>
  <si>
    <t>"3.NP" 0,85*2+1,14*2+0,85*2+1,14*2+1,19*2+1,15*2+1,18*2+1,15*2</t>
  </si>
  <si>
    <t>37</t>
  </si>
  <si>
    <t>28376470</t>
  </si>
  <si>
    <t>deska z polystyrénu XPS, hrana rovná a strukturovaný povrch 200kPa tl 20mm</t>
  </si>
  <si>
    <t>-566629950</t>
  </si>
  <si>
    <t>"1.PP" (0,8*2+0,4*2)*0,175</t>
  </si>
  <si>
    <t>"3.NP" (0,85*2+1,14*2+0,85*2+1,14*2+1,19*2+1,15*2+1,18*2+1,15*2)*0,14</t>
  </si>
  <si>
    <t>2,842*1,1 'Přepočtené koeficientem množství</t>
  </si>
  <si>
    <t>38</t>
  </si>
  <si>
    <t>622212051</t>
  </si>
  <si>
    <t>Montáž kontaktního zateplení vnějšího ostění, nadpraží nebo parapetu hl. špalety do 400 mm lepením desek z polystyrenu tl do 40 mm</t>
  </si>
  <si>
    <t>-1285980136</t>
  </si>
  <si>
    <t>"1.NP" 0,5*4+1,505*2+1,6*2+1,9*2+1,44*2</t>
  </si>
  <si>
    <t>"2.NP" 1,2*2+1*2+0,5*4+1*2+1,55*2+1,91*2+1,4*2+1,18*2+1,4*2</t>
  </si>
  <si>
    <t>39</t>
  </si>
  <si>
    <t>-1116663584</t>
  </si>
  <si>
    <t>"1.NP" 0,5*4*0,23+(1,505*2+1,6*2)*0,4+(1,9*2+1,44*2)*0,24</t>
  </si>
  <si>
    <t>"2.NP" (1,2*2+1*2+0,5*4+1*2+1,55*2)*0,23+(1,91*2+1,4*2+1,18*2+1,4*2)*0,365</t>
  </si>
  <si>
    <t>11,492*1,1 'Přepočtené koeficientem množství</t>
  </si>
  <si>
    <t>40</t>
  </si>
  <si>
    <t>622252001</t>
  </si>
  <si>
    <t>Montáž profilů kontaktního zateplení připevněných mechanicky</t>
  </si>
  <si>
    <t>1079353882</t>
  </si>
  <si>
    <t>7,95+5,99+0,755+1,54+1,28</t>
  </si>
  <si>
    <t>41</t>
  </si>
  <si>
    <t>59051651</t>
  </si>
  <si>
    <t>profil zakládací Al tl 0,7mm pro ETICS pro izolant tl 140mm</t>
  </si>
  <si>
    <t>-1611696270</t>
  </si>
  <si>
    <t>17,515*1,05 'Přepočtené koeficientem množství</t>
  </si>
  <si>
    <t>42</t>
  </si>
  <si>
    <t>622252002</t>
  </si>
  <si>
    <t>Montáž profilů kontaktního zateplení lepených</t>
  </si>
  <si>
    <t>311601957</t>
  </si>
  <si>
    <t>7,2*4+4,95</t>
  </si>
  <si>
    <t>43</t>
  </si>
  <si>
    <t>63127466</t>
  </si>
  <si>
    <t>profil rohový Al 23x23mm s výztužnou tkaninou š 100mm pro ETICS</t>
  </si>
  <si>
    <t>1250667385</t>
  </si>
  <si>
    <t>33,75*1,05 'Přepočtené koeficientem množství</t>
  </si>
  <si>
    <t>44</t>
  </si>
  <si>
    <t>622531011</t>
  </si>
  <si>
    <t>Tenkovrstvá silikonová zrnitá omítka tl. 1,5 mm včetně penetrace vnějších stěn</t>
  </si>
  <si>
    <t>451820533</t>
  </si>
  <si>
    <t>"garáž" 6,25+8,5</t>
  </si>
  <si>
    <t>45</t>
  </si>
  <si>
    <t>631311114</t>
  </si>
  <si>
    <t>Mazanina tl do 80 mm z betonu prostého bez zvýšených nároků na prostředí tř. C 16/20</t>
  </si>
  <si>
    <t>-624709577</t>
  </si>
  <si>
    <t>"1.NP" (1,85+1,19+19,8+15,91+5,64+13,88)*0,065</t>
  </si>
  <si>
    <t>46</t>
  </si>
  <si>
    <t>631311134</t>
  </si>
  <si>
    <t>Mazanina tl do 240 mm z betonu prostého bez zvýšených nároků na prostředí tř. C 16/20</t>
  </si>
  <si>
    <t>-1131121714</t>
  </si>
  <si>
    <t>"doplnění stávající podlahy v trase obnovy kanalizace" 7,17*0,6*0,15</t>
  </si>
  <si>
    <t>47</t>
  </si>
  <si>
    <t>631362021</t>
  </si>
  <si>
    <t>Výztuž mazanin svařovanými sítěmi Kari</t>
  </si>
  <si>
    <t>623762038</t>
  </si>
  <si>
    <t>"1.NP" (1,85+1,19+19,8+15,91+5,64+13,88)*4,44*0,001</t>
  </si>
  <si>
    <t>48</t>
  </si>
  <si>
    <t>632481213</t>
  </si>
  <si>
    <t>Separační vrstva z PE fólie</t>
  </si>
  <si>
    <t>1922398434</t>
  </si>
  <si>
    <t>"1.NP" 1,85+1,19+19,8+15,91+5,64+13,88</t>
  </si>
  <si>
    <t>Ostatní konstrukce a práce, bourání</t>
  </si>
  <si>
    <t>49</t>
  </si>
  <si>
    <t>916331111</t>
  </si>
  <si>
    <t>Osazení zahradního obrubníku betonového do lože z betonu bez boční opěry</t>
  </si>
  <si>
    <t>-467578240</t>
  </si>
  <si>
    <t>"lemování sklepního světlíku" 0,45*2+1,305</t>
  </si>
  <si>
    <t>50</t>
  </si>
  <si>
    <t>59217012</t>
  </si>
  <si>
    <t>obrubník betonový zahradní 500x80x250mm</t>
  </si>
  <si>
    <t>-675376515</t>
  </si>
  <si>
    <t>51</t>
  </si>
  <si>
    <t>93890113R</t>
  </si>
  <si>
    <t>Vyčištění stávající jímky původního septiku</t>
  </si>
  <si>
    <t>soubor</t>
  </si>
  <si>
    <t>1608590706</t>
  </si>
  <si>
    <t>52</t>
  </si>
  <si>
    <t>941111112</t>
  </si>
  <si>
    <t>Montáž lešení řadového trubkového lehkého s podlahami zatížení do 200 kg/m2 š do 0,9 m v do 25 m</t>
  </si>
  <si>
    <t>1376392680</t>
  </si>
  <si>
    <t>"boční pohled" 114</t>
  </si>
  <si>
    <t>"přední pohled" 58</t>
  </si>
  <si>
    <t>"zadní pohled" 58</t>
  </si>
  <si>
    <t>53</t>
  </si>
  <si>
    <t>94111121R</t>
  </si>
  <si>
    <t>Příplatek k lešení řadovému trubkovému lehkému s podlahami š 0,9 m v 25 m za první a ZKD den použití po dobu realizace stavby</t>
  </si>
  <si>
    <t>1006614363</t>
  </si>
  <si>
    <t>54</t>
  </si>
  <si>
    <t>941111812</t>
  </si>
  <si>
    <t>Demontáž lešení řadového trubkového lehkého s podlahami zatížení do 200 kg/m2 š do 0,9 m v do 25 m</t>
  </si>
  <si>
    <t>-840722372</t>
  </si>
  <si>
    <t>55</t>
  </si>
  <si>
    <t>962031132</t>
  </si>
  <si>
    <t>Bourání příček z cihel pálených na MVC tl do 100 mm</t>
  </si>
  <si>
    <t>1040761332</t>
  </si>
  <si>
    <t>"1.NP" (4,385+1,73)*3,41-(0,7*1,97+0,8*1,97)</t>
  </si>
  <si>
    <t>"3.NP" 2,7*(0,83+2,18)-0,88*2</t>
  </si>
  <si>
    <t>56</t>
  </si>
  <si>
    <t>962031133</t>
  </si>
  <si>
    <t>Bourání příček z cihel pálených na MVC tl do 150 mm</t>
  </si>
  <si>
    <t>947123460</t>
  </si>
  <si>
    <t>"3.NP" 2,7*(0,85+1,85)-0,765*2-0,46*0,46</t>
  </si>
  <si>
    <t>57</t>
  </si>
  <si>
    <t>962086111</t>
  </si>
  <si>
    <t>Bourání příček z plynosilikátu tl do 150 mm</t>
  </si>
  <si>
    <t>80142582</t>
  </si>
  <si>
    <t>"1.NP" 1,2*2,34-0,7*1,97</t>
  </si>
  <si>
    <t>"2.NP" 1,04*2,2</t>
  </si>
  <si>
    <t>58</t>
  </si>
  <si>
    <t>965042141</t>
  </si>
  <si>
    <t>Bourání podkladů pod dlažby nebo mazanin betonových nebo z litého asfaltu tl do 100 mm pl přes 4 m2</t>
  </si>
  <si>
    <t>765491183</t>
  </si>
  <si>
    <t>"2.NP" 10,36*0,05</t>
  </si>
  <si>
    <t>59</t>
  </si>
  <si>
    <t>965043441</t>
  </si>
  <si>
    <t>Bourání podkladů pod dlažby betonových s potěrem nebo teracem tl do 150 mm pl přes 4 m2</t>
  </si>
  <si>
    <t>-791667030</t>
  </si>
  <si>
    <t>"vybourání stávající podlahy v trase stávající kanalizace" 7,17*0,6*0,15</t>
  </si>
  <si>
    <t>60</t>
  </si>
  <si>
    <t>965082933</t>
  </si>
  <si>
    <t>Odstranění násypů pod podlahami tl do 200 mm pl přes 2 m2</t>
  </si>
  <si>
    <t>-1293239505</t>
  </si>
  <si>
    <t>"vybourání stávající podlahy v trase stávající kanalizace" 7,17*0,6*0,2</t>
  </si>
  <si>
    <t>61</t>
  </si>
  <si>
    <t>966031313</t>
  </si>
  <si>
    <t>Vybourání částí říms z cihel vyložených do 250 mm tl do 300 mm</t>
  </si>
  <si>
    <t>-2133000078</t>
  </si>
  <si>
    <t>"vybourání stávajícího soklu v místě přední fasády objektu" 7,8</t>
  </si>
  <si>
    <t>62</t>
  </si>
  <si>
    <t>968062374</t>
  </si>
  <si>
    <t>Vybourání dřevěných rámů oken zdvojených včetně křídel pl do 1 m2</t>
  </si>
  <si>
    <t>368855394</t>
  </si>
  <si>
    <t>"1.NP" 0,5*0,5</t>
  </si>
  <si>
    <t>"2.NP" 0,35*0,45</t>
  </si>
  <si>
    <t>"3.NP" 0,85*0,99*2</t>
  </si>
  <si>
    <t>63</t>
  </si>
  <si>
    <t>968062376</t>
  </si>
  <si>
    <t>Vybourání dřevěných rámů oken zdvojených včetně křídel pl do 4 m2</t>
  </si>
  <si>
    <t>180830725</t>
  </si>
  <si>
    <t>"1.NP" 1,44*1,6+1,9*1,64</t>
  </si>
  <si>
    <t>"2.NP" 1,5*1,55+1,4*1,55+1,66*1,595+1,18*1,48</t>
  </si>
  <si>
    <t>"3.NP" 1,18*1,15*2</t>
  </si>
  <si>
    <t>64</t>
  </si>
  <si>
    <t>968072455</t>
  </si>
  <si>
    <t>Vybourání kovových dveřních zárubní pl do 2 m2</t>
  </si>
  <si>
    <t>195388132</t>
  </si>
  <si>
    <t>"1.NP" 0,9*1,97+2*0,8*1,785+0,7*1,97</t>
  </si>
  <si>
    <t>"2.NP" 0,9*1,97+2*0,8*1,97</t>
  </si>
  <si>
    <t>"3.NP" 0,775*2,12+0,765*2+0,88*2+1,17*1,945</t>
  </si>
  <si>
    <t>65</t>
  </si>
  <si>
    <t>968082031</t>
  </si>
  <si>
    <t>Vybourání plastových vrat plochy do 5 m2</t>
  </si>
  <si>
    <t>1573618453</t>
  </si>
  <si>
    <t>"1.NP" 2,235*1,99</t>
  </si>
  <si>
    <t>66</t>
  </si>
  <si>
    <t>9690111R1</t>
  </si>
  <si>
    <t>Odpojení veškerých rozvodů technických instalací v prostoru celého objektu (studená voda, teplá voda, elektroinstalace, plyn, kanalizace)</t>
  </si>
  <si>
    <t>325886193</t>
  </si>
  <si>
    <t>67</t>
  </si>
  <si>
    <t>9690111R2</t>
  </si>
  <si>
    <t>Vyčištění celého prostoru od uskladněného materiálu a nábytku - včetně odvozu a likvidace</t>
  </si>
  <si>
    <t>774488026</t>
  </si>
  <si>
    <t>68</t>
  </si>
  <si>
    <t>9690111R3</t>
  </si>
  <si>
    <t>Demontáž nefunkčních rozvodů technických instalací v celém prostoru stavby - včetně odvozu a likvidace</t>
  </si>
  <si>
    <t>-760729156</t>
  </si>
  <si>
    <t>69</t>
  </si>
  <si>
    <t>9690111R4</t>
  </si>
  <si>
    <t>Vybourání stávajícího balkonu 2.NP včetně nosné konstrukce v 1.NP - vybourání základových kcí na úroveň -0,300 m od upraveného terénu - včetně odvozu suti a následné likvidace</t>
  </si>
  <si>
    <t>706141406</t>
  </si>
  <si>
    <t>70</t>
  </si>
  <si>
    <t>9690111R5</t>
  </si>
  <si>
    <t>Odstranění stávajícího venkovního posezení a zdi tvořící oplocení - včetně odvozu suti a následné likvidace</t>
  </si>
  <si>
    <t>-905621658</t>
  </si>
  <si>
    <t>71</t>
  </si>
  <si>
    <t>971033561</t>
  </si>
  <si>
    <t>Vybourání otvorů ve zdivu cihelném pl do 1 m2 na MVC nebo MV tl do 600 mm</t>
  </si>
  <si>
    <t>-1188120902</t>
  </si>
  <si>
    <t>"obnova původního okenního otvoru v 1.PP" 0,8*0,4*0,4</t>
  </si>
  <si>
    <t>"2.NP" 0,25*0,45*1,4</t>
  </si>
  <si>
    <t>72</t>
  </si>
  <si>
    <t>971033631</t>
  </si>
  <si>
    <t>Vybourání otvorů ve zdivu cihelném pl do 4 m2 na MVC nebo MV tl do 150 mm</t>
  </si>
  <si>
    <t>1541174247</t>
  </si>
  <si>
    <t>"1.NP" 0,9*2,02</t>
  </si>
  <si>
    <t>73</t>
  </si>
  <si>
    <t>971033641</t>
  </si>
  <si>
    <t>Vybourání otvorů ve zdivu cihelném pl do 4 m2 na MVC nebo MV tl do 300 mm</t>
  </si>
  <si>
    <t>853157145</t>
  </si>
  <si>
    <t>"1.NP" 0,9*2,02*0,3</t>
  </si>
  <si>
    <t>"2.NP" 0,9*2,02*0,18+0,9*2,02*0,2</t>
  </si>
  <si>
    <t>"3.NP" 1,2*2,02*0,18</t>
  </si>
  <si>
    <t>74</t>
  </si>
  <si>
    <t>971033651</t>
  </si>
  <si>
    <t>Vybourání otvorů ve zdivu cihelném pl do 4 m2 na MVC nebo MV tl do 600 mm</t>
  </si>
  <si>
    <t>-1034348243</t>
  </si>
  <si>
    <t>"1.NP" 1,105*2,02*0,325</t>
  </si>
  <si>
    <t>75</t>
  </si>
  <si>
    <t>974031664</t>
  </si>
  <si>
    <t>Vysekání rýh ve zdivu cihelném pro vtahování nosníků hl do 150 mm v do 150 mm</t>
  </si>
  <si>
    <t>-1351196014</t>
  </si>
  <si>
    <t>"1.NP - I 120" 3*1,5+3*1,2+2*0,8+1,35+1,2</t>
  </si>
  <si>
    <t>"2.NP - I 120" 2*1,2+2*1,2</t>
  </si>
  <si>
    <t>"3.NP - I 120" 1,5</t>
  </si>
  <si>
    <t>"1.NP - I 140" 2*1,8</t>
  </si>
  <si>
    <t>"2.NP - I 140" 2*2,8</t>
  </si>
  <si>
    <t>76</t>
  </si>
  <si>
    <t>977311113</t>
  </si>
  <si>
    <t>Řezání stávajících betonových mazanin nevyztužených hl do 150 mm</t>
  </si>
  <si>
    <t>-2278354</t>
  </si>
  <si>
    <t>"vybourání stávající podlahy v trase stávající kanalizace" 7,17*2</t>
  </si>
  <si>
    <t>77</t>
  </si>
  <si>
    <t>978011191</t>
  </si>
  <si>
    <t>Otlučení (osekání) vnitřní vápenné nebo vápenocementové omítky stropů v rozsahu do 100 %</t>
  </si>
  <si>
    <t>-976381408</t>
  </si>
  <si>
    <t>"1.NP - garáž" 24,13</t>
  </si>
  <si>
    <t>"přístavek v místě mezipodesty" 1,05*4,25</t>
  </si>
  <si>
    <t>78</t>
  </si>
  <si>
    <t>978012191</t>
  </si>
  <si>
    <t>Otlučení (osekání) vnitřní vápenné nebo vápenocementové omítky stropů rákosových v rozsahu do 100 %</t>
  </si>
  <si>
    <t>119242383</t>
  </si>
  <si>
    <t>"podhled" 6,15*7,5*2</t>
  </si>
  <si>
    <t>79</t>
  </si>
  <si>
    <t>978013191</t>
  </si>
  <si>
    <t>Otlučení (osekání) vnitřní vápenné nebo vápenocementové omítky stěn v rozsahu do 100 %</t>
  </si>
  <si>
    <t>1739874892</t>
  </si>
  <si>
    <t>80</t>
  </si>
  <si>
    <t>978015341</t>
  </si>
  <si>
    <t>Otlučení (osekání) vnější vápenné nebo vápenocementové omítky stupně členitosti 1 a 2 rozsahu do 30%</t>
  </si>
  <si>
    <t>-1265870232</t>
  </si>
  <si>
    <t>"boční pohled" 114 - "odpočet otvorů" (1,19*1,15+1,18*1,15)</t>
  </si>
  <si>
    <t>"přední pohled" 58 - "odpočet otvorů" (1,2*2,34+1,9*1,64+1,18*1,48+1,66*1,595)</t>
  </si>
  <si>
    <t>"zadní pohled" 58 - "odpočet otvorů" (0,5*0,5+1,44*1,6+0,9*1,97+0,35*0,45+1,4*1,55)</t>
  </si>
  <si>
    <t>997</t>
  </si>
  <si>
    <t>Přesun sutě</t>
  </si>
  <si>
    <t>81</t>
  </si>
  <si>
    <t>997002611</t>
  </si>
  <si>
    <t>Nakládání suti a vybouraných hmot</t>
  </si>
  <si>
    <t>222839700</t>
  </si>
  <si>
    <t>"suť a odpad prostoru zahrady" 4*1,8</t>
  </si>
  <si>
    <t>"suť ve sklepních prostorech" 2*1,8</t>
  </si>
  <si>
    <t>82</t>
  </si>
  <si>
    <t>997013213</t>
  </si>
  <si>
    <t>Vnitrostaveništní doprava suti a vybouraných hmot pro budovy v do 12 m ručně</t>
  </si>
  <si>
    <t>414906362</t>
  </si>
  <si>
    <t>57,551+10,8</t>
  </si>
  <si>
    <t>83</t>
  </si>
  <si>
    <t>997013501</t>
  </si>
  <si>
    <t>Odvoz suti a vybouraných hmot na skládku nebo meziskládku do 1 km se složením</t>
  </si>
  <si>
    <t>464597046</t>
  </si>
  <si>
    <t>84</t>
  </si>
  <si>
    <t>997013509</t>
  </si>
  <si>
    <t>Příplatek k odvozu suti a vybouraných hmot na skládku ZKD 1 km přes 1 km</t>
  </si>
  <si>
    <t>651455233</t>
  </si>
  <si>
    <t>68,351*11 'Přepočtené koeficientem množství</t>
  </si>
  <si>
    <t>85</t>
  </si>
  <si>
    <t>997013631</t>
  </si>
  <si>
    <t>Poplatek za uložení na skládce (skládkovné) stavebního odpadu směsného kód odpadu 17 09 04</t>
  </si>
  <si>
    <t>-928237542</t>
  </si>
  <si>
    <t>86</t>
  </si>
  <si>
    <t>997221561</t>
  </si>
  <si>
    <t>Vodorovná doprava suti z kusových materiálů do 1 km</t>
  </si>
  <si>
    <t>1602872508</t>
  </si>
  <si>
    <t>"odstranění chodníku pro montáž soklu KZS" 0,742</t>
  </si>
  <si>
    <t>87</t>
  </si>
  <si>
    <t>997221569</t>
  </si>
  <si>
    <t>Příplatek ZKD 1 km u vodorovné dopravy suti z kusových materiálů</t>
  </si>
  <si>
    <t>2054101527</t>
  </si>
  <si>
    <t>"odstranění chodníku pro montáž soklu KZS" 0,742*11</t>
  </si>
  <si>
    <t>88</t>
  </si>
  <si>
    <t>997221645</t>
  </si>
  <si>
    <t>Poplatek za uložení na skládce (skládkovné) odpadu asfaltového bez dehtu kód odpadu 17 03 02</t>
  </si>
  <si>
    <t>381683283</t>
  </si>
  <si>
    <t>998</t>
  </si>
  <si>
    <t>Přesun hmot</t>
  </si>
  <si>
    <t>89</t>
  </si>
  <si>
    <t>998011002</t>
  </si>
  <si>
    <t>Přesun hmot pro budovy zděné v do 12 m</t>
  </si>
  <si>
    <t>-2016108100</t>
  </si>
  <si>
    <t>PSV</t>
  </si>
  <si>
    <t>Práce a dodávky PSV</t>
  </si>
  <si>
    <t>711</t>
  </si>
  <si>
    <t>Izolace proti vodě, vlhkosti a plynům</t>
  </si>
  <si>
    <t>90</t>
  </si>
  <si>
    <t>711113117</t>
  </si>
  <si>
    <t>Izolace proti vlhkosti vodorovná za studena těsnicí stěrkou jednosložkovou na bázi cementu</t>
  </si>
  <si>
    <t>-676511641</t>
  </si>
  <si>
    <t>"1.NP" 5,64</t>
  </si>
  <si>
    <t>"2.NP" 4,56</t>
  </si>
  <si>
    <t>"3.NP" 4</t>
  </si>
  <si>
    <t>91</t>
  </si>
  <si>
    <t>711161215</t>
  </si>
  <si>
    <t>Izolace proti zemní vlhkosti nopovou fólií svislá, nopek v 20,0 mm, tl do 1,0 mm</t>
  </si>
  <si>
    <t>-2068495781</t>
  </si>
  <si>
    <t>92</t>
  </si>
  <si>
    <t>711161384</t>
  </si>
  <si>
    <t>Izolace proti zemní vlhkosti nopovou fólií ukončení provětrávací lištou</t>
  </si>
  <si>
    <t>1803957315</t>
  </si>
  <si>
    <t>"boční pohled - sokl" 1,54+1,28</t>
  </si>
  <si>
    <t>"přední pohled - sokl" 0,755+5,99</t>
  </si>
  <si>
    <t>"zadní pohled - sokl" 2,97</t>
  </si>
  <si>
    <t>93</t>
  </si>
  <si>
    <t>711493112</t>
  </si>
  <si>
    <t>Izolace proti podpovrchové a tlakové vodě vodorovná těsnicí stěrkou jednosložkovou na bázi cementu</t>
  </si>
  <si>
    <t>247643637</t>
  </si>
  <si>
    <t>"1.NP" 1,85+1,19+19,8+5,64</t>
  </si>
  <si>
    <t>"2.NP" 3,18+1,09+11,58+4,56</t>
  </si>
  <si>
    <t>"3.NP" 3,91+9,96+1,95+4</t>
  </si>
  <si>
    <t>"odpočet schodiště" -schod</t>
  </si>
  <si>
    <t>94</t>
  </si>
  <si>
    <t>711493122</t>
  </si>
  <si>
    <t>Izolace proti podpovrchové a tlakové vodě svislá těsnicí stěrkou jednosložkovou na bázi cementu</t>
  </si>
  <si>
    <t>-27739866</t>
  </si>
  <si>
    <t>"1.NP" (2,45*2+2,3*2)*2-0,8*1,97</t>
  </si>
  <si>
    <t>"2.NP" (2,8*2+1,63*2)*2-0,8*1,97</t>
  </si>
  <si>
    <t>"3.NP" (1,53*2+1,175*2+2,61*2+1,53*2)*2-0,6*1,97*2-0,7*1,97</t>
  </si>
  <si>
    <t>95</t>
  </si>
  <si>
    <t>998711102</t>
  </si>
  <si>
    <t>Přesun hmot tonážní pro izolace proti vodě, vlhkosti a plynům v objektech výšky do 12 m</t>
  </si>
  <si>
    <t>1755320279</t>
  </si>
  <si>
    <t>712</t>
  </si>
  <si>
    <t>Povlakové krytiny</t>
  </si>
  <si>
    <t>96</t>
  </si>
  <si>
    <t>712341559</t>
  </si>
  <si>
    <t>Provedení povlakové krytiny střech do 10° pásy NAIP přitavením v plné ploše</t>
  </si>
  <si>
    <t>17678370</t>
  </si>
  <si>
    <t>"střešní krytina garáž" 23,5</t>
  </si>
  <si>
    <t>97</t>
  </si>
  <si>
    <t>62832001</t>
  </si>
  <si>
    <t>pás asfaltový natavitelný oxidovaný tl 3,5mm typu V60 S35 s vložkou ze skleněné rohože, s jemnozrnným minerálním posypem</t>
  </si>
  <si>
    <t>1761793001</t>
  </si>
  <si>
    <t>23,5*1,15 'Přepočtené koeficientem množství</t>
  </si>
  <si>
    <t>98</t>
  </si>
  <si>
    <t>712400831</t>
  </si>
  <si>
    <t>Odstranění povlakové krytiny střech do 30° jednovrstvé</t>
  </si>
  <si>
    <t>690165654</t>
  </si>
  <si>
    <t>"přístavek v místě mezipodesty" 1,685*4,67</t>
  </si>
  <si>
    <t>99</t>
  </si>
  <si>
    <t>998712102</t>
  </si>
  <si>
    <t>Přesun hmot tonážní tonážní pro krytiny povlakové v objektech v do 12 m</t>
  </si>
  <si>
    <t>-56127909</t>
  </si>
  <si>
    <t>713</t>
  </si>
  <si>
    <t>Izolace tepelné</t>
  </si>
  <si>
    <t>100</t>
  </si>
  <si>
    <t>713121111</t>
  </si>
  <si>
    <t>Montáž izolace tepelné podlah volně kladenými rohožemi, pásy, dílci, deskami 1 vrstva</t>
  </si>
  <si>
    <t>-1755756869</t>
  </si>
  <si>
    <t>101</t>
  </si>
  <si>
    <t>28372307</t>
  </si>
  <si>
    <t>deska EPS 100 do plochých střech a podlah λ=0,037 tl 70mm</t>
  </si>
  <si>
    <t>947080930</t>
  </si>
  <si>
    <t>58,27*1,02 'Přepočtené koeficientem množství</t>
  </si>
  <si>
    <t>102</t>
  </si>
  <si>
    <t>713131141</t>
  </si>
  <si>
    <t>Montáž izolace tepelné stěn a základů lepením celoplošně rohoží, pásů, dílců, desek</t>
  </si>
  <si>
    <t>579386490</t>
  </si>
  <si>
    <t>0,95*(4,2+7,45)</t>
  </si>
  <si>
    <t>103</t>
  </si>
  <si>
    <t>2837647R</t>
  </si>
  <si>
    <t>tepelná izolace z minerálních polotuhých desek tl. 100 mm</t>
  </si>
  <si>
    <t>424962549</t>
  </si>
  <si>
    <t>11,068*1,05 'Přepočtené koeficientem množství</t>
  </si>
  <si>
    <t>104</t>
  </si>
  <si>
    <t>713151813</t>
  </si>
  <si>
    <t>Odstranění tepelné izolace střech šikmých volně kladené mezi krokve z vláknitých materiálů suchých tl přes 100 mm</t>
  </si>
  <si>
    <t>247546601</t>
  </si>
  <si>
    <t>105</t>
  </si>
  <si>
    <t>998713102</t>
  </si>
  <si>
    <t>Přesun hmot tonážní pro izolace tepelné v objektech v do 12 m</t>
  </si>
  <si>
    <t>-314349121</t>
  </si>
  <si>
    <t>725</t>
  </si>
  <si>
    <t>Zdravotechnika - zařizovací předměty</t>
  </si>
  <si>
    <t>106</t>
  </si>
  <si>
    <t>725110811</t>
  </si>
  <si>
    <t>Demontáž klozetů splachovací s nádrží</t>
  </si>
  <si>
    <t>-977382026</t>
  </si>
  <si>
    <t>"2.NP" 1</t>
  </si>
  <si>
    <t>107</t>
  </si>
  <si>
    <t>725210821</t>
  </si>
  <si>
    <t>Demontáž umyvadel bez výtokových armatur</t>
  </si>
  <si>
    <t>-1024008235</t>
  </si>
  <si>
    <t>108</t>
  </si>
  <si>
    <t>725240811</t>
  </si>
  <si>
    <t>Demontáž kabin sprchových bez výtokových armatur</t>
  </si>
  <si>
    <t>1463457301</t>
  </si>
  <si>
    <t>751</t>
  </si>
  <si>
    <t>Vzduchotechnika</t>
  </si>
  <si>
    <t>109</t>
  </si>
  <si>
    <t>75111101R</t>
  </si>
  <si>
    <t>Odtahový ventilátor na WC v 2.NP</t>
  </si>
  <si>
    <t>309084005</t>
  </si>
  <si>
    <t>110</t>
  </si>
  <si>
    <t>751398021</t>
  </si>
  <si>
    <t>Mtž větrací mřížky stěnové do 0,040 m2</t>
  </si>
  <si>
    <t>1309726450</t>
  </si>
  <si>
    <t>111</t>
  </si>
  <si>
    <t>56245613</t>
  </si>
  <si>
    <t>mřížka větrací hranatá plast se žaluzií 150x150mm</t>
  </si>
  <si>
    <t>-123291287</t>
  </si>
  <si>
    <t>112</t>
  </si>
  <si>
    <t>751510042</t>
  </si>
  <si>
    <t>Vzduchotechnické potrubí pozink kruhové spirálně vinuté D do 200 mm</t>
  </si>
  <si>
    <t>626844139</t>
  </si>
  <si>
    <t>761</t>
  </si>
  <si>
    <t>Konstrukce prosvětlovací</t>
  </si>
  <si>
    <t>113</t>
  </si>
  <si>
    <t>761661031</t>
  </si>
  <si>
    <t>Osazení sklepních světlíků (anglických dvorků) hloubky do 1,0 m, šířky do 1,25 m</t>
  </si>
  <si>
    <t>-366182800</t>
  </si>
  <si>
    <t>114</t>
  </si>
  <si>
    <t>56245254</t>
  </si>
  <si>
    <t>světlík sklepní (anglický dvorek) včetně odvodňovacího prvku recyklovaný polymer rošt z děrovaného plechu 1250x1000x400mm</t>
  </si>
  <si>
    <t>-114100611</t>
  </si>
  <si>
    <t>115</t>
  </si>
  <si>
    <t>56245272</t>
  </si>
  <si>
    <t>nastavení sklepního světlíku (anglický dvorek) recyklovaný polymer 1250x320x400mm</t>
  </si>
  <si>
    <t>1723753518</t>
  </si>
  <si>
    <t>116</t>
  </si>
  <si>
    <t>998761102</t>
  </si>
  <si>
    <t>Přesun hmot tonážní pro konstrukce sklobetonové v objektech v do 12 m</t>
  </si>
  <si>
    <t>1084948481</t>
  </si>
  <si>
    <t>762</t>
  </si>
  <si>
    <t>Konstrukce tesařské</t>
  </si>
  <si>
    <t>117</t>
  </si>
  <si>
    <t>762083111</t>
  </si>
  <si>
    <t>Impregnace řeziva proti dřevokaznému hmyzu a houbám máčením třída ohrožení 1 a 2</t>
  </si>
  <si>
    <t>-1146874373</t>
  </si>
  <si>
    <t>tes1+tes2+tes3+tes4</t>
  </si>
  <si>
    <t>118</t>
  </si>
  <si>
    <t>762331811</t>
  </si>
  <si>
    <t>Demontáž vázaných kcí krovů z hranolů průřezové plochy do 120 cm2</t>
  </si>
  <si>
    <t>1218478766</t>
  </si>
  <si>
    <t>"přístavek v místě mezipodesty" 1,685*6+4,82*2</t>
  </si>
  <si>
    <t>119</t>
  </si>
  <si>
    <t>762331812</t>
  </si>
  <si>
    <t>Demontáž vázaných kcí krovů z hranolů průřezové plochy do 224 cm2</t>
  </si>
  <si>
    <t>553240030</t>
  </si>
  <si>
    <t>"demontáž stávajících pozednic" 7,5*2</t>
  </si>
  <si>
    <t>"demontáž stávajících krokví - 50%" 6,95*8*2*0,5</t>
  </si>
  <si>
    <t>120</t>
  </si>
  <si>
    <t>762331813</t>
  </si>
  <si>
    <t>Demontáž vázaných kcí krovů z hranolů průřezové plochy do 288 cm2</t>
  </si>
  <si>
    <t>-1370272930</t>
  </si>
  <si>
    <t>"demontáž stávajících vaznic" 7,5*2</t>
  </si>
  <si>
    <t>121</t>
  </si>
  <si>
    <t>762332131</t>
  </si>
  <si>
    <t>Montáž vázaných kcí krovů pravidelných z hraněného řeziva průřezové plochy do 120 cm2</t>
  </si>
  <si>
    <t>-923532669</t>
  </si>
  <si>
    <t>"příložky 50 x 180 mm" 7,5*2</t>
  </si>
  <si>
    <t>"přístavba - vaznice 100 x 120 mm" 4,82*2</t>
  </si>
  <si>
    <t>"přístavba - krokve 80 x 140 mm" 1,685*6</t>
  </si>
  <si>
    <t>122</t>
  </si>
  <si>
    <t>60512126</t>
  </si>
  <si>
    <t>hranol stavební řezivo průřezu do 120cm2 dl 6-8m</t>
  </si>
  <si>
    <t>1647822228</t>
  </si>
  <si>
    <t>"příložky 50 x 180 mm" 7,5*2*0,05*0,18</t>
  </si>
  <si>
    <t>"přístavba - vaznice 100 x 120 mm" 4,82*2*0,1*0,12</t>
  </si>
  <si>
    <t>"přístavba - krokve 80 x 140 mm" 1,685*6*0,08*0,14</t>
  </si>
  <si>
    <t>123</t>
  </si>
  <si>
    <t>762332132</t>
  </si>
  <si>
    <t>Montáž vázaných kcí krovů pravidelných z hraněného řeziva průřezové plochy do 224 cm2</t>
  </si>
  <si>
    <t>-1808404578</t>
  </si>
  <si>
    <t>"krokve 120 x 160 mm - 50%" 6,95*8*2*0,5</t>
  </si>
  <si>
    <t>"pozednice 140 x 140 mm" 7,5*2</t>
  </si>
  <si>
    <t>"dřevěná výměna" 1,7*2</t>
  </si>
  <si>
    <t>124</t>
  </si>
  <si>
    <t>60512131</t>
  </si>
  <si>
    <t>hranol stavební řezivo průřezu do 224cm2 dl 6-8m</t>
  </si>
  <si>
    <t>1050364077</t>
  </si>
  <si>
    <t>"krokve 120 x 160 mm - 50%" 6,95*8*2*0,12*0,16*0,5</t>
  </si>
  <si>
    <t>"pozednice 140 x 140 mm" 7,5*2*0,14*0,14</t>
  </si>
  <si>
    <t>"dřevěná výměna" 1,7*2*0,12*0,14</t>
  </si>
  <si>
    <t>125</t>
  </si>
  <si>
    <t>762332133</t>
  </si>
  <si>
    <t>Montáž vázaných kcí krovů pravidelných z hraněného řeziva průřezové plochy do 288 cm2</t>
  </si>
  <si>
    <t>-1131115779</t>
  </si>
  <si>
    <t>"vaznice 150 x 160 mm" 7,5*2</t>
  </si>
  <si>
    <t>126</t>
  </si>
  <si>
    <t>60512136</t>
  </si>
  <si>
    <t>hranol stavební řezivo průřezu do 288cm2 dl 6-8m</t>
  </si>
  <si>
    <t>-1163936844</t>
  </si>
  <si>
    <t>"vaznice 150 x 160 mm" 7,5*2*0,15*0,16</t>
  </si>
  <si>
    <t>127</t>
  </si>
  <si>
    <t>762341210</t>
  </si>
  <si>
    <t>Montáž bednění střech rovných a šikmých sklonu do 60° z hrubých prken na sraz</t>
  </si>
  <si>
    <t>-216028619</t>
  </si>
  <si>
    <t>128</t>
  </si>
  <si>
    <t>60515111</t>
  </si>
  <si>
    <t>řezivo jehličnaté boční prkno 20-30mm</t>
  </si>
  <si>
    <t>-1759010792</t>
  </si>
  <si>
    <t>sa*0,024</t>
  </si>
  <si>
    <t>"přístavek v místě mezipodesty" 1,685*4,67*0,024</t>
  </si>
  <si>
    <t>129</t>
  </si>
  <si>
    <t>762341811</t>
  </si>
  <si>
    <t>Demontáž bednění střech z prken</t>
  </si>
  <si>
    <t>-1049530986</t>
  </si>
  <si>
    <t>"pod krytinou" 2*6,98*7,995</t>
  </si>
  <si>
    <t>130</t>
  </si>
  <si>
    <t>762342214</t>
  </si>
  <si>
    <t>Montáž laťování na střechách jednoduchých sklonu do 60° osové vzdálenosti do 360 mm</t>
  </si>
  <si>
    <t>-1846757864</t>
  </si>
  <si>
    <t>131</t>
  </si>
  <si>
    <t>60514114</t>
  </si>
  <si>
    <t>řezivo jehličnaté lať impregnovaná dl 4 m</t>
  </si>
  <si>
    <t>-398735748</t>
  </si>
  <si>
    <t>sa*3*0,04*0,06</t>
  </si>
  <si>
    <t>132</t>
  </si>
  <si>
    <t>762395000</t>
  </si>
  <si>
    <t>Spojovací prostředky krovů, bednění, laťování, nadstřešních konstrukcí</t>
  </si>
  <si>
    <t>-1007863167</t>
  </si>
  <si>
    <t>133</t>
  </si>
  <si>
    <t>76252110R</t>
  </si>
  <si>
    <t>Doplnění stávajících podlahových trámů v podlaze 2.NP</t>
  </si>
  <si>
    <t>359599397</t>
  </si>
  <si>
    <t>134</t>
  </si>
  <si>
    <t>762521811</t>
  </si>
  <si>
    <t>Demontáž podlah bez polštářů z prken tloušťky do 32 mm</t>
  </si>
  <si>
    <t>569627389</t>
  </si>
  <si>
    <t>"2.NP" 19,45+10,36</t>
  </si>
  <si>
    <t>"3.NP" 14,95+18,49+19,89</t>
  </si>
  <si>
    <t>135</t>
  </si>
  <si>
    <t>762526811</t>
  </si>
  <si>
    <t>Demontáž podlah z dřevotřísky, překližky, sololitu tloušťky do 20 mm bez polštářů</t>
  </si>
  <si>
    <t>1257199437</t>
  </si>
  <si>
    <t>"2.NP" 17,62</t>
  </si>
  <si>
    <t>136</t>
  </si>
  <si>
    <t>762811811</t>
  </si>
  <si>
    <t>Demontáž záklopů stropů z hrubých prken tl do 32 mm</t>
  </si>
  <si>
    <t>-1851794019</t>
  </si>
  <si>
    <t>137</t>
  </si>
  <si>
    <t>998762102</t>
  </si>
  <si>
    <t>Přesun hmot tonážní pro kce tesařské v objektech v do 12 m</t>
  </si>
  <si>
    <t>-715266994</t>
  </si>
  <si>
    <t>763</t>
  </si>
  <si>
    <t>Konstrukce suché výstavby</t>
  </si>
  <si>
    <t>138</t>
  </si>
  <si>
    <t>763111316</t>
  </si>
  <si>
    <t>SDK příčka tl 125 mm profil CW+UW 100 desky 1xA 12,5 s izolací EI 30 Rw do 48 dB</t>
  </si>
  <si>
    <t>943537881</t>
  </si>
  <si>
    <t>"2.NP" 2,985*1,77-0,8*1,97</t>
  </si>
  <si>
    <t>"3.NP" 2,5*(2,18+2,55)+9,8-0,8*1,97*2</t>
  </si>
  <si>
    <t>139</t>
  </si>
  <si>
    <t>763111333</t>
  </si>
  <si>
    <t>SDK příčka tl 100 mm profil CW+UW 75 desky 1xH2 12,5 s izolací EI 30 Rw do 45 dB</t>
  </si>
  <si>
    <t>-2127837221</t>
  </si>
  <si>
    <t>"3.NP" 2,5*1,53-0,6*1,97</t>
  </si>
  <si>
    <t>140</t>
  </si>
  <si>
    <t>763111336</t>
  </si>
  <si>
    <t>SDK příčka tl 125 mm profil CW+UW 100 desky 1xH2 12,5 s izolací EI 30 Rw do 48 dB</t>
  </si>
  <si>
    <t>-754724062</t>
  </si>
  <si>
    <t>"1.NP" 3,14*(2,65+2,45)-0,8*1,97</t>
  </si>
  <si>
    <t>"2.NP" 2,985*(2,925+1,75)-0,8*1,97</t>
  </si>
  <si>
    <t>"3.NP" 2,5*4,105-0,7*1,97</t>
  </si>
  <si>
    <t>141</t>
  </si>
  <si>
    <t>763111772</t>
  </si>
  <si>
    <t>Příplatek k SDK příčce za rovinnost kvality Q4</t>
  </si>
  <si>
    <t>824034833</t>
  </si>
  <si>
    <t>(sdk125A+sdk100H+sdk125H)*2</t>
  </si>
  <si>
    <t>142</t>
  </si>
  <si>
    <t>763111811</t>
  </si>
  <si>
    <t>Demontáž SDK příčky s jednoduchou ocelovou nosnou konstrukcí opláštění jednoduché</t>
  </si>
  <si>
    <t>2075640567</t>
  </si>
  <si>
    <t>"3.NP" 3,85+2,775*2,7-1,17*1,945</t>
  </si>
  <si>
    <t>143</t>
  </si>
  <si>
    <t>763121466</t>
  </si>
  <si>
    <t>SDK stěna předsazená tl 100 mm profil CW+UW 75 desky 2xDFH2 12,5 s izolací EI 45</t>
  </si>
  <si>
    <t>172635563</t>
  </si>
  <si>
    <t>"1.NP" 3,14*1,395</t>
  </si>
  <si>
    <t>"2.NP" 2,985*2,8</t>
  </si>
  <si>
    <t>"3.NP" 2,5*(0,865+4,085+1,53)</t>
  </si>
  <si>
    <t>144</t>
  </si>
  <si>
    <t>763121762</t>
  </si>
  <si>
    <t>Příplatek k SDK stěně předsazené za rovinnost kvality Q4</t>
  </si>
  <si>
    <t>-1150654603</t>
  </si>
  <si>
    <t>145</t>
  </si>
  <si>
    <t>763131411</t>
  </si>
  <si>
    <t>SDK podhled desky 1xA 12,5 bez izolace dvouvrstvá spodní kce profil CD+UD</t>
  </si>
  <si>
    <t>1221017809</t>
  </si>
  <si>
    <t>"1.NP" 15,91+13,88</t>
  </si>
  <si>
    <t>"2.NP" 3,37+8,87+10,36+19,45</t>
  </si>
  <si>
    <t>"3.NP" 3,91+3,6+2,56*(3,25+4,08)</t>
  </si>
  <si>
    <t>146</t>
  </si>
  <si>
    <t>763131451</t>
  </si>
  <si>
    <t>SDK podhled deska 1xH2 12,5 bez izolace dvouvrstvá spodní kce profil CD+UD</t>
  </si>
  <si>
    <t>-86238843</t>
  </si>
  <si>
    <t>"3.NP" 4,105*2,17</t>
  </si>
  <si>
    <t>147</t>
  </si>
  <si>
    <t>763131752</t>
  </si>
  <si>
    <t>Montáž jedné vrstvy tepelné izolace do SDK podhledu</t>
  </si>
  <si>
    <t>50151000</t>
  </si>
  <si>
    <t>(3,45*2+5,55)*7,45-3*0,74*1,18</t>
  </si>
  <si>
    <t>148</t>
  </si>
  <si>
    <t>63152147</t>
  </si>
  <si>
    <t>pás tepelně izolační univerzální λ=0,038 tl 140mm</t>
  </si>
  <si>
    <t>-1304480688</t>
  </si>
  <si>
    <t>90,133*2,04 'Přepočtené koeficientem množství</t>
  </si>
  <si>
    <t>149</t>
  </si>
  <si>
    <t>763131772</t>
  </si>
  <si>
    <t>Příplatek k SDK podhledu za rovinnost kvality Q4</t>
  </si>
  <si>
    <t>-579684829</t>
  </si>
  <si>
    <t>sdkpodA+sdkpodH+sdkpdkH+sdkpdkA</t>
  </si>
  <si>
    <t>150</t>
  </si>
  <si>
    <t>763131831</t>
  </si>
  <si>
    <t>Demontáž SDK podhledu s jednovrstvou nosnou kcí z ocelových profilů opláštění jednoduché</t>
  </si>
  <si>
    <t>1089285937</t>
  </si>
  <si>
    <t>"1.NP" 1,73*2,57</t>
  </si>
  <si>
    <t>151</t>
  </si>
  <si>
    <t>763161710</t>
  </si>
  <si>
    <t>SDK podkroví deska 1xA 12,5 bez TI REI 15 dvouvrstvá spodní kce profil CD+UD na krokvových závěsech</t>
  </si>
  <si>
    <t>1207021734</t>
  </si>
  <si>
    <t>"3.NP" (3,25+4,08+3,04)*2,4-0,74*1,18*3</t>
  </si>
  <si>
    <t>152</t>
  </si>
  <si>
    <t>763161730</t>
  </si>
  <si>
    <t>SDK podkroví deska 1xH2 12,5 bez TI REI 15 dvouvrstvá spodní kce profil CD+UD na krokvových závěsech</t>
  </si>
  <si>
    <t>321461718</t>
  </si>
  <si>
    <t>"3.NP" (2,61+1,175)*(0,465+1,35)</t>
  </si>
  <si>
    <t>153</t>
  </si>
  <si>
    <t>763183111</t>
  </si>
  <si>
    <t>Montáž pouzdra posuvných dveří s jednou kapsou pro jedno křídlo šířky do 800 mm do SDK příčky</t>
  </si>
  <si>
    <t>1684969269</t>
  </si>
  <si>
    <t>154</t>
  </si>
  <si>
    <t>55331610</t>
  </si>
  <si>
    <t>pouzdro stavební posuvných dveří jednopouzdrové 600mm standardní rozměr</t>
  </si>
  <si>
    <t>-543043235</t>
  </si>
  <si>
    <t>155</t>
  </si>
  <si>
    <t>763251211</t>
  </si>
  <si>
    <t>Sádrovláknitá podlaha tl 25 mm z desek tl 2x12,5 mm bez podsypu</t>
  </si>
  <si>
    <t>1445888066</t>
  </si>
  <si>
    <t>"2.NP" 3,18+1,09+11,58+4,56+3,37+8,87+10,36+19,45</t>
  </si>
  <si>
    <t>156</t>
  </si>
  <si>
    <t>998763302</t>
  </si>
  <si>
    <t>Přesun hmot tonážní pro sádrokartonové konstrukce v objektech v do 12 m</t>
  </si>
  <si>
    <t>960482862</t>
  </si>
  <si>
    <t>764</t>
  </si>
  <si>
    <t>Konstrukce klempířské</t>
  </si>
  <si>
    <t>157</t>
  </si>
  <si>
    <t>764001841</t>
  </si>
  <si>
    <t>Demontáž krytiny ze šablon do suti</t>
  </si>
  <si>
    <t>2050634389</t>
  </si>
  <si>
    <t>2*6,98*7,995</t>
  </si>
  <si>
    <t>158</t>
  </si>
  <si>
    <t>764002414</t>
  </si>
  <si>
    <t>Montáž strukturované oddělovací rohože jakkékoliv rš</t>
  </si>
  <si>
    <t>1018689048</t>
  </si>
  <si>
    <t>159</t>
  </si>
  <si>
    <t>28329223</t>
  </si>
  <si>
    <t>fólie difuzně propustné s nakašírovanou strukturovanou rohoží pod hladkou plechovou krytinu</t>
  </si>
  <si>
    <t>-1353622993</t>
  </si>
  <si>
    <t>116,86*1,15 'Přepočtené koeficientem množství</t>
  </si>
  <si>
    <t>160</t>
  </si>
  <si>
    <t>764111641</t>
  </si>
  <si>
    <t>Krytina střechy rovné drážkováním ze svitků z Pz plechu s povrchovou úpravou do rš 670 mm sklonu do 30°</t>
  </si>
  <si>
    <t>1744151085</t>
  </si>
  <si>
    <t>161</t>
  </si>
  <si>
    <t>764111643</t>
  </si>
  <si>
    <t>Krytina střechy rovné drážkováním ze svitků z Pz plechu s povrchovou úpravou do rš 670 mm sklonu do 60°</t>
  </si>
  <si>
    <t>167231675</t>
  </si>
  <si>
    <t>162</t>
  </si>
  <si>
    <t>764211626</t>
  </si>
  <si>
    <t>Oplechování větraného hřebene s větracím pásem z Pz s povrchovou úpravou rš 500 mm</t>
  </si>
  <si>
    <t>1216800440</t>
  </si>
  <si>
    <t>163</t>
  </si>
  <si>
    <t>764211655</t>
  </si>
  <si>
    <t>Oplechování větraného nároží s větracím pásem z Pz s povrchovou úpravou rš 400 mm</t>
  </si>
  <si>
    <t>-386105217</t>
  </si>
  <si>
    <t>8*2</t>
  </si>
  <si>
    <t>164</t>
  </si>
  <si>
    <t>764212632</t>
  </si>
  <si>
    <t>Oplechování štítu závětrnou lištou z Pz s povrchovou úpravou rš 200 mm</t>
  </si>
  <si>
    <t>-1203393441</t>
  </si>
  <si>
    <t>7,15*2*2+3,4</t>
  </si>
  <si>
    <t>165</t>
  </si>
  <si>
    <t>764213652</t>
  </si>
  <si>
    <t>Střešní výlez pro krytinu skládanou nebo plechovou z Pz s povrchovou úpravou</t>
  </si>
  <si>
    <t>445548492</t>
  </si>
  <si>
    <t>166</t>
  </si>
  <si>
    <t>764214605</t>
  </si>
  <si>
    <t>Oplechování horních ploch a atik bez rohů z Pz s povrch úpravou mechanicky kotvené rš 400 mm</t>
  </si>
  <si>
    <t>-1746729614</t>
  </si>
  <si>
    <t>"garáž" 3,4</t>
  </si>
  <si>
    <t>167</t>
  </si>
  <si>
    <t>764216601</t>
  </si>
  <si>
    <t>Oplechování rovných parapetů mechanicky kotvené z Pz s povrchovou úpravou rš 150 mm</t>
  </si>
  <si>
    <t>-1124375513</t>
  </si>
  <si>
    <t>"3.NP" 0,85*2+1,19+1,18</t>
  </si>
  <si>
    <t>168</t>
  </si>
  <si>
    <t>764216602</t>
  </si>
  <si>
    <t>Oplechování rovných parapetů mechanicky kotvené z Pz s povrchovou úpravou rš 200 mm</t>
  </si>
  <si>
    <t>-644836388</t>
  </si>
  <si>
    <t>"1.PP" 0,815</t>
  </si>
  <si>
    <t>169</t>
  </si>
  <si>
    <t>764216603</t>
  </si>
  <si>
    <t>Oplechování rovných parapetů mechanicky kotvené z Pz s povrchovou úpravou rš 250 mm</t>
  </si>
  <si>
    <t>-1711035519</t>
  </si>
  <si>
    <t>"1.NP" 0,5+1,9</t>
  </si>
  <si>
    <t>"2.NP" 0,5+1,2+1</t>
  </si>
  <si>
    <t>170</t>
  </si>
  <si>
    <t>764216605</t>
  </si>
  <si>
    <t>Oplechování rovných parapetů mechanicky kotvené z Pz s povrchovou úpravou rš 400 mm</t>
  </si>
  <si>
    <t>1038812009</t>
  </si>
  <si>
    <t>"2.NP" 1,18+1,91</t>
  </si>
  <si>
    <t>171</t>
  </si>
  <si>
    <t>764216606</t>
  </si>
  <si>
    <t>Oplechování rovných parapetů mechanicky kotvené z Pz s povrchovou úpravou rš 500 mm</t>
  </si>
  <si>
    <t>1862530206</t>
  </si>
  <si>
    <t>"1.NP" 1,505</t>
  </si>
  <si>
    <t>172</t>
  </si>
  <si>
    <t>764314612</t>
  </si>
  <si>
    <t>Lemování prostupů střech s krytinou skládanou nebo plechovou bez lišty z Pz s povrchovou úpravou</t>
  </si>
  <si>
    <t>1844160990</t>
  </si>
  <si>
    <t>"oplechování komínů" 0,45+0,1</t>
  </si>
  <si>
    <t>173</t>
  </si>
  <si>
    <t>764511602</t>
  </si>
  <si>
    <t>Žlab podokapní půlkruhový z Pz s povrchovou úpravou rš 330 mm</t>
  </si>
  <si>
    <t>-941873337</t>
  </si>
  <si>
    <t>7,95*2+5+3,4</t>
  </si>
  <si>
    <t>174</t>
  </si>
  <si>
    <t>764511642</t>
  </si>
  <si>
    <t>Kotlík oválný (trychtýřový) pro podokapní žlaby z Pz s povrchovou úpravou 330/100 mm</t>
  </si>
  <si>
    <t>1132919500</t>
  </si>
  <si>
    <t>175</t>
  </si>
  <si>
    <t>764518622</t>
  </si>
  <si>
    <t>Svody kruhové včetně objímek, kolen, odskoků z Pz s povrchovou úpravou průměru 100 mm</t>
  </si>
  <si>
    <t>-1785023909</t>
  </si>
  <si>
    <t>8+2,9+5,2+8</t>
  </si>
  <si>
    <t>176</t>
  </si>
  <si>
    <t>998764102</t>
  </si>
  <si>
    <t>Přesun hmot tonážní pro konstrukce klempířské v objektech v do 12 m</t>
  </si>
  <si>
    <t>959921193</t>
  </si>
  <si>
    <t>765</t>
  </si>
  <si>
    <t>Krytina skládaná</t>
  </si>
  <si>
    <t>177</t>
  </si>
  <si>
    <t>76513502R</t>
  </si>
  <si>
    <t>Stoupací plošiny v místě střechy - lakované</t>
  </si>
  <si>
    <t>1783662728</t>
  </si>
  <si>
    <t>178</t>
  </si>
  <si>
    <t>765191021</t>
  </si>
  <si>
    <t>Montáž pojistné hydroizolační nebo parotěsné fólie kladené ve sklonu přes 20° s lepenými spoji na krokve</t>
  </si>
  <si>
    <t>-50518647</t>
  </si>
  <si>
    <t>2*6,98*7,995-0,74*1,18*3</t>
  </si>
  <si>
    <t>179</t>
  </si>
  <si>
    <t>63150819</t>
  </si>
  <si>
    <t>fólie kontaktní difuzně propustná pro doplňkovou hydroizolační vrstvu, jednovrstvá mikrovláknitá s funkční vrstvou tl 220μm</t>
  </si>
  <si>
    <t>399436086</t>
  </si>
  <si>
    <t>108,991*1,1 'Přepočtené koeficientem množství</t>
  </si>
  <si>
    <t>180</t>
  </si>
  <si>
    <t>998765102</t>
  </si>
  <si>
    <t>Přesun hmot tonážní pro krytiny skládané v objektech v do 12 m</t>
  </si>
  <si>
    <t>91761015</t>
  </si>
  <si>
    <t>766</t>
  </si>
  <si>
    <t>Konstrukce truhlářské</t>
  </si>
  <si>
    <t>181</t>
  </si>
  <si>
    <t>766211200</t>
  </si>
  <si>
    <t>Montáž madel schodišťových dřevených nebo verzalitových průběžných</t>
  </si>
  <si>
    <t>1581451869</t>
  </si>
  <si>
    <t>4*3,2</t>
  </si>
  <si>
    <t>182</t>
  </si>
  <si>
    <t>5534305R</t>
  </si>
  <si>
    <t>madlo dřevěné schodišťové</t>
  </si>
  <si>
    <t>1172599530</t>
  </si>
  <si>
    <t>183</t>
  </si>
  <si>
    <t>766231113</t>
  </si>
  <si>
    <t>Montáž sklápěcích půdních schodů</t>
  </si>
  <si>
    <t>-44580536</t>
  </si>
  <si>
    <t>184</t>
  </si>
  <si>
    <t>61233172</t>
  </si>
  <si>
    <t>schody stahovací kovové a plechovým víkem s vnitřní protipožární,protihlukovou a zateplovací vložkou - 70x50cm</t>
  </si>
  <si>
    <t>478557910</t>
  </si>
  <si>
    <t>185</t>
  </si>
  <si>
    <t>766622131</t>
  </si>
  <si>
    <t>Montáž plastových oken plochy přes 1 m2 otevíravých výšky do 1,5 m s rámem do zdiva</t>
  </si>
  <si>
    <t>298702295</t>
  </si>
  <si>
    <t>"1.NP" 1,9*1,44</t>
  </si>
  <si>
    <t>"2.NP" 1,2*1+1,18*1,4+1,91*1,4</t>
  </si>
  <si>
    <t>"3.NP" 1,19*1,15+1,18*1,15</t>
  </si>
  <si>
    <t>186</t>
  </si>
  <si>
    <t>61140051</t>
  </si>
  <si>
    <t>okno plastové otevíravé/sklopné dvojsklo přes plochu 1m2 do v 1,5m</t>
  </si>
  <si>
    <t>934697464</t>
  </si>
  <si>
    <t>187</t>
  </si>
  <si>
    <t>766622132</t>
  </si>
  <si>
    <t>Montáž plastových oken plochy přes 1 m2 otevíravých výšky do 2,5 m s rámem do zdiva</t>
  </si>
  <si>
    <t>-1394706503</t>
  </si>
  <si>
    <t>"1.NP" 1,505*1,6</t>
  </si>
  <si>
    <t>"2.NP" 1*1,55</t>
  </si>
  <si>
    <t>188</t>
  </si>
  <si>
    <t>61140053</t>
  </si>
  <si>
    <t>okno plastové otevíravé/sklopné dvojsklo přes plochu 1m2 v 1,5-2,5m</t>
  </si>
  <si>
    <t>-794219256</t>
  </si>
  <si>
    <t>189</t>
  </si>
  <si>
    <t>766622216</t>
  </si>
  <si>
    <t>Montáž plastových oken plochy do 1 m2 otevíravých s rámem do zdiva</t>
  </si>
  <si>
    <t>-1880404055</t>
  </si>
  <si>
    <t>"1.PP" 1</t>
  </si>
  <si>
    <t>"1.NP" 1</t>
  </si>
  <si>
    <t>"3.NP" 2</t>
  </si>
  <si>
    <t>190</t>
  </si>
  <si>
    <t>61140049</t>
  </si>
  <si>
    <t>okno plastové otevíravé/sklopné dvojsklo do plochy 1m2</t>
  </si>
  <si>
    <t>661641900</t>
  </si>
  <si>
    <t>"1.PP" 1*0,8*0,4</t>
  </si>
  <si>
    <t>"1.NP" 1*0,5*0,5</t>
  </si>
  <si>
    <t>"2.NP" 1*0,5*0,5</t>
  </si>
  <si>
    <t>"3.NP" 2*0,85*1,14</t>
  </si>
  <si>
    <t>191</t>
  </si>
  <si>
    <t>766660171</t>
  </si>
  <si>
    <t>Montáž dveřních křídel otvíravých jednokřídlových š do 0,8 m do obložkové zárubně</t>
  </si>
  <si>
    <t>-1976645442</t>
  </si>
  <si>
    <t>"1.NP" 4</t>
  </si>
  <si>
    <t>"2.NP" 4</t>
  </si>
  <si>
    <t>"3.NP" 3</t>
  </si>
  <si>
    <t>192</t>
  </si>
  <si>
    <t>61161014</t>
  </si>
  <si>
    <t>dveře jednokřídlé dřevotřískové povrch lakovaný plné 800x1970/2100mm</t>
  </si>
  <si>
    <t>1052749944</t>
  </si>
  <si>
    <t>193</t>
  </si>
  <si>
    <t>61161013</t>
  </si>
  <si>
    <t>dveře jednokřídlé dřevotřískové povrch lakovaný plné 700x1970/2100mm</t>
  </si>
  <si>
    <t>-1909768588</t>
  </si>
  <si>
    <t>"3.NP" 1</t>
  </si>
  <si>
    <t>194</t>
  </si>
  <si>
    <t>766660181</t>
  </si>
  <si>
    <t>Montáž dveřních křídel otvíravých jednokřídlových š do 0,8 m požárních do obložkové zárubně</t>
  </si>
  <si>
    <t>-160153654</t>
  </si>
  <si>
    <t>"2.NP" 2</t>
  </si>
  <si>
    <t>195</t>
  </si>
  <si>
    <t>61165339</t>
  </si>
  <si>
    <t>dveře jednokřídlé dřevotřískové protipožární EI (EW) 30 D3 povrch lakovaný plné 800x1970/2100mm</t>
  </si>
  <si>
    <t>-590749586</t>
  </si>
  <si>
    <t>196</t>
  </si>
  <si>
    <t>766660311</t>
  </si>
  <si>
    <t>Montáž posuvných dveří jednokřídlových průchozí šířky do 800 mm do pouzdra s jednou kapsou</t>
  </si>
  <si>
    <t>-460886305</t>
  </si>
  <si>
    <t>197</t>
  </si>
  <si>
    <t>61160050</t>
  </si>
  <si>
    <t>dveře jednokřídlé dřevěné bez povrchové úpravy plné 600x1970mm</t>
  </si>
  <si>
    <t>-1625286254</t>
  </si>
  <si>
    <t>198</t>
  </si>
  <si>
    <t>766660411</t>
  </si>
  <si>
    <t>Montáž vchodových dveří jednokřídlových bez nadsvětlíku do zdiva</t>
  </si>
  <si>
    <t>-1380589654</t>
  </si>
  <si>
    <t>199</t>
  </si>
  <si>
    <t>6114416R</t>
  </si>
  <si>
    <t>dveře plastové vchodové jednokřídlé otvíravé bezpečnostní 900x1970mm</t>
  </si>
  <si>
    <t>-966491227</t>
  </si>
  <si>
    <t>200</t>
  </si>
  <si>
    <t>766660421</t>
  </si>
  <si>
    <t>Montáž vchodových dveří jednokřídlových s nadsvětlíkem do zdiva</t>
  </si>
  <si>
    <t>-161112068</t>
  </si>
  <si>
    <t>201</t>
  </si>
  <si>
    <t>6114417R</t>
  </si>
  <si>
    <t>dveře plastové vchodové jednokřídlé otvíravé bezpečnostní 900x2150+140mm</t>
  </si>
  <si>
    <t>1788529508</t>
  </si>
  <si>
    <t>202</t>
  </si>
  <si>
    <t>766660729</t>
  </si>
  <si>
    <t>Montáž dveřního interiérového kování - štítku s klikou</t>
  </si>
  <si>
    <t>-1999868129</t>
  </si>
  <si>
    <t>203</t>
  </si>
  <si>
    <t>54914624</t>
  </si>
  <si>
    <t>kování dveřní vrchní klika včetně štítu a montážního materiálu HR BB 72 F4</t>
  </si>
  <si>
    <t>1526558482</t>
  </si>
  <si>
    <t>204</t>
  </si>
  <si>
    <t>766671004</t>
  </si>
  <si>
    <t>Montáž střešního okna do krytiny ploché 78 x 118 cm</t>
  </si>
  <si>
    <t>-799431650</t>
  </si>
  <si>
    <t>205</t>
  </si>
  <si>
    <t>61124498</t>
  </si>
  <si>
    <t>okno střešní dřevěné kyvné, izolační trojsklo 78x118cm, Uw=1,1W/m2K Al oplechování</t>
  </si>
  <si>
    <t>-204796856</t>
  </si>
  <si>
    <t>206</t>
  </si>
  <si>
    <t>766674811</t>
  </si>
  <si>
    <t>Demontáž střešního okna hladká krytina do 45°</t>
  </si>
  <si>
    <t>-792403290</t>
  </si>
  <si>
    <t>207</t>
  </si>
  <si>
    <t>766682111</t>
  </si>
  <si>
    <t>Montáž zárubní obložkových pro dveře jednokřídlové tl stěny do 170 mm</t>
  </si>
  <si>
    <t>-1265618034</t>
  </si>
  <si>
    <t>"1.NP" 3</t>
  </si>
  <si>
    <t>"2.NP" 3</t>
  </si>
  <si>
    <t>208</t>
  </si>
  <si>
    <t>61182307</t>
  </si>
  <si>
    <t>zárubeň jednokřídlá obložková s laminátovým povrchem tl stěny 60-150mm rozměru 600-1100/1970, 2100mm</t>
  </si>
  <si>
    <t>818879265</t>
  </si>
  <si>
    <t>209</t>
  </si>
  <si>
    <t>766682112</t>
  </si>
  <si>
    <t>Montáž zárubní obložkových pro dveře jednokřídlové tl stěny do 350 mm</t>
  </si>
  <si>
    <t>-960078750</t>
  </si>
  <si>
    <t>210</t>
  </si>
  <si>
    <t>61182309</t>
  </si>
  <si>
    <t>zárubeň jednokřídlá obložková s laminátovým povrchem tl stěny 260-350mm rozměru 600-1100/1970, 2100mm</t>
  </si>
  <si>
    <t>1568938821</t>
  </si>
  <si>
    <t>211</t>
  </si>
  <si>
    <t>61182308</t>
  </si>
  <si>
    <t>zárubeň jednokřídlá obložková s laminátovým povrchem tl stěny 160-250mm rozměru 600-1100/1970, 2100mm</t>
  </si>
  <si>
    <t>903004449</t>
  </si>
  <si>
    <t>212</t>
  </si>
  <si>
    <t>766682211</t>
  </si>
  <si>
    <t>Montáž zárubní obložkových protipožárních pro dveře jednokřídlové tl stěny do 170 mm</t>
  </si>
  <si>
    <t>-1856556245</t>
  </si>
  <si>
    <t>213</t>
  </si>
  <si>
    <t>61182318</t>
  </si>
  <si>
    <t>zárubeň jednokřídlá obložková s laminátovým povrchem a protipožární úpravou tl stěny 60-150mm rozměru 600-1100/1970, 2100mm</t>
  </si>
  <si>
    <t>-1629504125</t>
  </si>
  <si>
    <t>214</t>
  </si>
  <si>
    <t>766682212</t>
  </si>
  <si>
    <t>Montáž zárubní obložkových protipožárních pro dveře jednokřídlové tl stěny do 350 mm</t>
  </si>
  <si>
    <t>-1950239019</t>
  </si>
  <si>
    <t>215</t>
  </si>
  <si>
    <t>61182320</t>
  </si>
  <si>
    <t>zárubeň jednokřídlá obložková s laminátovým povrchem a protipožární úpravou tl stěny 260-350mm rozměru 600-1100/1970, 2100mm</t>
  </si>
  <si>
    <t>-1833513250</t>
  </si>
  <si>
    <t>216</t>
  </si>
  <si>
    <t>766694111</t>
  </si>
  <si>
    <t>Montáž parapetních desek dřevěných nebo plastových šířky do 30 cm délky do 1,0 m</t>
  </si>
  <si>
    <t>-1342185630</t>
  </si>
  <si>
    <t>217</t>
  </si>
  <si>
    <t>60794101</t>
  </si>
  <si>
    <t>deska parapetní dřevotřísková vnitřní 200x1000mm</t>
  </si>
  <si>
    <t>-352134314</t>
  </si>
  <si>
    <t>"1.NP" 0,5</t>
  </si>
  <si>
    <t>"2.NP" 0,5</t>
  </si>
  <si>
    <t>218</t>
  </si>
  <si>
    <t>60794103</t>
  </si>
  <si>
    <t>deska parapetní dřevotřísková vnitřní 300x1000mm</t>
  </si>
  <si>
    <t>-1284301741</t>
  </si>
  <si>
    <t>"3.NP" 2*0,85</t>
  </si>
  <si>
    <t>219</t>
  </si>
  <si>
    <t>60794121</t>
  </si>
  <si>
    <t>koncovka PVC k parapetním dřevotřískovým deskám 600mm</t>
  </si>
  <si>
    <t>928783087</t>
  </si>
  <si>
    <t>6*2</t>
  </si>
  <si>
    <t>220</t>
  </si>
  <si>
    <t>766694112</t>
  </si>
  <si>
    <t>Montáž parapetních desek dřevěných nebo plastových šířky do 30 cm délky do 1,6 m</t>
  </si>
  <si>
    <t>576902412</t>
  </si>
  <si>
    <t>221</t>
  </si>
  <si>
    <t>900887535</t>
  </si>
  <si>
    <t>222</t>
  </si>
  <si>
    <t>-506368881</t>
  </si>
  <si>
    <t>"2.NP" 1,18</t>
  </si>
  <si>
    <t>"3.NP" 1,18</t>
  </si>
  <si>
    <t>223</t>
  </si>
  <si>
    <t>60794100</t>
  </si>
  <si>
    <t>deska parapetní dřevotřísková vnitřní 150x1000mm</t>
  </si>
  <si>
    <t>-750372781</t>
  </si>
  <si>
    <t>"2.NP" 1,2</t>
  </si>
  <si>
    <t>"3.NP" 1,19</t>
  </si>
  <si>
    <t>224</t>
  </si>
  <si>
    <t>1787604381</t>
  </si>
  <si>
    <t>5*2</t>
  </si>
  <si>
    <t>225</t>
  </si>
  <si>
    <t>766694113</t>
  </si>
  <si>
    <t>Montáž parapetních desek dřevěných nebo plastových šířky do 30 cm délky do 2,6 m</t>
  </si>
  <si>
    <t>-54607058</t>
  </si>
  <si>
    <t>226</t>
  </si>
  <si>
    <t>60794106</t>
  </si>
  <si>
    <t>deska parapetní dřevotřísková vnitřní 450x1000mm</t>
  </si>
  <si>
    <t>1271305409</t>
  </si>
  <si>
    <t>"1.NP" 1,9</t>
  </si>
  <si>
    <t>227</t>
  </si>
  <si>
    <t>-1515744293</t>
  </si>
  <si>
    <t>"2.NP" 1,91</t>
  </si>
  <si>
    <t>228</t>
  </si>
  <si>
    <t>2127046650</t>
  </si>
  <si>
    <t>2*2</t>
  </si>
  <si>
    <t>229</t>
  </si>
  <si>
    <t>766698111</t>
  </si>
  <si>
    <t>Montáž truhlářských vrat garážových otvíravých do zárubně do 6 m2</t>
  </si>
  <si>
    <t>1837856188</t>
  </si>
  <si>
    <t>5534587R</t>
  </si>
  <si>
    <t>vrata garážová dřevěná 2235 x 1990 mm včetně kování</t>
  </si>
  <si>
    <t>663634361</t>
  </si>
  <si>
    <t>231</t>
  </si>
  <si>
    <t>998766102</t>
  </si>
  <si>
    <t>Přesun hmot tonážní pro konstrukce truhlářské v objektech v do 12 m</t>
  </si>
  <si>
    <t>-938842549</t>
  </si>
  <si>
    <t>767</t>
  </si>
  <si>
    <t>Konstrukce zámečnické</t>
  </si>
  <si>
    <t>232</t>
  </si>
  <si>
    <t>767165114</t>
  </si>
  <si>
    <t>Montáž zábradlí rovného madla z trubek nebo tenkostěnných profilů svařovaného</t>
  </si>
  <si>
    <t>1828998139</t>
  </si>
  <si>
    <t>"okenní madla" 1,18+1,19+0,85*2</t>
  </si>
  <si>
    <t>233</t>
  </si>
  <si>
    <t>5528391R</t>
  </si>
  <si>
    <t>kovové okenní madlo včetně nátěru</t>
  </si>
  <si>
    <t>-327320704</t>
  </si>
  <si>
    <t>234</t>
  </si>
  <si>
    <t>76716511R</t>
  </si>
  <si>
    <t>Kovové zábradlí v místě mezipodesty z 1.NP do 2.NP</t>
  </si>
  <si>
    <t>489155597</t>
  </si>
  <si>
    <t>235</t>
  </si>
  <si>
    <t>767661811</t>
  </si>
  <si>
    <t>Demontáž mříží pevných nebo otevíravých</t>
  </si>
  <si>
    <t>-2108102102</t>
  </si>
  <si>
    <t>"1.NP" 1,9*1,64</t>
  </si>
  <si>
    <t>236</t>
  </si>
  <si>
    <t>767662120</t>
  </si>
  <si>
    <t>Montáž mříží pevných přivařených</t>
  </si>
  <si>
    <t>929740121</t>
  </si>
  <si>
    <t>"1.NP" 1,505*1,6+1,9*1,44+0,5*0,5</t>
  </si>
  <si>
    <t>237</t>
  </si>
  <si>
    <t>5534142R</t>
  </si>
  <si>
    <t>kovová mříž</t>
  </si>
  <si>
    <t>163116810</t>
  </si>
  <si>
    <t>238</t>
  </si>
  <si>
    <t>767995113</t>
  </si>
  <si>
    <t>Montáž atypických zámečnických konstrukcí hmotnosti do 20 kg</t>
  </si>
  <si>
    <t>kg</t>
  </si>
  <si>
    <t>1423105761</t>
  </si>
  <si>
    <t>"sloupek TR100" 1,85*10,5</t>
  </si>
  <si>
    <t>"roznášecí plech" 2*0,25*0,25*6,4</t>
  </si>
  <si>
    <t>"zpevnění stropních trámů pomocí ocelových příložek U200" 2*2*0,5*25,3</t>
  </si>
  <si>
    <t>239</t>
  </si>
  <si>
    <t>14011076</t>
  </si>
  <si>
    <t>trubka ocelová bezešvá hladká jakost 11 353 108x4,0mm</t>
  </si>
  <si>
    <t>-670041301</t>
  </si>
  <si>
    <t>"sloupek TR100" 1,85</t>
  </si>
  <si>
    <t>240</t>
  </si>
  <si>
    <t>13611227</t>
  </si>
  <si>
    <t>plech ocelový hladký jakost S235JR tl 8mm tabule</t>
  </si>
  <si>
    <t>-1746653948</t>
  </si>
  <si>
    <t>"roznášecí plech" 2*0,25*0,25*6,4*0,001</t>
  </si>
  <si>
    <t>241</t>
  </si>
  <si>
    <t>13010826</t>
  </si>
  <si>
    <t>ocel profilová UPN 200 jakost 11 375</t>
  </si>
  <si>
    <t>192145679</t>
  </si>
  <si>
    <t>"zpevnění stropních trámů pomocí ocelových příložek U200" 2*2*0,5*25,3*0,001</t>
  </si>
  <si>
    <t>242</t>
  </si>
  <si>
    <t>998767102</t>
  </si>
  <si>
    <t>Přesun hmot tonážní pro zámečnické konstrukce v objektech v do 12 m</t>
  </si>
  <si>
    <t>204258970</t>
  </si>
  <si>
    <t>771</t>
  </si>
  <si>
    <t>Podlahy z dlaždic</t>
  </si>
  <si>
    <t>243</t>
  </si>
  <si>
    <t>771151016</t>
  </si>
  <si>
    <t>Samonivelační stěrka podlah pevnosti 20 tl do 15 mm</t>
  </si>
  <si>
    <t>1277310197</t>
  </si>
  <si>
    <t>"1.NP" 1,85+1,19+10,45+5,64</t>
  </si>
  <si>
    <t>"2.NP" 3,18+1,09+2,15+4,56</t>
  </si>
  <si>
    <t>244</t>
  </si>
  <si>
    <t>771474112</t>
  </si>
  <si>
    <t>Montáž soklů z dlaždic keramických rovných flexibilní lepidlo v do 90 mm</t>
  </si>
  <si>
    <t>1464507295</t>
  </si>
  <si>
    <t>"1.NP" 3,04*2+1,05*2-0,9*2-0,8+1,13*2+1,05*2-0,8+5,85*2+2,64-1,2-0,8</t>
  </si>
  <si>
    <t>"2.NP" 3,03*2+1,05*2-0,8-2,41+1,04*2+1,05*2-0,8+1,375*2+1,601*2-0,8*2-1,15</t>
  </si>
  <si>
    <t>"3.NP" 2,55*2+1,56*2-0,8+2,05*2+1,355-0,8-0,755</t>
  </si>
  <si>
    <t>245</t>
  </si>
  <si>
    <t>59761275</t>
  </si>
  <si>
    <t>sokl-dlažba keramická slinutá hladká do interiéru i exteriéru 330x80mm</t>
  </si>
  <si>
    <t>-1703616143</t>
  </si>
  <si>
    <t>44,332*3,3 'Přepočtené koeficientem množství</t>
  </si>
  <si>
    <t>246</t>
  </si>
  <si>
    <t>771571810</t>
  </si>
  <si>
    <t>Demontáž podlah z dlaždic keramických kladených do malty</t>
  </si>
  <si>
    <t>-2064646086</t>
  </si>
  <si>
    <t>"1.NP" 18,68+1,03+5,19</t>
  </si>
  <si>
    <t>"2.NP" 10,36</t>
  </si>
  <si>
    <t>"3.NP" 3,77+9,98</t>
  </si>
  <si>
    <t>247</t>
  </si>
  <si>
    <t>771574112</t>
  </si>
  <si>
    <t>Montáž podlah keramických hladkých lepených flexibilním lepidlem do 12 ks/ m2</t>
  </si>
  <si>
    <t>1419495476</t>
  </si>
  <si>
    <t>248</t>
  </si>
  <si>
    <t>59761003</t>
  </si>
  <si>
    <t>dlažba keramická hutná hladká do interiéru přes 9 do 12ks/m2</t>
  </si>
  <si>
    <t>-394251111</t>
  </si>
  <si>
    <t>50,604*1,1 'Přepočtené koeficientem množství</t>
  </si>
  <si>
    <t>249</t>
  </si>
  <si>
    <t>998771102</t>
  </si>
  <si>
    <t>Přesun hmot tonážní pro podlahy z dlaždic v objektech v do 12 m</t>
  </si>
  <si>
    <t>-902704158</t>
  </si>
  <si>
    <t>776</t>
  </si>
  <si>
    <t>Podlahy povlakové</t>
  </si>
  <si>
    <t>250</t>
  </si>
  <si>
    <t>776141114</t>
  </si>
  <si>
    <t>Vyrovnání podkladu povlakových podlah stěrkou pevnosti 20 MPa tl 10 mm</t>
  </si>
  <si>
    <t>-744809966</t>
  </si>
  <si>
    <t>251</t>
  </si>
  <si>
    <t>776201812</t>
  </si>
  <si>
    <t>Demontáž lepených povlakových podlah s podložkou ručně</t>
  </si>
  <si>
    <t>1954221062</t>
  </si>
  <si>
    <t>252</t>
  </si>
  <si>
    <t>776221111</t>
  </si>
  <si>
    <t>Lepení pásů z PVC standardním lepidlem</t>
  </si>
  <si>
    <t>857247525</t>
  </si>
  <si>
    <t>"3.NP" 8,83+14,36+17,89</t>
  </si>
  <si>
    <t>253</t>
  </si>
  <si>
    <t>28412285</t>
  </si>
  <si>
    <t>krytina podlahová heterogenní tl 2mm</t>
  </si>
  <si>
    <t>544159943</t>
  </si>
  <si>
    <t>112,92*1,1 'Přepočtené koeficientem množství</t>
  </si>
  <si>
    <t>254</t>
  </si>
  <si>
    <t>776421111</t>
  </si>
  <si>
    <t>Montáž obvodových lišt lepením</t>
  </si>
  <si>
    <t>1068698880</t>
  </si>
  <si>
    <t>"1.NP" 3,615*2+4,4*2-1,105+2,575+2,655+2,15+2,655+1,73+4,725+1,73-0,8*2</t>
  </si>
  <si>
    <t>"2.NP" 1,77*2+1,95*2-0,8*3+4,67*2+2,25*2-0,8+4,305*2+4,535*2-0,8-1,1+4,695*2+1,89*2-0,8-1,2</t>
  </si>
  <si>
    <t>"3.NP" 4,495*2+3,25*2-0,8+4,41*2+4,08*2-0,8-1,2+4,105*2+2,17*2-0,7-0,775-1,2</t>
  </si>
  <si>
    <t>255</t>
  </si>
  <si>
    <t>28411007</t>
  </si>
  <si>
    <t>lišta soklová PVC 15x50mm</t>
  </si>
  <si>
    <t>660002530</t>
  </si>
  <si>
    <t>116,12*1,02 'Přepočtené koeficientem množství</t>
  </si>
  <si>
    <t>256</t>
  </si>
  <si>
    <t>998776102</t>
  </si>
  <si>
    <t>Přesun hmot tonážní pro podlahy povlakové v objektech v do 12 m</t>
  </si>
  <si>
    <t>-96237588</t>
  </si>
  <si>
    <t>781</t>
  </si>
  <si>
    <t>Dokončovací práce - obklady</t>
  </si>
  <si>
    <t>257</t>
  </si>
  <si>
    <t>781471810</t>
  </si>
  <si>
    <t>Demontáž obkladů z obkladaček keramických kladených do malty</t>
  </si>
  <si>
    <t>714148797</t>
  </si>
  <si>
    <t>"1.NP" (1,73+2,57)*2</t>
  </si>
  <si>
    <t>"1.NP - sokl" (0,755+5,85)*0,36</t>
  </si>
  <si>
    <t>"3.NP" (1,56+2,575+1,85+0,85+1,1+0,83*2)*2-0,765*2</t>
  </si>
  <si>
    <t>258</t>
  </si>
  <si>
    <t>781474112</t>
  </si>
  <si>
    <t>Montáž obkladů vnitřních keramických hladkých do 12 ks/m2 lepených flexibilním lepidlem</t>
  </si>
  <si>
    <t>-1579313138</t>
  </si>
  <si>
    <t>"1.NP" (2,45*2+2,3*2)*2+(3,01+0,6)*0,6-0,8*1,97</t>
  </si>
  <si>
    <t>"2.NP" (2,8*2+1,63*2)*2+2,61*0,6-0,8*1,97</t>
  </si>
  <si>
    <t>"3.NP" (1,53*2+1,175*2+2,61*2+1,53*2)*2-0,6*1,97*2-0,7*1,97+(2,215+0,6+0,12)*0,6</t>
  </si>
  <si>
    <t>259</t>
  </si>
  <si>
    <t>59761026</t>
  </si>
  <si>
    <t>obklad keramický hladký do 12ks/m2</t>
  </si>
  <si>
    <t>370688441</t>
  </si>
  <si>
    <t>62,698*1,1 'Přepočtené koeficientem množství</t>
  </si>
  <si>
    <t>260</t>
  </si>
  <si>
    <t>78149411R</t>
  </si>
  <si>
    <t>Nerez profily rohové lepené flexibilním lepidlem</t>
  </si>
  <si>
    <t>1860467893</t>
  </si>
  <si>
    <t>"1.NP" 4*2+0,6</t>
  </si>
  <si>
    <t>"2.NP" 4*2</t>
  </si>
  <si>
    <t>"3.NP" 6*2+0,6*3</t>
  </si>
  <si>
    <t>261</t>
  </si>
  <si>
    <t>78149451R</t>
  </si>
  <si>
    <t>Nerez profily ukončovací lepené flexibilním lepidlem</t>
  </si>
  <si>
    <t>1564546721</t>
  </si>
  <si>
    <t>"1.NP" 2*2+0,6*2</t>
  </si>
  <si>
    <t>"2.NP" 2*2+0,6*2</t>
  </si>
  <si>
    <t>"3.NP" 4*2+0,6*2</t>
  </si>
  <si>
    <t>262</t>
  </si>
  <si>
    <t>998781102</t>
  </si>
  <si>
    <t>Přesun hmot tonážní pro obklady keramické v objektech v do 12 m</t>
  </si>
  <si>
    <t>-497147183</t>
  </si>
  <si>
    <t>783</t>
  </si>
  <si>
    <t>Dokončovací práce - nátěry</t>
  </si>
  <si>
    <t>263</t>
  </si>
  <si>
    <t>783906857</t>
  </si>
  <si>
    <t>Odstranění nátěrů z betonových podlah odstraňovačem nátěrů</t>
  </si>
  <si>
    <t>1492505420</t>
  </si>
  <si>
    <t>"1.NP - nátěr schodiště" 1,15*3,545*2</t>
  </si>
  <si>
    <t>"2.NP - nátěr schodiště" 1,14*2,175+2,64*1,175+1,15*1,9</t>
  </si>
  <si>
    <t>"3.NP - nátěr schodiště" 1,15*1,9</t>
  </si>
  <si>
    <t>264</t>
  </si>
  <si>
    <t>783917151</t>
  </si>
  <si>
    <t>Krycí jednonásobný syntetický nátěr betonové podlahy</t>
  </si>
  <si>
    <t>-228848948</t>
  </si>
  <si>
    <t>"nátěr schodiště" schod</t>
  </si>
  <si>
    <t>784</t>
  </si>
  <si>
    <t>Dokončovací práce - malby a tapety</t>
  </si>
  <si>
    <t>268</t>
  </si>
  <si>
    <t>784181101</t>
  </si>
  <si>
    <t>Základní akrylátová jednonásobná penetrace podkladu v místnostech výšky do 3,80 m</t>
  </si>
  <si>
    <t>1974203295</t>
  </si>
  <si>
    <t>omitklen+sdkpodhled+sdkpřed+sdkpříč+omitstr+omitstropr50+omitstropr30+štuk</t>
  </si>
  <si>
    <t>265</t>
  </si>
  <si>
    <t>784221101</t>
  </si>
  <si>
    <t>Dvojnásobné bílé malby ze směsí za sucha dobře otěruvzdorných v místnostech do 3,80 m</t>
  </si>
  <si>
    <t>388013881</t>
  </si>
  <si>
    <t>VRN1</t>
  </si>
  <si>
    <t>Průzkumné, geodetické a projektové práce</t>
  </si>
  <si>
    <t>266</t>
  </si>
  <si>
    <t>01150300R</t>
  </si>
  <si>
    <t>Vrtaná sonda pro zjištění vrstev stávajících konstrukcí podlahy</t>
  </si>
  <si>
    <t>1024</t>
  </si>
  <si>
    <t>1182587203</t>
  </si>
  <si>
    <t>267</t>
  </si>
  <si>
    <t>01150301R</t>
  </si>
  <si>
    <t>Mykologický průzkum stávajícího krovu</t>
  </si>
  <si>
    <t>-320402623</t>
  </si>
  <si>
    <t>EL - Silnoproudá elektroinstalace</t>
  </si>
  <si>
    <t>D1 - 01 - Rozvaděče</t>
  </si>
  <si>
    <t>D2 - 02 - Svítidla (svítidla nejsou součástí dodávky elektro, svítidla si dodá investor)</t>
  </si>
  <si>
    <t>D3 - 03 - Koncové prvky</t>
  </si>
  <si>
    <t>D4 - 04 - Kabeláže</t>
  </si>
  <si>
    <t>D5 - 05 - Hromosvod (pouze přesun svodů s ohledem na nové zateplení)</t>
  </si>
  <si>
    <t>D6 - 06 - Instalační materiál</t>
  </si>
  <si>
    <t>D7 - 07 - Ostatní výkony</t>
  </si>
  <si>
    <t>D1</t>
  </si>
  <si>
    <t>01 - Rozvaděče</t>
  </si>
  <si>
    <t>ELE01</t>
  </si>
  <si>
    <t>Rozvaděč  HR vč. náplně, vnitřní konstrukce, kompletního pomocného vystrojení, příslušenství, apod.</t>
  </si>
  <si>
    <t>ks</t>
  </si>
  <si>
    <t>ELE02</t>
  </si>
  <si>
    <t>Úprava ve skříni HDS - výměna pojistek v HDS na min.hodnotu 3*80A, vše dle standardu ČEZ, vyčištění, apod.</t>
  </si>
  <si>
    <t>ELE03</t>
  </si>
  <si>
    <t>Úprava elektroměrového rozvaděč RE, osazení nového jištění a přímého měření 3*50A/B pro spotřebu objektu, vše dle standardu ČEZ včetně přihlášení k odběru, apod.</t>
  </si>
  <si>
    <t>M01</t>
  </si>
  <si>
    <t>Montáž rozvaděče</t>
  </si>
  <si>
    <t>Kč</t>
  </si>
  <si>
    <t>-470966479</t>
  </si>
  <si>
    <t>D2</t>
  </si>
  <si>
    <t>02 - Svítidla (svítidla nejsou součástí dodávky elektro, svítidla si dodá investor)</t>
  </si>
  <si>
    <t>ELE04</t>
  </si>
  <si>
    <t>Světelný vývod (svítidlo) - kompletní vybavení včetně světelného zdroje, apod.</t>
  </si>
  <si>
    <t>ELE05</t>
  </si>
  <si>
    <t>Světelný vývod (nouzové svítidlo) - kompletní vybavení včetně světelného zdroje, baterie, apod.</t>
  </si>
  <si>
    <t>ELE06</t>
  </si>
  <si>
    <t>Světelný vývod (nouzové svítidlo včetně piktogramu) - kompletní vybavení včetně světelného zdroje, baterie, apod.</t>
  </si>
  <si>
    <t>ELE07</t>
  </si>
  <si>
    <t>Přesun stávajícího svítidla VO včetně úprav kabelového připojeení svítidla, zemní a jeřábnické prace, apod.</t>
  </si>
  <si>
    <t>M02</t>
  </si>
  <si>
    <t>Montáž svítidel</t>
  </si>
  <si>
    <t>942544638</t>
  </si>
  <si>
    <t>D3</t>
  </si>
  <si>
    <t>03 - Koncové prvky</t>
  </si>
  <si>
    <t>ELE08</t>
  </si>
  <si>
    <t>Zásuvka 16A/230V vč.rámečku a krabice - komplet - design určí architekt (bude vzorkováno)</t>
  </si>
  <si>
    <t>ELE09</t>
  </si>
  <si>
    <t>Zásuvka 16A/230V s přep.ochr. a opt.signalizací vč.rámečku a krabice - komplet - design určí architekt (bude vzorkováno)</t>
  </si>
  <si>
    <t>ELE10</t>
  </si>
  <si>
    <t>Dvouzásuvka 16A/230V vč.rámečku a krabice - komplet - design určí architekt (bude vzorkováno)</t>
  </si>
  <si>
    <t>ELE11</t>
  </si>
  <si>
    <t>Zásuvka 16A/230V, IP44, pod omítku - komplet - design určí architekt (bude vzorkováno)</t>
  </si>
  <si>
    <t>ELE12</t>
  </si>
  <si>
    <t>Zásuvka 16A/230V, IP44, pod omítku s víčkem - komplet - design určí architekt (bude vzorkováno)</t>
  </si>
  <si>
    <t>ELE13</t>
  </si>
  <si>
    <t>Vypínač řaz.č.1, 10A/250V vč.rámečku a krabice - komplet - design určí architekt (bude vzorkováno)</t>
  </si>
  <si>
    <t>ELE14</t>
  </si>
  <si>
    <t>Vypínač řaz.č.6, 10A/250V vč.rámečku a krabice - komplet - design určí architekt (bude vzorkováno)</t>
  </si>
  <si>
    <t>ELE15</t>
  </si>
  <si>
    <t>Vypínač řaz.č.7, 10A/250V vč.rámečku a krabice - komplet - design určí architekt (bude vzorkováno)</t>
  </si>
  <si>
    <t>30</t>
  </si>
  <si>
    <t>ELE16</t>
  </si>
  <si>
    <t>Autonomní hlásič požáru vč. rámečku a krabice - komplet - design určí architekt (bude vzorkováno)</t>
  </si>
  <si>
    <t>ELE17</t>
  </si>
  <si>
    <t>Televizní zásuvka TV+SAT vč.rámečku a krabice - komplet - design určí architekt (bude vzorkováno)</t>
  </si>
  <si>
    <t>ELE18</t>
  </si>
  <si>
    <t>Datová zásuvka RJ45 vč.rámečku a krabice - komplet - design určí architekt (bude vzorkováno)</t>
  </si>
  <si>
    <t>ELE19</t>
  </si>
  <si>
    <t>Domovní telefon</t>
  </si>
  <si>
    <t>ELE20</t>
  </si>
  <si>
    <t>Vstupní tablo domácího telefonu</t>
  </si>
  <si>
    <t>ELE21</t>
  </si>
  <si>
    <t>Anténa STA včetně příslušenství, komplet</t>
  </si>
  <si>
    <t>ELE22</t>
  </si>
  <si>
    <t>Anténa pro bezdrátové připojení internetu včetně příslušenství, komplet</t>
  </si>
  <si>
    <t>ELE23</t>
  </si>
  <si>
    <t>Anténní stožár pro anténu STA a internet včetně kotvení, apod.</t>
  </si>
  <si>
    <t>ELE24</t>
  </si>
  <si>
    <t>Tlačítko - total stop s aretací, komplet vč.příslušenství</t>
  </si>
  <si>
    <t>M03</t>
  </si>
  <si>
    <t>Montáž koncových prvků</t>
  </si>
  <si>
    <t>-1048972270</t>
  </si>
  <si>
    <t>D4</t>
  </si>
  <si>
    <t>04 - Kabeláže</t>
  </si>
  <si>
    <t>ELE25</t>
  </si>
  <si>
    <t>Kabel CYKY 3Ox1,5</t>
  </si>
  <si>
    <t>ELE26</t>
  </si>
  <si>
    <t>Kabel CYKY 3Jx1,5</t>
  </si>
  <si>
    <t>ELE27</t>
  </si>
  <si>
    <t>Kabel CYKY 3Jx2,5</t>
  </si>
  <si>
    <t>ELE28</t>
  </si>
  <si>
    <t>Kabel CYKY 4Jx10</t>
  </si>
  <si>
    <t>ELE29</t>
  </si>
  <si>
    <t>Kabel CYKY 4Jx25</t>
  </si>
  <si>
    <t>ELE30</t>
  </si>
  <si>
    <t>Kabel CXKH-V 3Ox1,5, B2ca, s1, d0, P60-R</t>
  </si>
  <si>
    <t>ELE31</t>
  </si>
  <si>
    <t>Vodič CYA 1x6 žz</t>
  </si>
  <si>
    <t>ELE32</t>
  </si>
  <si>
    <t>Vodič CYA 1x16 žz</t>
  </si>
  <si>
    <t>ELE33</t>
  </si>
  <si>
    <t>Vodič CYA 1x25 žz</t>
  </si>
  <si>
    <t>ELE34</t>
  </si>
  <si>
    <t>Kabel UTP pro datové rozvody</t>
  </si>
  <si>
    <t>ELE35</t>
  </si>
  <si>
    <t>Koaxiální kabel pro rozvod STA</t>
  </si>
  <si>
    <t>ELE36</t>
  </si>
  <si>
    <t>AY2,5</t>
  </si>
  <si>
    <t>ELE37</t>
  </si>
  <si>
    <t>Uchycení kabelů (kabelové příchytky, váz. pásky, atd.)</t>
  </si>
  <si>
    <t>M04</t>
  </si>
  <si>
    <t>Montáž kabeláže</t>
  </si>
  <si>
    <t>-1478058546</t>
  </si>
  <si>
    <t>D5</t>
  </si>
  <si>
    <t>05 - Hromosvod (pouze přesun svodů s ohledem na nové zateplení)</t>
  </si>
  <si>
    <t>ELE38</t>
  </si>
  <si>
    <t>Svorka okapová SO</t>
  </si>
  <si>
    <t>ELE39</t>
  </si>
  <si>
    <t>Univerzální svorka SU</t>
  </si>
  <si>
    <t>ELE40</t>
  </si>
  <si>
    <t>Zkušební svorka Sza</t>
  </si>
  <si>
    <t>ELE41</t>
  </si>
  <si>
    <t>Ochranný úhelník OÚ 1,7</t>
  </si>
  <si>
    <t>ELE42</t>
  </si>
  <si>
    <t>Drát FeZn 8mm</t>
  </si>
  <si>
    <t>ELE43</t>
  </si>
  <si>
    <t>Drát FeZn 10mm</t>
  </si>
  <si>
    <t>ELE44</t>
  </si>
  <si>
    <t>Podpěra vedení PV1P-55</t>
  </si>
  <si>
    <t>ELE45</t>
  </si>
  <si>
    <t>Označovací štítek svodu</t>
  </si>
  <si>
    <t>ELE46</t>
  </si>
  <si>
    <t>Tabulka - výstražná</t>
  </si>
  <si>
    <t>ELE47</t>
  </si>
  <si>
    <t>Gumoasfaltový nátěr</t>
  </si>
  <si>
    <t>M05</t>
  </si>
  <si>
    <t>Montáž hromosvodu</t>
  </si>
  <si>
    <t>-684242329</t>
  </si>
  <si>
    <t>D6</t>
  </si>
  <si>
    <t>06 - Instalační materiál</t>
  </si>
  <si>
    <t>ELE48</t>
  </si>
  <si>
    <t>Trubka elektroinstalační ohebná PVC SUPER MONOFLEX Ø 25/18,3 mm</t>
  </si>
  <si>
    <t>ELE49</t>
  </si>
  <si>
    <t>Trubka elektroinstalační ohebná PVC SUPER MONOFLEX Ø 32/24,3 mm</t>
  </si>
  <si>
    <t>ELE50</t>
  </si>
  <si>
    <t>Rozvodná krabice pod omítku vč.víčka a svorkovnice</t>
  </si>
  <si>
    <t>ELE51</t>
  </si>
  <si>
    <t>Rozvodná krabice přiznaná IP40 vč.víčka a svorkovnice</t>
  </si>
  <si>
    <t>ELE52</t>
  </si>
  <si>
    <t>Pomocný a spojovací materiál</t>
  </si>
  <si>
    <t>ELE53</t>
  </si>
  <si>
    <t>Podružný elektroinstalační materiál</t>
  </si>
  <si>
    <t>ELE54</t>
  </si>
  <si>
    <t>Ekvipotenciální přípojnice EPS-2 vč.krytu (HOP, podružné HOP)</t>
  </si>
  <si>
    <t>ELE55</t>
  </si>
  <si>
    <t>Svorka Bernard vč. pásku CU</t>
  </si>
  <si>
    <t>M06</t>
  </si>
  <si>
    <t>Montáž instalačního materiálu</t>
  </si>
  <si>
    <t>1005135601</t>
  </si>
  <si>
    <t>D7</t>
  </si>
  <si>
    <t>07 - Ostatní výkony</t>
  </si>
  <si>
    <t>ELE56</t>
  </si>
  <si>
    <t>Výrobní dokumentace zhotovitele</t>
  </si>
  <si>
    <t>ELE57</t>
  </si>
  <si>
    <t>PD skutečného provedení</t>
  </si>
  <si>
    <t>ELE58</t>
  </si>
  <si>
    <t>Výchozí revize</t>
  </si>
  <si>
    <t>ELE59</t>
  </si>
  <si>
    <t>Prověření napojení HOP na stávající uzemnění, provedení případných opatření</t>
  </si>
  <si>
    <t>ELE60</t>
  </si>
  <si>
    <t>Stavební úpravy spojené s instalací rozvaděče a montáž rozvaděče (cca 2h na rozvaděč)</t>
  </si>
  <si>
    <t>h</t>
  </si>
  <si>
    <t>ELE61</t>
  </si>
  <si>
    <t>Sekání drážek pro kabely 30*30mm - drážkovat, nesekat</t>
  </si>
  <si>
    <t>ELE62</t>
  </si>
  <si>
    <t>Sekání drážek pro kabely 50*50mm - drážkovat, nesekat</t>
  </si>
  <si>
    <t>ELE63</t>
  </si>
  <si>
    <t>Sekání drážek pro kabely 50*100mm - drážkovat, nesekat</t>
  </si>
  <si>
    <t>ELE64</t>
  </si>
  <si>
    <t>Zednické přípomoce (zaomítnutí a začištění drážek, apod.)</t>
  </si>
  <si>
    <t>ELE65</t>
  </si>
  <si>
    <t>Průrazy stěn a stropů, vrtání - rozměr 100x100mm</t>
  </si>
  <si>
    <t>ELE66</t>
  </si>
  <si>
    <t>Zednické přípomoce (zaomítnutí a začištění průrazů, apod.)</t>
  </si>
  <si>
    <t>ELE67</t>
  </si>
  <si>
    <t>Frézování kapes pro instalační krabice koncových prvků</t>
  </si>
  <si>
    <t>ELE68</t>
  </si>
  <si>
    <t>Protipožární ucpávka - rozměr 100x100mm</t>
  </si>
  <si>
    <t>ELE69</t>
  </si>
  <si>
    <t>Demontáže rozvaděčů</t>
  </si>
  <si>
    <t>ELE70</t>
  </si>
  <si>
    <t>Demontáže kabelových tras včetně kabeláží</t>
  </si>
  <si>
    <t>ELE71</t>
  </si>
  <si>
    <t>Demontáže koncových prvků</t>
  </si>
  <si>
    <t>ELE72</t>
  </si>
  <si>
    <t>Ostatní pomocné práce</t>
  </si>
  <si>
    <t>ELE73</t>
  </si>
  <si>
    <t>Ekologická likvidace odpadu</t>
  </si>
  <si>
    <t>ELE74</t>
  </si>
  <si>
    <t>Odvoz suti</t>
  </si>
  <si>
    <t>ELE75</t>
  </si>
  <si>
    <t>Doprava</t>
  </si>
  <si>
    <t>ELE76</t>
  </si>
  <si>
    <t>Průběžný denní úklid</t>
  </si>
  <si>
    <t>ELE77</t>
  </si>
  <si>
    <t>Úklid na hrubo</t>
  </si>
  <si>
    <t>ELE78</t>
  </si>
  <si>
    <t>Úklid na čisto</t>
  </si>
  <si>
    <t>ELE79</t>
  </si>
  <si>
    <t>Uvedení do provozu, zaškolení obsluhy, apod.</t>
  </si>
  <si>
    <t>PL - Vnitřní rozvod plynu</t>
  </si>
  <si>
    <t xml:space="preserve">800-721 - Plynoinstalace </t>
  </si>
  <si>
    <t xml:space="preserve">D1 - Ostatní stavební práce </t>
  </si>
  <si>
    <t>800-721</t>
  </si>
  <si>
    <t xml:space="preserve">Plynoinstalace </t>
  </si>
  <si>
    <t>723120805</t>
  </si>
  <si>
    <t>Demontáž potrubí ocel. DN 25-50</t>
  </si>
  <si>
    <t>PLYN-01</t>
  </si>
  <si>
    <t>Bezpečné odplynění a zajištění</t>
  </si>
  <si>
    <t>kpl.</t>
  </si>
  <si>
    <t>723181023</t>
  </si>
  <si>
    <t>Potrubí z trubek měděných spoj. lisováním D 22</t>
  </si>
  <si>
    <t>723181024</t>
  </si>
  <si>
    <t>Potrubí z trubek měděných spoj. lisováním D 28</t>
  </si>
  <si>
    <t>723181025</t>
  </si>
  <si>
    <t>Potrubí z trubek měděných spoj. lisováním D 35</t>
  </si>
  <si>
    <t>723181025.1</t>
  </si>
  <si>
    <t>Chráničky CU D 35</t>
  </si>
  <si>
    <t>723181025.2</t>
  </si>
  <si>
    <t>Chráničky CU D 42</t>
  </si>
  <si>
    <t>723160204</t>
  </si>
  <si>
    <t>Přípojka k plynoměru DN 25</t>
  </si>
  <si>
    <t>723160334</t>
  </si>
  <si>
    <t>Rozpěrka plynoměru</t>
  </si>
  <si>
    <t>723190203p</t>
  </si>
  <si>
    <t>Přípojka k zařízení DN 20 (vč. Regul.)</t>
  </si>
  <si>
    <t>723231103</t>
  </si>
  <si>
    <t>Kulový uzávěr DN 20, PN 4 s protipož.poj.</t>
  </si>
  <si>
    <t>723231104</t>
  </si>
  <si>
    <t>Kulový uzávěr DN 25, PN 4 s protipož.poj.</t>
  </si>
  <si>
    <t>723234331</t>
  </si>
  <si>
    <t>Regulátor tlaku plynu STL/NTL, 2st.</t>
  </si>
  <si>
    <t>soub.</t>
  </si>
  <si>
    <t>PLYN-02</t>
  </si>
  <si>
    <t>Nadpočetnost CU tvarovek</t>
  </si>
  <si>
    <t>PLYN-03</t>
  </si>
  <si>
    <t>Konzole,a příchyt.kon.- ocel. potr.</t>
  </si>
  <si>
    <t>PLYN-04</t>
  </si>
  <si>
    <t>Utěsnění a vytřed.chrániček CU</t>
  </si>
  <si>
    <t>PLYN-05</t>
  </si>
  <si>
    <t>Membrán. plynoměr DN 25, G4, rozt.100 vč. šroubení</t>
  </si>
  <si>
    <t>723239103</t>
  </si>
  <si>
    <t>Montáž armatur se dvěma závity</t>
  </si>
  <si>
    <t>PLYN-06</t>
  </si>
  <si>
    <t>Izolace potrubí ve zdivu pod opmítkou</t>
  </si>
  <si>
    <t>PLYN-07</t>
  </si>
  <si>
    <t>Mechanická ochrana potrubí pod omítkou</t>
  </si>
  <si>
    <t>PLYN-08</t>
  </si>
  <si>
    <t>Příprava a provedení tlakových zkoušek</t>
  </si>
  <si>
    <t>kpl</t>
  </si>
  <si>
    <t>PLYN-09</t>
  </si>
  <si>
    <t>Revize zařízení</t>
  </si>
  <si>
    <t>PLYN-10</t>
  </si>
  <si>
    <t>Technické práce - doklady ( veškeré doklady vč.vedení pod omítkou)</t>
  </si>
  <si>
    <t xml:space="preserve">Ostatní stavební práce </t>
  </si>
  <si>
    <t>971033151</t>
  </si>
  <si>
    <t>Vybourání otvorů ve zdivu cihelném tl. do 450mm</t>
  </si>
  <si>
    <t>972054141</t>
  </si>
  <si>
    <t>Vybourání otvorů ve stropech nebo klenb. tl. 150mm</t>
  </si>
  <si>
    <t>947031144</t>
  </si>
  <si>
    <t>Vysekání drážek ve zdivu cihelném hl. do 70mm, š. do 150mm</t>
  </si>
  <si>
    <t>310235251</t>
  </si>
  <si>
    <t>Zazdívka otvorů cihlami tl do 450mm (chráničky)</t>
  </si>
  <si>
    <t>411388621</t>
  </si>
  <si>
    <t>Zabetonování stropů (chráničky)</t>
  </si>
  <si>
    <t>612135101</t>
  </si>
  <si>
    <t>Hrubá výplň rýh ve stěnách maltou</t>
  </si>
  <si>
    <t>612325111</t>
  </si>
  <si>
    <t>Vápenocementová omítka rýh</t>
  </si>
  <si>
    <t>PLYN-11</t>
  </si>
  <si>
    <t>Osazení úchytných prvků</t>
  </si>
  <si>
    <t>STL - STL plynovodní přípojka</t>
  </si>
  <si>
    <t>822-1 - Pozemní komunikace</t>
  </si>
  <si>
    <t>800 - 1 - Zemní práce</t>
  </si>
  <si>
    <t>C 23M - Potrubní vedení</t>
  </si>
  <si>
    <t xml:space="preserve">D2 - Ostatní stavební práce </t>
  </si>
  <si>
    <t>822-1</t>
  </si>
  <si>
    <t>Pozemní komunikace</t>
  </si>
  <si>
    <t>113107123</t>
  </si>
  <si>
    <t>Odstranění podkladu z kameniva drc. tl. 200-300mm</t>
  </si>
  <si>
    <t>113107042</t>
  </si>
  <si>
    <t>Odstranění krytu živič. ručně tl.50-100 mm</t>
  </si>
  <si>
    <t>2,5*2</t>
  </si>
  <si>
    <t>113107131</t>
  </si>
  <si>
    <t>Odstranění podkladu z betonu  tl.do 150</t>
  </si>
  <si>
    <t>2,2*2</t>
  </si>
  <si>
    <t>919735112</t>
  </si>
  <si>
    <t>Řezání stáv. živič. krytu hl. do 100mm</t>
  </si>
  <si>
    <t>919735123</t>
  </si>
  <si>
    <t>Řezání stávajícího beton krytu - podkladu do 150mm</t>
  </si>
  <si>
    <t>997211561</t>
  </si>
  <si>
    <t>Vodorovná doprava suti do 1 km</t>
  </si>
  <si>
    <t>5*0,098 "AB"</t>
  </si>
  <si>
    <t>4,4*0,48 "podklady"</t>
  </si>
  <si>
    <t>Příplatek za další km</t>
  </si>
  <si>
    <t>997221612</t>
  </si>
  <si>
    <t>Nakládání suti na dopravní prostředky</t>
  </si>
  <si>
    <t>997221875</t>
  </si>
  <si>
    <t>Poplatek za uložení odpadu na recyklační skládku asfaltového bez dehtu</t>
  </si>
  <si>
    <t>997221873</t>
  </si>
  <si>
    <t>Poplatek za uložení odpadu na skládku stavebního odpadu ostatní</t>
  </si>
  <si>
    <t>564772111</t>
  </si>
  <si>
    <t>Podklad z vibrovaného štěrku .tl.250</t>
  </si>
  <si>
    <t>567921112</t>
  </si>
  <si>
    <t>Podklad z betonu tl. 150mm</t>
  </si>
  <si>
    <t>578143133</t>
  </si>
  <si>
    <t>Litý asfalt š. do 3m, tl. 40mm</t>
  </si>
  <si>
    <t>578901114</t>
  </si>
  <si>
    <t>Zdrsňovací posyp LA</t>
  </si>
  <si>
    <t>800 - 1</t>
  </si>
  <si>
    <t>119001401</t>
  </si>
  <si>
    <t>Dočasné zajištění potrubí</t>
  </si>
  <si>
    <t>119001421</t>
  </si>
  <si>
    <t>Dočasné zajištění kabelů</t>
  </si>
  <si>
    <t>129001101</t>
  </si>
  <si>
    <t>Příplatek za ztížení vykopávky</t>
  </si>
  <si>
    <t>2*0,8*1</t>
  </si>
  <si>
    <t>131313711</t>
  </si>
  <si>
    <t>Hloubení nezapažených jam v horň. tř. 4</t>
  </si>
  <si>
    <t>2*1,2*1,1</t>
  </si>
  <si>
    <t>151101101</t>
  </si>
  <si>
    <t>Zřízení pažení příložné do hl. 2,0 m</t>
  </si>
  <si>
    <t>4*1,6</t>
  </si>
  <si>
    <t>151101111</t>
  </si>
  <si>
    <t>Odstranění pažení</t>
  </si>
  <si>
    <t>132351101</t>
  </si>
  <si>
    <t xml:space="preserve">Hloubení rýh š. do 800mm v horň. tř. 4 </t>
  </si>
  <si>
    <t>1*0,8*0,7</t>
  </si>
  <si>
    <t>13991111</t>
  </si>
  <si>
    <t>Bourání konstrukcí ze zdiva kam. na nast.</t>
  </si>
  <si>
    <t>162751137</t>
  </si>
  <si>
    <t>Vodorov. přemístění výkop. z hor. 4, 10km (obsyp, lože, zásyp, konstrukce)</t>
  </si>
  <si>
    <t>162751139</t>
  </si>
  <si>
    <t>Příplatek za každých započatých 1000m</t>
  </si>
  <si>
    <t>3,5*2</t>
  </si>
  <si>
    <t>167111102</t>
  </si>
  <si>
    <t>Nakládání výkopku z hor. 4 (podsypy, zásypy, konstrukce)</t>
  </si>
  <si>
    <t>Uložení sypaniny na skládku</t>
  </si>
  <si>
    <t>174151101</t>
  </si>
  <si>
    <t>Zásyp rýh a šachet se zhutněním-ŠD komunikace-strojně</t>
  </si>
  <si>
    <t>2*1,2*0,4+1*0,8*0,3+0,3</t>
  </si>
  <si>
    <t>175111101</t>
  </si>
  <si>
    <t>Obsyp potrubí a dílů se zhutněním - písek</t>
  </si>
  <si>
    <t>2*1,2*0,4+1*0,8*0,3</t>
  </si>
  <si>
    <t>PLPRIP01</t>
  </si>
  <si>
    <t>Štěrkopísek (A3),fr. 0-8 - obsyp</t>
  </si>
  <si>
    <t>1,2*1,2*1,95</t>
  </si>
  <si>
    <t>PLPRIP02</t>
  </si>
  <si>
    <t>Štěrkodrť,fr. 0-22 - zásyp zhutnění, hmotnost</t>
  </si>
  <si>
    <t>1,5*1,2*1,8</t>
  </si>
  <si>
    <t>Skládkovné-poplatek za uložení</t>
  </si>
  <si>
    <t>451572111</t>
  </si>
  <si>
    <t>Lože pod potrubí z kopaného písku tl. min.100mm</t>
  </si>
  <si>
    <t>2*1,2*0,3+1*0,8*0,1</t>
  </si>
  <si>
    <t>899722114</t>
  </si>
  <si>
    <t>Výstražná folie</t>
  </si>
  <si>
    <t>PLPRIP03</t>
  </si>
  <si>
    <t>Opatření kabelů ochranou beton. korýtky</t>
  </si>
  <si>
    <t>PLPRIP04</t>
  </si>
  <si>
    <t>Dopravní opatření a zabezpečení</t>
  </si>
  <si>
    <t>C 23M</t>
  </si>
  <si>
    <t>Potrubní vedení</t>
  </si>
  <si>
    <t>230205025</t>
  </si>
  <si>
    <t>Montáž trub PE do Ø 32 mm</t>
  </si>
  <si>
    <t>230205035</t>
  </si>
  <si>
    <t>Montáž trub PE do Ø 50 mm-chránička</t>
  </si>
  <si>
    <t>230205225</t>
  </si>
  <si>
    <t>Montáž trubních dílů PE do Ø 32 mm</t>
  </si>
  <si>
    <t>230201311</t>
  </si>
  <si>
    <t>Montáž trubních dílů PE do Ø 160 mm</t>
  </si>
  <si>
    <t>PLPRIP05</t>
  </si>
  <si>
    <t>Trubka PE- těžká řada (SDR11) s OP  Ø 32x3mm, PE 100</t>
  </si>
  <si>
    <t>PLPRIP06</t>
  </si>
  <si>
    <t>Trubka PE-ochranná trubka, min SDR 26  Ø 50</t>
  </si>
  <si>
    <t>230 20-0116s</t>
  </si>
  <si>
    <t>Nasunutí potr. sekce dn 32PE do chráničky (50%)</t>
  </si>
  <si>
    <t>PLPRIP07</t>
  </si>
  <si>
    <t>Navrtávací odbočkový elTkus dn 160/32PE</t>
  </si>
  <si>
    <t>PLPRIP08</t>
  </si>
  <si>
    <t>Vysazení odbočky navrtáním dn 32PE</t>
  </si>
  <si>
    <t>PLPRIP09</t>
  </si>
  <si>
    <t>Elektrospojka Ø 32 (PE100)</t>
  </si>
  <si>
    <t>PLPRIP10</t>
  </si>
  <si>
    <t>Elektrokoleno Ø 32 (PE100)</t>
  </si>
  <si>
    <t>PLPRIP11</t>
  </si>
  <si>
    <t>Přechod nadzemní dn32PE/DN25(PE100) s OP vč. uzávěru DN 25-1" a držáku</t>
  </si>
  <si>
    <t>PLPRIP12</t>
  </si>
  <si>
    <t>Napojení signal. vodiče na stávající vodič vč. zaizolování a ukončení v nice svorkou</t>
  </si>
  <si>
    <t>Vybourání otvorů ve zdivu cihelném pl. do 1m2, tl. do 300mm (nika)</t>
  </si>
  <si>
    <t>974029144</t>
  </si>
  <si>
    <t>Vysekání drážek ve zdivu kamenném hl. do 70mm, š. do 150mm</t>
  </si>
  <si>
    <t>974031144</t>
  </si>
  <si>
    <t>310235251s</t>
  </si>
  <si>
    <t>Zazdívka otvorů - drážky cihlami pl. do 0,25m3, tl. do 300mm</t>
  </si>
  <si>
    <t>319201321</t>
  </si>
  <si>
    <t>Vyrovnání nerovného povrchu zdiva tl. do 30mm zdiva (nika, drážky)</t>
  </si>
  <si>
    <t>Hrubá výplň rýh ve stěnách maltou drážky, nika</t>
  </si>
  <si>
    <t>Vápenocementová omítka rýh, nika</t>
  </si>
  <si>
    <t>642944221s</t>
  </si>
  <si>
    <t>Osazení dvířek niky pro HUP a přísluš.</t>
  </si>
  <si>
    <t>PLPRIP13</t>
  </si>
  <si>
    <t>Dvířka uzavíratel. 600x600mm s hlubokým prodlouženým rámem (zateplení)-pozink.</t>
  </si>
  <si>
    <t>PLPRIP14</t>
  </si>
  <si>
    <t>Signalizační vodič CU.Y. 2,5 mm2</t>
  </si>
  <si>
    <t>230 23 0017</t>
  </si>
  <si>
    <t>Provedení hlavní tlakové zkoušky-pevnost</t>
  </si>
  <si>
    <t>PLPRIP15</t>
  </si>
  <si>
    <t>Provedení hlavní tlakové zkoušky-těsnost</t>
  </si>
  <si>
    <t>PLPRIP16</t>
  </si>
  <si>
    <t>Příprava TZ vč. potřeb. tvarovek a napojení</t>
  </si>
  <si>
    <t>PLPRIP17</t>
  </si>
  <si>
    <t>Odzkoušení propojů</t>
  </si>
  <si>
    <t>PLPRIP18</t>
  </si>
  <si>
    <t>Proměření vodiče</t>
  </si>
  <si>
    <t>PLPRIP19</t>
  </si>
  <si>
    <t>Geodetické zaměření</t>
  </si>
  <si>
    <t>PLPRIP20</t>
  </si>
  <si>
    <t>PLPRIP21</t>
  </si>
  <si>
    <t>Technické práce (doklady-přejímka-ostat.)</t>
  </si>
  <si>
    <t>ÚT - Vytápění</t>
  </si>
  <si>
    <t>HSV - HSV</t>
  </si>
  <si>
    <t xml:space="preserve">    731-K1 - Ústřední vytápění - kotel K1</t>
  </si>
  <si>
    <t xml:space="preserve">    731-K2 - Ústřední vytápění - kotel K2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</si>
  <si>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</si>
  <si>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</si>
  <si>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</si>
  <si>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9710499UT</t>
  </si>
  <si>
    <t>Stavební přípomoci pro ÚT - vybourání otvorů a stěnových drážek pro rozvody - vč. odvozu suti na skládku a následného zapravení</t>
  </si>
  <si>
    <t>59578719</t>
  </si>
  <si>
    <t>731-K1</t>
  </si>
  <si>
    <t>Ústřední vytápění - kotel K1</t>
  </si>
  <si>
    <t>73124K1-1</t>
  </si>
  <si>
    <t>plynový kondenzační kombinovaný kotel, tepelný výkon pro vytápění 3,5 - 19,9 kW, pro ohřev TV 19,9 kW - včetně připojovacích armatur</t>
  </si>
  <si>
    <t>352278101</t>
  </si>
  <si>
    <t>73124K1-2</t>
  </si>
  <si>
    <t>průchodka střechou - šikmá, nastavitelný sklon 25°-45</t>
  </si>
  <si>
    <t>-75681664</t>
  </si>
  <si>
    <t>73124K1-3</t>
  </si>
  <si>
    <t>vertikální komínová koncovka Ø 60/100 mm, délka 1,1 m (0,7 m nad střechu)</t>
  </si>
  <si>
    <t>1829920779</t>
  </si>
  <si>
    <t>73124K1-4</t>
  </si>
  <si>
    <t>revizní T-kus pro přímou montáž Ø 60/100 mm</t>
  </si>
  <si>
    <t>882320722</t>
  </si>
  <si>
    <t>73124K1-5</t>
  </si>
  <si>
    <t>koax. trubka pro kondenzační kotle (1000 mm)</t>
  </si>
  <si>
    <t>-1171118401</t>
  </si>
  <si>
    <t>73124K1-6</t>
  </si>
  <si>
    <t>Inteligentní wi-fi termostat (drátové připojení)</t>
  </si>
  <si>
    <t>-561902338</t>
  </si>
  <si>
    <t>73124K1-M</t>
  </si>
  <si>
    <t>Montáž kotle K1</t>
  </si>
  <si>
    <t>380727918</t>
  </si>
  <si>
    <t>731-K2</t>
  </si>
  <si>
    <t>Ústřední vytápění - kotel K2</t>
  </si>
  <si>
    <t>73124K2-01</t>
  </si>
  <si>
    <t>752884398</t>
  </si>
  <si>
    <t>73124K2-02</t>
  </si>
  <si>
    <t>inteligentní wi-fi termostat (drátové připojení)</t>
  </si>
  <si>
    <t>1622765787</t>
  </si>
  <si>
    <t>73124K2-03</t>
  </si>
  <si>
    <t>redukce koax. odkouření prům 60/100 - 80/125 mm</t>
  </si>
  <si>
    <t>1730919361</t>
  </si>
  <si>
    <t>73124K2-04</t>
  </si>
  <si>
    <t>revizní T-kus pro přímou montáž Ø 80/125 mm</t>
  </si>
  <si>
    <t>-1859132485</t>
  </si>
  <si>
    <t>73124K2-05</t>
  </si>
  <si>
    <t>prodloužení koaxiálních trubek průměr 80/125 (1000 mm)</t>
  </si>
  <si>
    <t>306144234</t>
  </si>
  <si>
    <t>73124K2-06</t>
  </si>
  <si>
    <t>krycí deska jednodílná</t>
  </si>
  <si>
    <t>1908960267</t>
  </si>
  <si>
    <t>73124K2-07</t>
  </si>
  <si>
    <t>prodloužení stěnové konzoly l (50-150 mm)</t>
  </si>
  <si>
    <t>1530673450</t>
  </si>
  <si>
    <t>73124K2-08</t>
  </si>
  <si>
    <t>pateční koleno 87° s konzolou</t>
  </si>
  <si>
    <t>-659380987</t>
  </si>
  <si>
    <t>73124K2-09</t>
  </si>
  <si>
    <t>revizní T-kus</t>
  </si>
  <si>
    <t>-526230458</t>
  </si>
  <si>
    <t>73124K2-10</t>
  </si>
  <si>
    <t>trubka s hrdlem, 1 m</t>
  </si>
  <si>
    <t>-76731448</t>
  </si>
  <si>
    <t>73124K2-11</t>
  </si>
  <si>
    <t>vyústění s přisáváním</t>
  </si>
  <si>
    <t>587646229</t>
  </si>
  <si>
    <t>73124K2-12</t>
  </si>
  <si>
    <t>stěnová objímka zesílená</t>
  </si>
  <si>
    <t>-1098319831</t>
  </si>
  <si>
    <t>73124K2-M</t>
  </si>
  <si>
    <t>Montáž kotlů K2</t>
  </si>
  <si>
    <t>-1016422527</t>
  </si>
  <si>
    <t>733</t>
  </si>
  <si>
    <t>Ústřední vytápění - rozvodné potrubí</t>
  </si>
  <si>
    <t>733223301</t>
  </si>
  <si>
    <t>Potrubí měděné tvrdé spojované lisováním DN 12 (15 x 1 mm)</t>
  </si>
  <si>
    <t>-1316918668</t>
  </si>
  <si>
    <t>733223302</t>
  </si>
  <si>
    <t>Potrubí měděné tvrdé spojované lisováním DN 15 (18 x 1 mm)</t>
  </si>
  <si>
    <t>-1214043730</t>
  </si>
  <si>
    <t>733291101</t>
  </si>
  <si>
    <t>Zkouška těsnosti potrubí měděné do D 35x1,5</t>
  </si>
  <si>
    <t>-430877243</t>
  </si>
  <si>
    <t>142+41</t>
  </si>
  <si>
    <t>733811241</t>
  </si>
  <si>
    <t>Ochrana potrubí ústředního vytápění termoizolačními trubicemi z PE tl do 20 mm DN do 22 mm</t>
  </si>
  <si>
    <t>-145971232</t>
  </si>
  <si>
    <t>998733102</t>
  </si>
  <si>
    <t>Přesun hmot tonážní pro rozvody potrubí v objektech v do 12 m</t>
  </si>
  <si>
    <t>-986536372</t>
  </si>
  <si>
    <t>734</t>
  </si>
  <si>
    <t>Ústřední vytápění - armatury</t>
  </si>
  <si>
    <t>73426140R</t>
  </si>
  <si>
    <t>Sada pro spodní připojení otopných těles typ "H"</t>
  </si>
  <si>
    <t>-2053045391</t>
  </si>
  <si>
    <t>73426141R</t>
  </si>
  <si>
    <t>Sada pro spodní středové připojení otopných těles trubkových</t>
  </si>
  <si>
    <t>-848422860</t>
  </si>
  <si>
    <t>73499900R</t>
  </si>
  <si>
    <t>Uzavírací, vypouštěcí  a odvzdušňovací armatury na rozvodném potrubí……… dle montáže</t>
  </si>
  <si>
    <t>1662436302</t>
  </si>
  <si>
    <t>998734101</t>
  </si>
  <si>
    <t>Přesun hmot tonážní pro armatury v objektech v do 6 m</t>
  </si>
  <si>
    <t>1534415712</t>
  </si>
  <si>
    <t>735</t>
  </si>
  <si>
    <t>Ústřední vytápění - otopná tělesa</t>
  </si>
  <si>
    <t>735152273</t>
  </si>
  <si>
    <t>Otopné těleso panelové VK jednodeskové 1 přídavná přestupní plocha výška/délka 600/600 mm</t>
  </si>
  <si>
    <t>1709203172</t>
  </si>
  <si>
    <t>735152279</t>
  </si>
  <si>
    <t>Otopné těleso panelové VK jednodeskové 1 přídavná přestupní plocha výška/délka 600/1200 mm</t>
  </si>
  <si>
    <t>973911698</t>
  </si>
  <si>
    <t>73515245R</t>
  </si>
  <si>
    <t>Otopné těleso panelové VK dvoudeskové 1 přídavná přestupní plocha výška/délka 400/800 mm</t>
  </si>
  <si>
    <t>-372896735</t>
  </si>
  <si>
    <t>735152473</t>
  </si>
  <si>
    <t>Otopné těleso panelové VK dvoudeskové 1 přídavná přestupní plocha výška/délka 600/600 mm</t>
  </si>
  <si>
    <t>-1324151813</t>
  </si>
  <si>
    <t>735152475</t>
  </si>
  <si>
    <t>Otopné těleso panelové VK dvoudeskové 1 přídavná přestupní plocha výška/délka 600/800 mm</t>
  </si>
  <si>
    <t>418345765</t>
  </si>
  <si>
    <t>735152478</t>
  </si>
  <si>
    <t>Otopné těleso panelové VK dvoudeskové 1 přídavná přestupní plocha výška/délka 600/1100 mm</t>
  </si>
  <si>
    <t>-57702030</t>
  </si>
  <si>
    <t>735152481</t>
  </si>
  <si>
    <t>Otopné těleso panelové VK dvoudeskové 1 přídavná přestupní plocha výška/délka 600/1600 mm</t>
  </si>
  <si>
    <t>1741169357</t>
  </si>
  <si>
    <t>735152574</t>
  </si>
  <si>
    <t>Otopné těleso panelové VK dvoudeskové 2 přídavné přestupní plochy výška/délka 600/700 mm</t>
  </si>
  <si>
    <t>-1789672800</t>
  </si>
  <si>
    <t>735152579</t>
  </si>
  <si>
    <t>Otopné těleso panelové VK dvoudeskové 2 přídavné přestupní plochy výška/délka 600/1200 mm</t>
  </si>
  <si>
    <t>21033044</t>
  </si>
  <si>
    <t>735152580</t>
  </si>
  <si>
    <t>Otopné těleso panelové VK dvoudeskové 2 přídavné přestupní plochy výška/délka 600/1400 mm</t>
  </si>
  <si>
    <t>-312647528</t>
  </si>
  <si>
    <t>73516426R</t>
  </si>
  <si>
    <t>Otopné těleso trubkové výška/délka 1500/500 mm</t>
  </si>
  <si>
    <t>-828325810</t>
  </si>
  <si>
    <t>73516427R</t>
  </si>
  <si>
    <t>Otopné těleso trubkové výška/délka 1820/500 mm</t>
  </si>
  <si>
    <t>1000679262</t>
  </si>
  <si>
    <t>735999R01</t>
  </si>
  <si>
    <t>Vyregulování systému, revize a zkoušky</t>
  </si>
  <si>
    <t>596148778</t>
  </si>
  <si>
    <t>998735102</t>
  </si>
  <si>
    <t>Přesun hmot tonážní pro otopná tělesa v objektech v do 12 m</t>
  </si>
  <si>
    <t>-10478927</t>
  </si>
  <si>
    <t>5,01</t>
  </si>
  <si>
    <t>rýhy</t>
  </si>
  <si>
    <t>10,855</t>
  </si>
  <si>
    <t>5,845</t>
  </si>
  <si>
    <t>ZTI - Zdravotně technické instalace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</si>
  <si>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</si>
  <si>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</si>
  <si>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</si>
  <si>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</si>
  <si>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 xml:space="preserve">    VRN4 - Inženýrská činnost</t>
  </si>
  <si>
    <t>132254101</t>
  </si>
  <si>
    <t>Hloubení rýh zapažených š do 800 mm v hornině třídy těžitelnosti I, skupiny 3 objem do 20 m3 strojně</t>
  </si>
  <si>
    <t>-540382158</t>
  </si>
  <si>
    <t>"splašková kanalizace" (3+7,7)*0,5*1,3</t>
  </si>
  <si>
    <t>"dešťová kanalizace" 6*0,5*1,3</t>
  </si>
  <si>
    <t>Zřízení příložného pažení a rozepření stěn rýh hl do 2 m</t>
  </si>
  <si>
    <t>1242635074</t>
  </si>
  <si>
    <t>"splašková kanalizace" (3+7,7)*1,3*2</t>
  </si>
  <si>
    <t>"dešťová kanalizace" 6*1,3*2</t>
  </si>
  <si>
    <t>Odstranění příložného pažení a rozepření stěn rýh hl do 2 m</t>
  </si>
  <si>
    <t>2069810759</t>
  </si>
  <si>
    <t>-2027080170</t>
  </si>
  <si>
    <t>rýhy-zásyp</t>
  </si>
  <si>
    <t>-1393361056</t>
  </si>
  <si>
    <t>-896392172</t>
  </si>
  <si>
    <t>136970623</t>
  </si>
  <si>
    <t>Zásyp jam, šachet rýh nebo kolem objektů sypaninou se zhutněním</t>
  </si>
  <si>
    <t>-671279856</t>
  </si>
  <si>
    <t>"splašková kanalizace" (3+7,7)*0,5*(1,3-0,15-0,45)</t>
  </si>
  <si>
    <t>"dešťová kanalizace" 6*0,5*(1,3-0,15-0,45)</t>
  </si>
  <si>
    <t>175151101</t>
  </si>
  <si>
    <t>Obsypání potrubí strojně sypaninou bez prohození, uloženou do 3 m</t>
  </si>
  <si>
    <t>74470676</t>
  </si>
  <si>
    <t>"splašková kanalizace" (3+7,7)*0,5*0,45-3,14*0,08*0,08*10,7</t>
  </si>
  <si>
    <t>"dešťová kanalizace" 6*0,5*0,45-3,14*0,063*0,063*4-3,14*0,05*0,05*2</t>
  </si>
  <si>
    <t>58337331</t>
  </si>
  <si>
    <t>štěrkopísek frakce 0/22</t>
  </si>
  <si>
    <t>-1746658866</t>
  </si>
  <si>
    <t>3,476*2 'Přepočtené koeficientem množství</t>
  </si>
  <si>
    <t>451573111</t>
  </si>
  <si>
    <t>Lože pod potrubí otevřený výkop ze štěrkopísku</t>
  </si>
  <si>
    <t>-1302514725</t>
  </si>
  <si>
    <t>"splašková kanalizace" (3+7,7)*0,5*0,15</t>
  </si>
  <si>
    <t>"dešťová kanalizace" 6*0,5*0,15</t>
  </si>
  <si>
    <t>Trubní vedení</t>
  </si>
  <si>
    <t>871265211</t>
  </si>
  <si>
    <t>Kanalizační potrubí z tvrdého PVC jednovrstvé tuhost třídy SN4 DN 110</t>
  </si>
  <si>
    <t>2050592995</t>
  </si>
  <si>
    <t>871275211</t>
  </si>
  <si>
    <t>Kanalizační potrubí z tvrdého PVC jednovrstvé tuhost třídy SN4 DN 125</t>
  </si>
  <si>
    <t>-663887200</t>
  </si>
  <si>
    <t>871315221</t>
  </si>
  <si>
    <t>Kanalizační potrubí z tvrdého PVC jednovrstvé tuhost třídy SN8 DN 160</t>
  </si>
  <si>
    <t>1694897314</t>
  </si>
  <si>
    <t>877265271</t>
  </si>
  <si>
    <t>Montáž lapače střešních splavenin z tvrdého PVC-systém KG DN 110</t>
  </si>
  <si>
    <t>795815856</t>
  </si>
  <si>
    <t>56231163</t>
  </si>
  <si>
    <t>lapač střešních splavenin se zápachovou klapkou a lapacím košem DN 125/110</t>
  </si>
  <si>
    <t>-1579676946</t>
  </si>
  <si>
    <t>87735512R</t>
  </si>
  <si>
    <t>Napojení na stávající potrubí splaškové kanalizace</t>
  </si>
  <si>
    <t>796861565</t>
  </si>
  <si>
    <t>87735513R</t>
  </si>
  <si>
    <t>Napojení anglického dvorku na systém dešťové kanalizace</t>
  </si>
  <si>
    <t>1375081326</t>
  </si>
  <si>
    <t>892271111</t>
  </si>
  <si>
    <t>Tlaková zkouška vodou potrubí DN 100 nebo 125</t>
  </si>
  <si>
    <t>-1702988881</t>
  </si>
  <si>
    <t>4+2</t>
  </si>
  <si>
    <t>892351111</t>
  </si>
  <si>
    <t>Tlaková zkouška vodou potrubí DN 150 nebo 200</t>
  </si>
  <si>
    <t>-269223821</t>
  </si>
  <si>
    <t>899721111</t>
  </si>
  <si>
    <t>Signalizační vodič DN do 150 mm na potrubí</t>
  </si>
  <si>
    <t>-1879982739</t>
  </si>
  <si>
    <t>10,7+4+2</t>
  </si>
  <si>
    <t>899722112</t>
  </si>
  <si>
    <t>Krytí potrubí z plastů výstražnou fólií z PVC 25 cm</t>
  </si>
  <si>
    <t>-331927959</t>
  </si>
  <si>
    <t>9710499ZTI</t>
  </si>
  <si>
    <t>Stavební přípomoci pro ZTI - vybourání otvorů a stěnových drážek pro rozvody - vč. odvozu suti na skládku a následného zapravení</t>
  </si>
  <si>
    <t>-282161319</t>
  </si>
  <si>
    <t>998276101</t>
  </si>
  <si>
    <t>Přesun hmot pro trubní vedení z trub z plastických hmot otevřený výkop</t>
  </si>
  <si>
    <t>-853254039</t>
  </si>
  <si>
    <t>721</t>
  </si>
  <si>
    <t>Zdravotechnika - vnitřní kanalizace</t>
  </si>
  <si>
    <t>721173402</t>
  </si>
  <si>
    <t>Potrubí kanalizační z PVC SN 4 svodné DN 125</t>
  </si>
  <si>
    <t>1761866844</t>
  </si>
  <si>
    <t>721174024</t>
  </si>
  <si>
    <t>Potrubí kanalizační z PP odpadní DN 75</t>
  </si>
  <si>
    <t>1202896982</t>
  </si>
  <si>
    <t>721174025</t>
  </si>
  <si>
    <t>Potrubí kanalizační z PP odpadní DN 110</t>
  </si>
  <si>
    <t>179402353</t>
  </si>
  <si>
    <t>721174042</t>
  </si>
  <si>
    <t>Potrubí kanalizační z PP připojovací DN 40</t>
  </si>
  <si>
    <t>-1305564390</t>
  </si>
  <si>
    <t>721174043</t>
  </si>
  <si>
    <t>Potrubí kanalizační z PP připojovací DN 50</t>
  </si>
  <si>
    <t>-1803710973</t>
  </si>
  <si>
    <t>72119410R</t>
  </si>
  <si>
    <t>Napojení na stávající rozvody splaškové kanalizace</t>
  </si>
  <si>
    <t>-707847800</t>
  </si>
  <si>
    <t>721226511</t>
  </si>
  <si>
    <t>Zápachová uzávěrka podomítková pro pračku a myčku DN 40</t>
  </si>
  <si>
    <t>1183911975</t>
  </si>
  <si>
    <t>721273153</t>
  </si>
  <si>
    <t>Hlavice ventilační polypropylen PP DN 110</t>
  </si>
  <si>
    <t>-937072859</t>
  </si>
  <si>
    <t>721274125</t>
  </si>
  <si>
    <t>Přivzdušňovací ventil vnitřní odpadních potrubí DN 75</t>
  </si>
  <si>
    <t>-1792475655</t>
  </si>
  <si>
    <t>721290111</t>
  </si>
  <si>
    <t>Zkouška těsnosti potrubí kanalizace vodou do DN 125</t>
  </si>
  <si>
    <t>-347617705</t>
  </si>
  <si>
    <t>7+44+9+11,5+15</t>
  </si>
  <si>
    <t>998721102</t>
  </si>
  <si>
    <t>Přesun hmot tonážní pro vnitřní kanalizace v objektech v do 12 m</t>
  </si>
  <si>
    <t>1099819295</t>
  </si>
  <si>
    <t>722</t>
  </si>
  <si>
    <t>Zdravotechnika - vnitřní vodovod</t>
  </si>
  <si>
    <t>72217080R</t>
  </si>
  <si>
    <t>Zkrácení stávajícího potrubí vodovodní přípojky včetně jeho odvozu a následné likvidace</t>
  </si>
  <si>
    <t>koubor</t>
  </si>
  <si>
    <t>849522248</t>
  </si>
  <si>
    <t>722174003</t>
  </si>
  <si>
    <t>Potrubí vodovodní plastové PPR svar polyfuze PN 16 D 25x3,5 mm</t>
  </si>
  <si>
    <t>1868156197</t>
  </si>
  <si>
    <t>722174004</t>
  </si>
  <si>
    <t>Potrubí vodovodní plastové PPR svar polyfuze PN 16 D 32x4,4 mm</t>
  </si>
  <si>
    <t>-621735121</t>
  </si>
  <si>
    <t>722181241</t>
  </si>
  <si>
    <t>Ochrana vodovodního potrubí přilepenými termoizolačními trubicemi z PE tl do 20 mm DN do 22 mm</t>
  </si>
  <si>
    <t>-1423247847</t>
  </si>
  <si>
    <t>722181242</t>
  </si>
  <si>
    <t>Ochrana vodovodního potrubí přilepenými termoizolačními trubicemi z PE tl do 20 mm DN do 45 mm</t>
  </si>
  <si>
    <t>-35774106</t>
  </si>
  <si>
    <t>72219040R</t>
  </si>
  <si>
    <t>Napojení na stávající rozvody vody</t>
  </si>
  <si>
    <t>-631585135</t>
  </si>
  <si>
    <t>722220161</t>
  </si>
  <si>
    <t>Nástěnný komplet plastový PPR PN 20 DN 20 x G 1/2"</t>
  </si>
  <si>
    <t>359394679</t>
  </si>
  <si>
    <t>722231141</t>
  </si>
  <si>
    <t>Ventil závitový pojistný rohový G 1/2"</t>
  </si>
  <si>
    <t>1152711554</t>
  </si>
  <si>
    <t>722232045</t>
  </si>
  <si>
    <t>Kohout kulový přímý G 1" PN 42 do 185°C vnitřní závit</t>
  </si>
  <si>
    <t>-1166370702</t>
  </si>
  <si>
    <t>72226216R</t>
  </si>
  <si>
    <t>Vodoměr podružný pro bytovou jednotku</t>
  </si>
  <si>
    <t>1612815089</t>
  </si>
  <si>
    <t>72226217R</t>
  </si>
  <si>
    <t>Vodoměr fakturační v nově vytvořené nice</t>
  </si>
  <si>
    <t>-744410120</t>
  </si>
  <si>
    <t>722270103</t>
  </si>
  <si>
    <t>Sestava vodoměrová závitová G 5/4"</t>
  </si>
  <si>
    <t>1502998991</t>
  </si>
  <si>
    <t>"nová vodoměrová sestava v nově vytvořené nice" 1</t>
  </si>
  <si>
    <t>722290226</t>
  </si>
  <si>
    <t>Zkouška těsnosti vodovodního potrubí závitového do DN 50</t>
  </si>
  <si>
    <t>1986211062</t>
  </si>
  <si>
    <t>96+24</t>
  </si>
  <si>
    <t>722290234</t>
  </si>
  <si>
    <t>Proplach a dezinfekce vodovodního potrubí do DN 80</t>
  </si>
  <si>
    <t>-801541678</t>
  </si>
  <si>
    <t>998722102</t>
  </si>
  <si>
    <t>Přesun hmot tonážní pro vnitřní vodovod v objektech v do 12 m</t>
  </si>
  <si>
    <t>1891269040</t>
  </si>
  <si>
    <t>725112022</t>
  </si>
  <si>
    <t>Klozet keramický závěsný na nosné stěny s hlubokým splachováním odpad vodorovný</t>
  </si>
  <si>
    <t>-790702534</t>
  </si>
  <si>
    <t>725211617</t>
  </si>
  <si>
    <t>Umyvadlo keramické bílé šířky 600 mm s krytem na sifon připevněné na stěnu šrouby</t>
  </si>
  <si>
    <t>-1344604212</t>
  </si>
  <si>
    <t>725241112</t>
  </si>
  <si>
    <t>Vanička sprchová akrylátová čtvercová 900x900 mm</t>
  </si>
  <si>
    <t>-1574832676</t>
  </si>
  <si>
    <t>725241123</t>
  </si>
  <si>
    <t>Vanička sprchová akrylátová obdélníková 900x800 mm</t>
  </si>
  <si>
    <t>1808433794</t>
  </si>
  <si>
    <t>725244143</t>
  </si>
  <si>
    <t>Dveře sprchové polorámové skleněné tl. 6 mm otvíravé jednokřídlové do niky na vaničku šířky 900 mm</t>
  </si>
  <si>
    <t>539868939</t>
  </si>
  <si>
    <t>725244202</t>
  </si>
  <si>
    <t>Zástěna sprchová skleněná tl. 6 mm pevná bezdveřová na vaničku šířky 800 mm</t>
  </si>
  <si>
    <t>177618460</t>
  </si>
  <si>
    <t>725244203</t>
  </si>
  <si>
    <t>Zástěna sprchová skleněná tl. 6 mm pevná bezdveřová na vaničku šířky 900 mm</t>
  </si>
  <si>
    <t>-769777272</t>
  </si>
  <si>
    <t>72529170R</t>
  </si>
  <si>
    <t>Vybavení koupelny 1.NP zařízením pro ZTP včetně sprchového závěsu</t>
  </si>
  <si>
    <t>-388073266</t>
  </si>
  <si>
    <t>725311121</t>
  </si>
  <si>
    <t>Dřez jednoduchý nerezový se zápachovou uzávěrkou s odkapávací plochou 560x480 mm a miskou</t>
  </si>
  <si>
    <t>-106839256</t>
  </si>
  <si>
    <t>725821312</t>
  </si>
  <si>
    <t>Baterie dřezová nástěnná páková s otáčivým kulatým ústím a délkou ramínka 210 mm</t>
  </si>
  <si>
    <t>287115599</t>
  </si>
  <si>
    <t>725822613</t>
  </si>
  <si>
    <t>Baterie umyvadlová stojánková páková s výpustí</t>
  </si>
  <si>
    <t>-174727051</t>
  </si>
  <si>
    <t>725841333</t>
  </si>
  <si>
    <t>Baterie sprchová podomítková s přepínačem a pevnou sprchou</t>
  </si>
  <si>
    <t>-540261074</t>
  </si>
  <si>
    <t>998725102</t>
  </si>
  <si>
    <t>Přesun hmot tonážní pro zařizovací předměty v objektech v do 12 m</t>
  </si>
  <si>
    <t>1994048578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</si>
  <si>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</si>
  <si>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</si>
  <si>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</si>
  <si>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</si>
  <si>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-1998045663</t>
  </si>
  <si>
    <t>998726112</t>
  </si>
  <si>
    <t>Přesun hmot tonážní pro instalační prefabrikáty v objektech v do 12 m</t>
  </si>
  <si>
    <t>-879748571</t>
  </si>
  <si>
    <t>Prověření existence a funkčnosti stávající stoupačky splaškové kanalizace</t>
  </si>
  <si>
    <t>1975588518</t>
  </si>
  <si>
    <t>VRN4</t>
  </si>
  <si>
    <t>Inženýrská činnost</t>
  </si>
  <si>
    <t>04310300R</t>
  </si>
  <si>
    <t>Provedení kamerových zkoušek pro zjištění trasy stávající splaškové kanalizace</t>
  </si>
  <si>
    <t>-1388352960</t>
  </si>
  <si>
    <t xml:space="preserve">    VRN3 - Zařízení staveniště</t>
  </si>
  <si>
    <t xml:space="preserve">    VRN7 - Provozní vlivy</t>
  </si>
  <si>
    <t xml:space="preserve">    VRN9 - Ostatní náklady</t>
  </si>
  <si>
    <t>VRN3</t>
  </si>
  <si>
    <t>Zařízení staveniště</t>
  </si>
  <si>
    <t>030001000</t>
  </si>
  <si>
    <t>-1879622225</t>
  </si>
  <si>
    <t>VRN7</t>
  </si>
  <si>
    <t>Provozní vlivy</t>
  </si>
  <si>
    <t>070001000</t>
  </si>
  <si>
    <t>2107505294</t>
  </si>
  <si>
    <t>VRN9</t>
  </si>
  <si>
    <t>Ostatní náklady</t>
  </si>
  <si>
    <t>090001000</t>
  </si>
  <si>
    <t>-282246644</t>
  </si>
  <si>
    <t>SEZNAM FIGUR</t>
  </si>
  <si>
    <t>Výměra</t>
  </si>
  <si>
    <t xml:space="preserve"> ASŘ</t>
  </si>
  <si>
    <t>Použití figury:</t>
  </si>
  <si>
    <t>odvoz_1</t>
  </si>
  <si>
    <t xml:space="preserve"> ZTI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</si>
</sst>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22-26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objektu č.p. 183/9 ul. Matiční, Ústí nad Labem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č.p. 183/9, Matiční ul.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22. 4. 2022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Ústí nad Labem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REGIONPROJEKT  spol.  s r. 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 Jan Duben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ROUND(SUM(AG95:AG101),2)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ROUND(SUM(AS95:AS101),2)</f>
        <v>0</v>
      </c>
      <c r="AT94" s="114">
        <f>ROUND(SUM(AV94:AW94),2)</f>
        <v>0</v>
      </c>
      <c r="AU94" s="115">
        <f>ROUND(SUM(AU95:AU101),5)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ROUND(SUM(AZ95:AZ101),2)</f>
        <v>0</v>
      </c>
      <c r="BA94" s="114">
        <f>ROUND(SUM(BA95:BA101),2)</f>
        <v>0</v>
      </c>
      <c r="BB94" s="114">
        <f>ROUND(SUM(BB95:BB101),2)</f>
        <v>0</v>
      </c>
      <c r="BC94" s="114">
        <f>ROUND(SUM(BC95:BC101),2)</f>
        <v>0</v>
      </c>
      <c r="BD94" s="116">
        <f>ROUND(SUM(BD95:BD101),2)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24.7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'ASŘ - Architektonické a s...'!J30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'ASŘ - Architektonické a s...'!P146</f>
        <v>0</v>
      </c>
      <c r="AV95" s="128">
        <f>'ASŘ - Architektonické a s...'!J33</f>
        <v>0</v>
      </c>
      <c r="AW95" s="128">
        <f>'ASŘ - Architektonické a s...'!J34</f>
        <v>0</v>
      </c>
      <c r="AX95" s="128">
        <f>'ASŘ - Architektonické a s...'!J35</f>
        <v>0</v>
      </c>
      <c r="AY95" s="128">
        <f>'ASŘ - Architektonické a s...'!J36</f>
        <v>0</v>
      </c>
      <c r="AZ95" s="128">
        <f>'ASŘ - Architektonické a s...'!F33</f>
        <v>0</v>
      </c>
      <c r="BA95" s="128">
        <f>'ASŘ - Architektonické a s...'!F34</f>
        <v>0</v>
      </c>
      <c r="BB95" s="128">
        <f>'ASŘ - Architektonické a s...'!F35</f>
        <v>0</v>
      </c>
      <c r="BC95" s="128">
        <f>'ASŘ - Architektonické a s...'!F36</f>
        <v>0</v>
      </c>
      <c r="BD95" s="130">
        <f>'ASŘ - Architektonické a s...'!F37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'EL - Silnoproudá elektroi...'!J30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'EL - Silnoproudá elektroi...'!P123</f>
        <v>0</v>
      </c>
      <c r="AV96" s="128">
        <f>'EL - Silnoproudá elektroi...'!J33</f>
        <v>0</v>
      </c>
      <c r="AW96" s="128">
        <f>'EL - Silnoproudá elektroi...'!J34</f>
        <v>0</v>
      </c>
      <c r="AX96" s="128">
        <f>'EL - Silnoproudá elektroi...'!J35</f>
        <v>0</v>
      </c>
      <c r="AY96" s="128">
        <f>'EL - Silnoproudá elektroi...'!J36</f>
        <v>0</v>
      </c>
      <c r="AZ96" s="128">
        <f>'EL - Silnoproudá elektroi...'!F33</f>
        <v>0</v>
      </c>
      <c r="BA96" s="128">
        <f>'EL - Silnoproudá elektroi...'!F34</f>
        <v>0</v>
      </c>
      <c r="BB96" s="128">
        <f>'EL - Silnoproudá elektroi...'!F35</f>
        <v>0</v>
      </c>
      <c r="BC96" s="128">
        <f>'EL - Silnoproudá elektroi...'!F36</f>
        <v>0</v>
      </c>
      <c r="BD96" s="130">
        <f>'EL - Silnoproudá elektroi...'!F37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91" s="7" customFormat="1" ht="16.5" customHeight="1">
      <c r="A97" s="119" t="s">
        <v>80</v>
      </c>
      <c r="B97" s="120"/>
      <c r="C97" s="121"/>
      <c r="D97" s="122" t="s">
        <v>90</v>
      </c>
      <c r="E97" s="122"/>
      <c r="F97" s="122"/>
      <c r="G97" s="122"/>
      <c r="H97" s="122"/>
      <c r="I97" s="123"/>
      <c r="J97" s="122" t="s">
        <v>91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'PL - Vnitřní rozvod plynu'!J30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27">
        <v>0</v>
      </c>
      <c r="AT97" s="128">
        <f>ROUND(SUM(AV97:AW97),2)</f>
        <v>0</v>
      </c>
      <c r="AU97" s="129">
        <f>'PL - Vnitřní rozvod plynu'!P118</f>
        <v>0</v>
      </c>
      <c r="AV97" s="128">
        <f>'PL - Vnitřní rozvod plynu'!J33</f>
        <v>0</v>
      </c>
      <c r="AW97" s="128">
        <f>'PL - Vnitřní rozvod plynu'!J34</f>
        <v>0</v>
      </c>
      <c r="AX97" s="128">
        <f>'PL - Vnitřní rozvod plynu'!J35</f>
        <v>0</v>
      </c>
      <c r="AY97" s="128">
        <f>'PL - Vnitřní rozvod plynu'!J36</f>
        <v>0</v>
      </c>
      <c r="AZ97" s="128">
        <f>'PL - Vnitřní rozvod plynu'!F33</f>
        <v>0</v>
      </c>
      <c r="BA97" s="128">
        <f>'PL - Vnitřní rozvod plynu'!F34</f>
        <v>0</v>
      </c>
      <c r="BB97" s="128">
        <f>'PL - Vnitřní rozvod plynu'!F35</f>
        <v>0</v>
      </c>
      <c r="BC97" s="128">
        <f>'PL - Vnitřní rozvod plynu'!F36</f>
        <v>0</v>
      </c>
      <c r="BD97" s="130">
        <f>'PL - Vnitřní rozvod plynu'!F37</f>
        <v>0</v>
      </c>
      <c r="BE97" s="7"/>
      <c r="BT97" s="131" t="s">
        <v>84</v>
      </c>
      <c r="BV97" s="131" t="s">
        <v>78</v>
      </c>
      <c r="BW97" s="131" t="s">
        <v>92</v>
      </c>
      <c r="BX97" s="131" t="s">
        <v>5</v>
      </c>
      <c r="CL97" s="131" t="s">
        <v>1</v>
      </c>
      <c r="CM97" s="131" t="s">
        <v>86</v>
      </c>
    </row>
    <row r="98" spans="1:91" s="7" customFormat="1" ht="16.5" customHeight="1">
      <c r="A98" s="119" t="s">
        <v>80</v>
      </c>
      <c r="B98" s="120"/>
      <c r="C98" s="121"/>
      <c r="D98" s="122" t="s">
        <v>93</v>
      </c>
      <c r="E98" s="122"/>
      <c r="F98" s="122"/>
      <c r="G98" s="122"/>
      <c r="H98" s="122"/>
      <c r="I98" s="123"/>
      <c r="J98" s="122" t="s">
        <v>94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'STL - STL plynovodní příp...'!J30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83</v>
      </c>
      <c r="AR98" s="126"/>
      <c r="AS98" s="127">
        <v>0</v>
      </c>
      <c r="AT98" s="128">
        <f>ROUND(SUM(AV98:AW98),2)</f>
        <v>0</v>
      </c>
      <c r="AU98" s="129">
        <f>'STL - STL plynovodní příp...'!P120</f>
        <v>0</v>
      </c>
      <c r="AV98" s="128">
        <f>'STL - STL plynovodní příp...'!J33</f>
        <v>0</v>
      </c>
      <c r="AW98" s="128">
        <f>'STL - STL plynovodní příp...'!J34</f>
        <v>0</v>
      </c>
      <c r="AX98" s="128">
        <f>'STL - STL plynovodní příp...'!J35</f>
        <v>0</v>
      </c>
      <c r="AY98" s="128">
        <f>'STL - STL plynovodní příp...'!J36</f>
        <v>0</v>
      </c>
      <c r="AZ98" s="128">
        <f>'STL - STL plynovodní příp...'!F33</f>
        <v>0</v>
      </c>
      <c r="BA98" s="128">
        <f>'STL - STL plynovodní příp...'!F34</f>
        <v>0</v>
      </c>
      <c r="BB98" s="128">
        <f>'STL - STL plynovodní příp...'!F35</f>
        <v>0</v>
      </c>
      <c r="BC98" s="128">
        <f>'STL - STL plynovodní příp...'!F36</f>
        <v>0</v>
      </c>
      <c r="BD98" s="130">
        <f>'STL - STL plynovodní příp...'!F37</f>
        <v>0</v>
      </c>
      <c r="BE98" s="7"/>
      <c r="BT98" s="131" t="s">
        <v>84</v>
      </c>
      <c r="BV98" s="131" t="s">
        <v>78</v>
      </c>
      <c r="BW98" s="131" t="s">
        <v>95</v>
      </c>
      <c r="BX98" s="131" t="s">
        <v>5</v>
      </c>
      <c r="CL98" s="131" t="s">
        <v>1</v>
      </c>
      <c r="CM98" s="131" t="s">
        <v>86</v>
      </c>
    </row>
    <row r="99" spans="1:91" s="7" customFormat="1" ht="16.5" customHeight="1">
      <c r="A99" s="119" t="s">
        <v>80</v>
      </c>
      <c r="B99" s="120"/>
      <c r="C99" s="121"/>
      <c r="D99" s="122" t="s">
        <v>96</v>
      </c>
      <c r="E99" s="122"/>
      <c r="F99" s="122"/>
      <c r="G99" s="122"/>
      <c r="H99" s="122"/>
      <c r="I99" s="123"/>
      <c r="J99" s="122" t="s">
        <v>97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'ÚT - Vytápění'!J30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83</v>
      </c>
      <c r="AR99" s="126"/>
      <c r="AS99" s="127">
        <v>0</v>
      </c>
      <c r="AT99" s="128">
        <f>ROUND(SUM(AV99:AW99),2)</f>
        <v>0</v>
      </c>
      <c r="AU99" s="129">
        <f>'ÚT - Vytápění'!P124</f>
        <v>0</v>
      </c>
      <c r="AV99" s="128">
        <f>'ÚT - Vytápění'!J33</f>
        <v>0</v>
      </c>
      <c r="AW99" s="128">
        <f>'ÚT - Vytápění'!J34</f>
        <v>0</v>
      </c>
      <c r="AX99" s="128">
        <f>'ÚT - Vytápění'!J35</f>
        <v>0</v>
      </c>
      <c r="AY99" s="128">
        <f>'ÚT - Vytápění'!J36</f>
        <v>0</v>
      </c>
      <c r="AZ99" s="128">
        <f>'ÚT - Vytápění'!F33</f>
        <v>0</v>
      </c>
      <c r="BA99" s="128">
        <f>'ÚT - Vytápění'!F34</f>
        <v>0</v>
      </c>
      <c r="BB99" s="128">
        <f>'ÚT - Vytápění'!F35</f>
        <v>0</v>
      </c>
      <c r="BC99" s="128">
        <f>'ÚT - Vytápění'!F36</f>
        <v>0</v>
      </c>
      <c r="BD99" s="130">
        <f>'ÚT - Vytápění'!F37</f>
        <v>0</v>
      </c>
      <c r="BE99" s="7"/>
      <c r="BT99" s="131" t="s">
        <v>84</v>
      </c>
      <c r="BV99" s="131" t="s">
        <v>78</v>
      </c>
      <c r="BW99" s="131" t="s">
        <v>98</v>
      </c>
      <c r="BX99" s="131" t="s">
        <v>5</v>
      </c>
      <c r="CL99" s="131" t="s">
        <v>1</v>
      </c>
      <c r="CM99" s="131" t="s">
        <v>86</v>
      </c>
    </row>
    <row r="100" spans="1:91" s="7" customFormat="1" ht="16.5" customHeight="1">
      <c r="A100" s="119" t="s">
        <v>80</v>
      </c>
      <c r="B100" s="120"/>
      <c r="C100" s="121"/>
      <c r="D100" s="122" t="s">
        <v>99</v>
      </c>
      <c r="E100" s="122"/>
      <c r="F100" s="122"/>
      <c r="G100" s="122"/>
      <c r="H100" s="122"/>
      <c r="I100" s="123"/>
      <c r="J100" s="122" t="s">
        <v>100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'ZTI - Zdravotně technické...'!J30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83</v>
      </c>
      <c r="AR100" s="126"/>
      <c r="AS100" s="127">
        <v>0</v>
      </c>
      <c r="AT100" s="128">
        <f>ROUND(SUM(AV100:AW100),2)</f>
        <v>0</v>
      </c>
      <c r="AU100" s="129">
        <f>'ZTI - Zdravotně technické...'!P130</f>
        <v>0</v>
      </c>
      <c r="AV100" s="128">
        <f>'ZTI - Zdravotně technické...'!J33</f>
        <v>0</v>
      </c>
      <c r="AW100" s="128">
        <f>'ZTI - Zdravotně technické...'!J34</f>
        <v>0</v>
      </c>
      <c r="AX100" s="128">
        <f>'ZTI - Zdravotně technické...'!J35</f>
        <v>0</v>
      </c>
      <c r="AY100" s="128">
        <f>'ZTI - Zdravotně technické...'!J36</f>
        <v>0</v>
      </c>
      <c r="AZ100" s="128">
        <f>'ZTI - Zdravotně technické...'!F33</f>
        <v>0</v>
      </c>
      <c r="BA100" s="128">
        <f>'ZTI - Zdravotně technické...'!F34</f>
        <v>0</v>
      </c>
      <c r="BB100" s="128">
        <f>'ZTI - Zdravotně technické...'!F35</f>
        <v>0</v>
      </c>
      <c r="BC100" s="128">
        <f>'ZTI - Zdravotně technické...'!F36</f>
        <v>0</v>
      </c>
      <c r="BD100" s="130">
        <f>'ZTI - Zdravotně technické...'!F37</f>
        <v>0</v>
      </c>
      <c r="BE100" s="7"/>
      <c r="BT100" s="131" t="s">
        <v>84</v>
      </c>
      <c r="BV100" s="131" t="s">
        <v>78</v>
      </c>
      <c r="BW100" s="131" t="s">
        <v>101</v>
      </c>
      <c r="BX100" s="131" t="s">
        <v>5</v>
      </c>
      <c r="CL100" s="131" t="s">
        <v>1</v>
      </c>
      <c r="CM100" s="131" t="s">
        <v>86</v>
      </c>
    </row>
    <row r="101" spans="1:91" s="7" customFormat="1" ht="16.5" customHeight="1">
      <c r="A101" s="119" t="s">
        <v>80</v>
      </c>
      <c r="B101" s="120"/>
      <c r="C101" s="121"/>
      <c r="D101" s="122" t="s">
        <v>102</v>
      </c>
      <c r="E101" s="122"/>
      <c r="F101" s="122"/>
      <c r="G101" s="122"/>
      <c r="H101" s="122"/>
      <c r="I101" s="123"/>
      <c r="J101" s="122" t="s">
        <v>103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'VRN - Vedlejší rozpočtové...'!J30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83</v>
      </c>
      <c r="AR101" s="126"/>
      <c r="AS101" s="132">
        <v>0</v>
      </c>
      <c r="AT101" s="133">
        <f>ROUND(SUM(AV101:AW101),2)</f>
        <v>0</v>
      </c>
      <c r="AU101" s="134">
        <f>'VRN - Vedlejší rozpočtové...'!P120</f>
        <v>0</v>
      </c>
      <c r="AV101" s="133">
        <f>'VRN - Vedlejší rozpočtové...'!J33</f>
        <v>0</v>
      </c>
      <c r="AW101" s="133">
        <f>'VRN - Vedlejší rozpočtové...'!J34</f>
        <v>0</v>
      </c>
      <c r="AX101" s="133">
        <f>'VRN - Vedlejší rozpočtové...'!J35</f>
        <v>0</v>
      </c>
      <c r="AY101" s="133">
        <f>'VRN - Vedlejší rozpočtové...'!J36</f>
        <v>0</v>
      </c>
      <c r="AZ101" s="133">
        <f>'VRN - Vedlejší rozpočtové...'!F33</f>
        <v>0</v>
      </c>
      <c r="BA101" s="133">
        <f>'VRN - Vedlejší rozpočtové...'!F34</f>
        <v>0</v>
      </c>
      <c r="BB101" s="133">
        <f>'VRN - Vedlejší rozpočtové...'!F35</f>
        <v>0</v>
      </c>
      <c r="BC101" s="133">
        <f>'VRN - Vedlejší rozpočtové...'!F36</f>
        <v>0</v>
      </c>
      <c r="BD101" s="135">
        <f>'VRN - Vedlejší rozpočtové...'!F37</f>
        <v>0</v>
      </c>
      <c r="BE101" s="7"/>
      <c r="BT101" s="131" t="s">
        <v>84</v>
      </c>
      <c r="BV101" s="131" t="s">
        <v>78</v>
      </c>
      <c r="BW101" s="131" t="s">
        <v>104</v>
      </c>
      <c r="BX101" s="131" t="s">
        <v>5</v>
      </c>
      <c r="CL101" s="131" t="s">
        <v>1</v>
      </c>
      <c r="CM101" s="131" t="s">
        <v>86</v>
      </c>
    </row>
    <row r="102" spans="1:57" s="2" customFormat="1" ht="30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44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</sheetData>
  <sheetProtection password="CC35" sheet="1" objects="1" scenarios="1" formatColumns="0" formatRows="0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ASŘ - Architektonické a s...'!C2" display="/"/>
    <hyperlink ref="A96" location="'EL - Silnoproudá elektroi...'!C2" display="/"/>
    <hyperlink ref="A97" location="'PL - Vnitřní rozvod plynu'!C2" display="/"/>
    <hyperlink ref="A98" location="'STL - STL plynovodní příp...'!C2" display="/"/>
    <hyperlink ref="A99" location="'ÚT - Vytápění'!C2" display="/"/>
    <hyperlink ref="A100" location="'ZTI - Zdravotně technické...'!C2" display="/"/>
    <hyperlink ref="A101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  <c r="AZ2" s="136" t="s">
        <v>105</v>
      </c>
      <c r="BA2" s="136" t="s">
        <v>1</v>
      </c>
      <c r="BB2" s="136" t="s">
        <v>1</v>
      </c>
      <c r="BC2" s="136" t="s">
        <v>106</v>
      </c>
      <c r="BD2" s="136" t="s">
        <v>86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  <c r="AZ3" s="136" t="s">
        <v>107</v>
      </c>
      <c r="BA3" s="136" t="s">
        <v>1</v>
      </c>
      <c r="BB3" s="136" t="s">
        <v>1</v>
      </c>
      <c r="BC3" s="136" t="s">
        <v>108</v>
      </c>
      <c r="BD3" s="136" t="s">
        <v>86</v>
      </c>
    </row>
    <row r="4" spans="2:56" s="1" customFormat="1" ht="24.95" customHeight="1">
      <c r="B4" s="20"/>
      <c r="D4" s="139" t="s">
        <v>109</v>
      </c>
      <c r="L4" s="20"/>
      <c r="M4" s="140" t="s">
        <v>10</v>
      </c>
      <c r="AT4" s="17" t="s">
        <v>4</v>
      </c>
      <c r="AZ4" s="136" t="s">
        <v>110</v>
      </c>
      <c r="BA4" s="136" t="s">
        <v>1</v>
      </c>
      <c r="BB4" s="136" t="s">
        <v>1</v>
      </c>
      <c r="BC4" s="136" t="s">
        <v>111</v>
      </c>
      <c r="BD4" s="136" t="s">
        <v>86</v>
      </c>
    </row>
    <row r="5" spans="2:56" s="1" customFormat="1" ht="6.95" customHeight="1">
      <c r="B5" s="20"/>
      <c r="L5" s="20"/>
      <c r="AZ5" s="136" t="s">
        <v>112</v>
      </c>
      <c r="BA5" s="136" t="s">
        <v>1</v>
      </c>
      <c r="BB5" s="136" t="s">
        <v>1</v>
      </c>
      <c r="BC5" s="136" t="s">
        <v>113</v>
      </c>
      <c r="BD5" s="136" t="s">
        <v>86</v>
      </c>
    </row>
    <row r="6" spans="2:56" s="1" customFormat="1" ht="12" customHeight="1">
      <c r="B6" s="20"/>
      <c r="D6" s="141" t="s">
        <v>16</v>
      </c>
      <c r="L6" s="20"/>
      <c r="AZ6" s="136" t="s">
        <v>114</v>
      </c>
      <c r="BA6" s="136" t="s">
        <v>1</v>
      </c>
      <c r="BB6" s="136" t="s">
        <v>1</v>
      </c>
      <c r="BC6" s="136" t="s">
        <v>115</v>
      </c>
      <c r="BD6" s="136" t="s">
        <v>86</v>
      </c>
    </row>
    <row r="7" spans="2:56" s="1" customFormat="1" ht="16.5" customHeight="1">
      <c r="B7" s="20"/>
      <c r="E7" s="142" t="str">
        <f>'Rekapitulace stavby'!K6</f>
        <v>Stavební úpravy objektu č.p. 183/9 ul. Matiční, Ústí nad Labem</v>
      </c>
      <c r="F7" s="141"/>
      <c r="G7" s="141"/>
      <c r="H7" s="141"/>
      <c r="L7" s="20"/>
      <c r="AZ7" s="136" t="s">
        <v>116</v>
      </c>
      <c r="BA7" s="136" t="s">
        <v>1</v>
      </c>
      <c r="BB7" s="136" t="s">
        <v>1</v>
      </c>
      <c r="BC7" s="136" t="s">
        <v>117</v>
      </c>
      <c r="BD7" s="136" t="s">
        <v>86</v>
      </c>
    </row>
    <row r="8" spans="1:56" s="2" customFormat="1" ht="12" customHeight="1">
      <c r="A8" s="38"/>
      <c r="B8" s="44"/>
      <c r="C8" s="38"/>
      <c r="D8" s="141" t="s">
        <v>118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6" t="s">
        <v>119</v>
      </c>
      <c r="BA8" s="136" t="s">
        <v>1</v>
      </c>
      <c r="BB8" s="136" t="s">
        <v>1</v>
      </c>
      <c r="BC8" s="136" t="s">
        <v>120</v>
      </c>
      <c r="BD8" s="136" t="s">
        <v>86</v>
      </c>
    </row>
    <row r="9" spans="1:56" s="2" customFormat="1" ht="16.5" customHeight="1">
      <c r="A9" s="38"/>
      <c r="B9" s="44"/>
      <c r="C9" s="38"/>
      <c r="D9" s="38"/>
      <c r="E9" s="143" t="s">
        <v>121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36" t="s">
        <v>122</v>
      </c>
      <c r="BA9" s="136" t="s">
        <v>1</v>
      </c>
      <c r="BB9" s="136" t="s">
        <v>1</v>
      </c>
      <c r="BC9" s="136" t="s">
        <v>123</v>
      </c>
      <c r="BD9" s="136" t="s">
        <v>86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36" t="s">
        <v>124</v>
      </c>
      <c r="BA10" s="136" t="s">
        <v>1</v>
      </c>
      <c r="BB10" s="136" t="s">
        <v>1</v>
      </c>
      <c r="BC10" s="136" t="s">
        <v>125</v>
      </c>
      <c r="BD10" s="136" t="s">
        <v>86</v>
      </c>
    </row>
    <row r="11" spans="1:56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36" t="s">
        <v>126</v>
      </c>
      <c r="BA11" s="136" t="s">
        <v>1</v>
      </c>
      <c r="BB11" s="136" t="s">
        <v>1</v>
      </c>
      <c r="BC11" s="136" t="s">
        <v>127</v>
      </c>
      <c r="BD11" s="136" t="s">
        <v>86</v>
      </c>
    </row>
    <row r="12" spans="1:56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22. 4. 2022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36" t="s">
        <v>128</v>
      </c>
      <c r="BA12" s="136" t="s">
        <v>1</v>
      </c>
      <c r="BB12" s="136" t="s">
        <v>1</v>
      </c>
      <c r="BC12" s="136" t="s">
        <v>129</v>
      </c>
      <c r="BD12" s="136" t="s">
        <v>86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36" t="s">
        <v>130</v>
      </c>
      <c r="BA13" s="136" t="s">
        <v>1</v>
      </c>
      <c r="BB13" s="136" t="s">
        <v>1</v>
      </c>
      <c r="BC13" s="136" t="s">
        <v>131</v>
      </c>
      <c r="BD13" s="136" t="s">
        <v>86</v>
      </c>
    </row>
    <row r="14" spans="1:56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36" t="s">
        <v>132</v>
      </c>
      <c r="BA14" s="136" t="s">
        <v>1</v>
      </c>
      <c r="BB14" s="136" t="s">
        <v>1</v>
      </c>
      <c r="BC14" s="136" t="s">
        <v>133</v>
      </c>
      <c r="BD14" s="136" t="s">
        <v>86</v>
      </c>
    </row>
    <row r="15" spans="1:56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36" t="s">
        <v>134</v>
      </c>
      <c r="BA15" s="136" t="s">
        <v>1</v>
      </c>
      <c r="BB15" s="136" t="s">
        <v>1</v>
      </c>
      <c r="BC15" s="136" t="s">
        <v>135</v>
      </c>
      <c r="BD15" s="136" t="s">
        <v>86</v>
      </c>
    </row>
    <row r="16" spans="1:56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136" t="s">
        <v>136</v>
      </c>
      <c r="BA16" s="136" t="s">
        <v>1</v>
      </c>
      <c r="BB16" s="136" t="s">
        <v>1</v>
      </c>
      <c r="BC16" s="136" t="s">
        <v>137</v>
      </c>
      <c r="BD16" s="136" t="s">
        <v>86</v>
      </c>
    </row>
    <row r="17" spans="1:56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136" t="s">
        <v>138</v>
      </c>
      <c r="BA17" s="136" t="s">
        <v>1</v>
      </c>
      <c r="BB17" s="136" t="s">
        <v>1</v>
      </c>
      <c r="BC17" s="136" t="s">
        <v>139</v>
      </c>
      <c r="BD17" s="136" t="s">
        <v>86</v>
      </c>
    </row>
    <row r="18" spans="1:56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136" t="s">
        <v>140</v>
      </c>
      <c r="BA18" s="136" t="s">
        <v>1</v>
      </c>
      <c r="BB18" s="136" t="s">
        <v>1</v>
      </c>
      <c r="BC18" s="136" t="s">
        <v>141</v>
      </c>
      <c r="BD18" s="136" t="s">
        <v>86</v>
      </c>
    </row>
    <row r="19" spans="1:56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136" t="s">
        <v>142</v>
      </c>
      <c r="BA19" s="136" t="s">
        <v>1</v>
      </c>
      <c r="BB19" s="136" t="s">
        <v>1</v>
      </c>
      <c r="BC19" s="136" t="s">
        <v>143</v>
      </c>
      <c r="BD19" s="136" t="s">
        <v>86</v>
      </c>
    </row>
    <row r="20" spans="1:56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136" t="s">
        <v>144</v>
      </c>
      <c r="BA20" s="136" t="s">
        <v>1</v>
      </c>
      <c r="BB20" s="136" t="s">
        <v>1</v>
      </c>
      <c r="BC20" s="136" t="s">
        <v>145</v>
      </c>
      <c r="BD20" s="136" t="s">
        <v>86</v>
      </c>
    </row>
    <row r="21" spans="1:56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136" t="s">
        <v>146</v>
      </c>
      <c r="BA21" s="136" t="s">
        <v>1</v>
      </c>
      <c r="BB21" s="136" t="s">
        <v>1</v>
      </c>
      <c r="BC21" s="136" t="s">
        <v>147</v>
      </c>
      <c r="BD21" s="136" t="s">
        <v>86</v>
      </c>
    </row>
    <row r="22" spans="1:56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136" t="s">
        <v>148</v>
      </c>
      <c r="BA22" s="136" t="s">
        <v>1</v>
      </c>
      <c r="BB22" s="136" t="s">
        <v>1</v>
      </c>
      <c r="BC22" s="136" t="s">
        <v>149</v>
      </c>
      <c r="BD22" s="136" t="s">
        <v>86</v>
      </c>
    </row>
    <row r="23" spans="1:56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136" t="s">
        <v>150</v>
      </c>
      <c r="BA23" s="136" t="s">
        <v>1</v>
      </c>
      <c r="BB23" s="136" t="s">
        <v>1</v>
      </c>
      <c r="BC23" s="136" t="s">
        <v>151</v>
      </c>
      <c r="BD23" s="136" t="s">
        <v>86</v>
      </c>
    </row>
    <row r="24" spans="1:56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Z24" s="136" t="s">
        <v>152</v>
      </c>
      <c r="BA24" s="136" t="s">
        <v>1</v>
      </c>
      <c r="BB24" s="136" t="s">
        <v>1</v>
      </c>
      <c r="BC24" s="136" t="s">
        <v>153</v>
      </c>
      <c r="BD24" s="136" t="s">
        <v>86</v>
      </c>
    </row>
    <row r="25" spans="1:56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Z25" s="136" t="s">
        <v>154</v>
      </c>
      <c r="BA25" s="136" t="s">
        <v>1</v>
      </c>
      <c r="BB25" s="136" t="s">
        <v>1</v>
      </c>
      <c r="BC25" s="136" t="s">
        <v>155</v>
      </c>
      <c r="BD25" s="136" t="s">
        <v>86</v>
      </c>
    </row>
    <row r="26" spans="1:56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Z26" s="136" t="s">
        <v>156</v>
      </c>
      <c r="BA26" s="136" t="s">
        <v>1</v>
      </c>
      <c r="BB26" s="136" t="s">
        <v>1</v>
      </c>
      <c r="BC26" s="136" t="s">
        <v>157</v>
      </c>
      <c r="BD26" s="136" t="s">
        <v>86</v>
      </c>
    </row>
    <row r="27" spans="1:56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Z27" s="150" t="s">
        <v>158</v>
      </c>
      <c r="BA27" s="150" t="s">
        <v>1</v>
      </c>
      <c r="BB27" s="150" t="s">
        <v>1</v>
      </c>
      <c r="BC27" s="150" t="s">
        <v>159</v>
      </c>
      <c r="BD27" s="150" t="s">
        <v>86</v>
      </c>
    </row>
    <row r="28" spans="1:56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Z28" s="136" t="s">
        <v>160</v>
      </c>
      <c r="BA28" s="136" t="s">
        <v>1</v>
      </c>
      <c r="BB28" s="136" t="s">
        <v>1</v>
      </c>
      <c r="BC28" s="136" t="s">
        <v>161</v>
      </c>
      <c r="BD28" s="136" t="s">
        <v>86</v>
      </c>
    </row>
    <row r="29" spans="1:56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Z29" s="136" t="s">
        <v>162</v>
      </c>
      <c r="BA29" s="136" t="s">
        <v>1</v>
      </c>
      <c r="BB29" s="136" t="s">
        <v>1</v>
      </c>
      <c r="BC29" s="136" t="s">
        <v>163</v>
      </c>
      <c r="BD29" s="136" t="s">
        <v>86</v>
      </c>
    </row>
    <row r="30" spans="1:56" s="2" customFormat="1" ht="25.4" customHeight="1">
      <c r="A30" s="38"/>
      <c r="B30" s="44"/>
      <c r="C30" s="38"/>
      <c r="D30" s="152" t="s">
        <v>36</v>
      </c>
      <c r="E30" s="38"/>
      <c r="F30" s="38"/>
      <c r="G30" s="38"/>
      <c r="H30" s="38"/>
      <c r="I30" s="38"/>
      <c r="J30" s="153">
        <f>ROUND(J146,2)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Z30" s="136" t="s">
        <v>164</v>
      </c>
      <c r="BA30" s="136" t="s">
        <v>1</v>
      </c>
      <c r="BB30" s="136" t="s">
        <v>1</v>
      </c>
      <c r="BC30" s="136" t="s">
        <v>165</v>
      </c>
      <c r="BD30" s="136" t="s">
        <v>86</v>
      </c>
    </row>
    <row r="31" spans="1:56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Z31" s="136" t="s">
        <v>166</v>
      </c>
      <c r="BA31" s="136" t="s">
        <v>1</v>
      </c>
      <c r="BB31" s="136" t="s">
        <v>1</v>
      </c>
      <c r="BC31" s="136" t="s">
        <v>167</v>
      </c>
      <c r="BD31" s="136" t="s">
        <v>86</v>
      </c>
    </row>
    <row r="32" spans="1:56" s="2" customFormat="1" ht="14.4" customHeight="1">
      <c r="A32" s="38"/>
      <c r="B32" s="44"/>
      <c r="C32" s="38"/>
      <c r="D32" s="38"/>
      <c r="E32" s="38"/>
      <c r="F32" s="154" t="s">
        <v>38</v>
      </c>
      <c r="G32" s="38"/>
      <c r="H32" s="38"/>
      <c r="I32" s="154" t="s">
        <v>37</v>
      </c>
      <c r="J32" s="154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Z32" s="136" t="s">
        <v>168</v>
      </c>
      <c r="BA32" s="136" t="s">
        <v>1</v>
      </c>
      <c r="BB32" s="136" t="s">
        <v>1</v>
      </c>
      <c r="BC32" s="136" t="s">
        <v>169</v>
      </c>
      <c r="BD32" s="136" t="s">
        <v>86</v>
      </c>
    </row>
    <row r="33" spans="1:56" s="2" customFormat="1" ht="14.4" customHeight="1">
      <c r="A33" s="38"/>
      <c r="B33" s="44"/>
      <c r="C33" s="38"/>
      <c r="D33" s="155" t="s">
        <v>40</v>
      </c>
      <c r="E33" s="141" t="s">
        <v>41</v>
      </c>
      <c r="F33" s="156">
        <f>ROUND((SUM(BE146:BE880)),2)</f>
        <v>0</v>
      </c>
      <c r="G33" s="38"/>
      <c r="H33" s="38"/>
      <c r="I33" s="157">
        <v>0.21</v>
      </c>
      <c r="J33" s="156">
        <f>ROUND(((SUM(BE146:BE880))*I33),2)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Z33" s="136" t="s">
        <v>170</v>
      </c>
      <c r="BA33" s="136" t="s">
        <v>1</v>
      </c>
      <c r="BB33" s="136" t="s">
        <v>1</v>
      </c>
      <c r="BC33" s="136" t="s">
        <v>171</v>
      </c>
      <c r="BD33" s="136" t="s">
        <v>86</v>
      </c>
    </row>
    <row r="34" spans="1:56" s="2" customFormat="1" ht="14.4" customHeight="1">
      <c r="A34" s="38"/>
      <c r="B34" s="44"/>
      <c r="C34" s="38"/>
      <c r="D34" s="38"/>
      <c r="E34" s="141" t="s">
        <v>42</v>
      </c>
      <c r="F34" s="156">
        <f>ROUND((SUM(BF146:BF880)),2)</f>
        <v>0</v>
      </c>
      <c r="G34" s="38"/>
      <c r="H34" s="38"/>
      <c r="I34" s="157">
        <v>0.15</v>
      </c>
      <c r="J34" s="156">
        <f>ROUND(((SUM(BF146:BF880))*I34),2)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Z34" s="136" t="s">
        <v>172</v>
      </c>
      <c r="BA34" s="136" t="s">
        <v>1</v>
      </c>
      <c r="BB34" s="136" t="s">
        <v>1</v>
      </c>
      <c r="BC34" s="136" t="s">
        <v>173</v>
      </c>
      <c r="BD34" s="136" t="s">
        <v>86</v>
      </c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6">
        <f>ROUND((SUM(BG146:BG880)),2)</f>
        <v>0</v>
      </c>
      <c r="G35" s="38"/>
      <c r="H35" s="38"/>
      <c r="I35" s="157">
        <v>0.21</v>
      </c>
      <c r="J35" s="156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6">
        <f>ROUND((SUM(BH146:BH880)),2)</f>
        <v>0</v>
      </c>
      <c r="G36" s="38"/>
      <c r="H36" s="38"/>
      <c r="I36" s="157">
        <v>0.15</v>
      </c>
      <c r="J36" s="156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6">
        <f>ROUND((SUM(BI146:BI880)),2)</f>
        <v>0</v>
      </c>
      <c r="G37" s="38"/>
      <c r="H37" s="38"/>
      <c r="I37" s="157">
        <v>0</v>
      </c>
      <c r="J37" s="156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6" t="str">
        <f>E7</f>
        <v>Stavební úpravy objektu č.p. 183/9 ul. Matiční, Ústí nad Labem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ASŘ - Architektonické a stavebně technické řešení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č.p. 183/9, Matiční ul.</v>
      </c>
      <c r="G89" s="40"/>
      <c r="H89" s="40"/>
      <c r="I89" s="32" t="s">
        <v>22</v>
      </c>
      <c r="J89" s="79" t="str">
        <f>IF(J12="","",J12)</f>
        <v>22. 4. 2022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Ústí nad Labem</v>
      </c>
      <c r="G91" s="40"/>
      <c r="H91" s="40"/>
      <c r="I91" s="32" t="s">
        <v>30</v>
      </c>
      <c r="J91" s="36" t="str">
        <f>E21</f>
        <v xml:space="preserve">REGIONPROJEKT  spol.  s r. 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Jan Duben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7" t="s">
        <v>175</v>
      </c>
      <c r="D94" s="178"/>
      <c r="E94" s="178"/>
      <c r="F94" s="178"/>
      <c r="G94" s="178"/>
      <c r="H94" s="178"/>
      <c r="I94" s="178"/>
      <c r="J94" s="179" t="s">
        <v>176</v>
      </c>
      <c r="K94" s="17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0" t="s">
        <v>177</v>
      </c>
      <c r="D96" s="40"/>
      <c r="E96" s="40"/>
      <c r="F96" s="40"/>
      <c r="G96" s="40"/>
      <c r="H96" s="40"/>
      <c r="I96" s="40"/>
      <c r="J96" s="110">
        <f>J146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178</v>
      </c>
    </row>
    <row r="97" spans="1:31" s="9" customFormat="1" ht="24.95" customHeight="1">
      <c r="A97" s="9"/>
      <c r="B97" s="181"/>
      <c r="C97" s="182"/>
      <c r="D97" s="183" t="s">
        <v>179</v>
      </c>
      <c r="E97" s="184"/>
      <c r="F97" s="184"/>
      <c r="G97" s="184"/>
      <c r="H97" s="184"/>
      <c r="I97" s="184"/>
      <c r="J97" s="185">
        <f>J147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180</v>
      </c>
      <c r="E98" s="190"/>
      <c r="F98" s="190"/>
      <c r="G98" s="190"/>
      <c r="H98" s="190"/>
      <c r="I98" s="190"/>
      <c r="J98" s="191">
        <f>J148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181</v>
      </c>
      <c r="E99" s="190"/>
      <c r="F99" s="190"/>
      <c r="G99" s="190"/>
      <c r="H99" s="190"/>
      <c r="I99" s="190"/>
      <c r="J99" s="191">
        <f>J167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182</v>
      </c>
      <c r="E100" s="190"/>
      <c r="F100" s="190"/>
      <c r="G100" s="190"/>
      <c r="H100" s="190"/>
      <c r="I100" s="190"/>
      <c r="J100" s="191">
        <f>J178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183</v>
      </c>
      <c r="E101" s="190"/>
      <c r="F101" s="190"/>
      <c r="G101" s="190"/>
      <c r="H101" s="190"/>
      <c r="I101" s="190"/>
      <c r="J101" s="191">
        <f>J200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184</v>
      </c>
      <c r="E102" s="190"/>
      <c r="F102" s="190"/>
      <c r="G102" s="190"/>
      <c r="H102" s="190"/>
      <c r="I102" s="190"/>
      <c r="J102" s="191">
        <f>J208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185</v>
      </c>
      <c r="E103" s="190"/>
      <c r="F103" s="190"/>
      <c r="G103" s="190"/>
      <c r="H103" s="190"/>
      <c r="I103" s="190"/>
      <c r="J103" s="191">
        <f>J213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186</v>
      </c>
      <c r="E104" s="190"/>
      <c r="F104" s="190"/>
      <c r="G104" s="190"/>
      <c r="H104" s="190"/>
      <c r="I104" s="190"/>
      <c r="J104" s="191">
        <f>J310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187</v>
      </c>
      <c r="E105" s="190"/>
      <c r="F105" s="190"/>
      <c r="G105" s="190"/>
      <c r="H105" s="190"/>
      <c r="I105" s="190"/>
      <c r="J105" s="191">
        <f>J399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7"/>
      <c r="C106" s="188"/>
      <c r="D106" s="189" t="s">
        <v>188</v>
      </c>
      <c r="E106" s="190"/>
      <c r="F106" s="190"/>
      <c r="G106" s="190"/>
      <c r="H106" s="190"/>
      <c r="I106" s="190"/>
      <c r="J106" s="191">
        <f>J416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1"/>
      <c r="C107" s="182"/>
      <c r="D107" s="183" t="s">
        <v>189</v>
      </c>
      <c r="E107" s="184"/>
      <c r="F107" s="184"/>
      <c r="G107" s="184"/>
      <c r="H107" s="184"/>
      <c r="I107" s="184"/>
      <c r="J107" s="185">
        <f>J418</f>
        <v>0</v>
      </c>
      <c r="K107" s="182"/>
      <c r="L107" s="18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7"/>
      <c r="C108" s="188"/>
      <c r="D108" s="189" t="s">
        <v>190</v>
      </c>
      <c r="E108" s="190"/>
      <c r="F108" s="190"/>
      <c r="G108" s="190"/>
      <c r="H108" s="190"/>
      <c r="I108" s="190"/>
      <c r="J108" s="191">
        <f>J419</f>
        <v>0</v>
      </c>
      <c r="K108" s="188"/>
      <c r="L108" s="19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7"/>
      <c r="C109" s="188"/>
      <c r="D109" s="189" t="s">
        <v>191</v>
      </c>
      <c r="E109" s="190"/>
      <c r="F109" s="190"/>
      <c r="G109" s="190"/>
      <c r="H109" s="190"/>
      <c r="I109" s="190"/>
      <c r="J109" s="191">
        <f>J444</f>
        <v>0</v>
      </c>
      <c r="K109" s="188"/>
      <c r="L109" s="19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7"/>
      <c r="C110" s="188"/>
      <c r="D110" s="189" t="s">
        <v>192</v>
      </c>
      <c r="E110" s="190"/>
      <c r="F110" s="190"/>
      <c r="G110" s="190"/>
      <c r="H110" s="190"/>
      <c r="I110" s="190"/>
      <c r="J110" s="191">
        <f>J452</f>
        <v>0</v>
      </c>
      <c r="K110" s="188"/>
      <c r="L110" s="19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7"/>
      <c r="C111" s="188"/>
      <c r="D111" s="189" t="s">
        <v>193</v>
      </c>
      <c r="E111" s="190"/>
      <c r="F111" s="190"/>
      <c r="G111" s="190"/>
      <c r="H111" s="190"/>
      <c r="I111" s="190"/>
      <c r="J111" s="191">
        <f>J464</f>
        <v>0</v>
      </c>
      <c r="K111" s="188"/>
      <c r="L111" s="192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7"/>
      <c r="C112" s="188"/>
      <c r="D112" s="189" t="s">
        <v>194</v>
      </c>
      <c r="E112" s="190"/>
      <c r="F112" s="190"/>
      <c r="G112" s="190"/>
      <c r="H112" s="190"/>
      <c r="I112" s="190"/>
      <c r="J112" s="191">
        <f>J471</f>
        <v>0</v>
      </c>
      <c r="K112" s="188"/>
      <c r="L112" s="19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7"/>
      <c r="C113" s="188"/>
      <c r="D113" s="189" t="s">
        <v>195</v>
      </c>
      <c r="E113" s="190"/>
      <c r="F113" s="190"/>
      <c r="G113" s="190"/>
      <c r="H113" s="190"/>
      <c r="I113" s="190"/>
      <c r="J113" s="191">
        <f>J476</f>
        <v>0</v>
      </c>
      <c r="K113" s="188"/>
      <c r="L113" s="192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7"/>
      <c r="C114" s="188"/>
      <c r="D114" s="189" t="s">
        <v>196</v>
      </c>
      <c r="E114" s="190"/>
      <c r="F114" s="190"/>
      <c r="G114" s="190"/>
      <c r="H114" s="190"/>
      <c r="I114" s="190"/>
      <c r="J114" s="191">
        <f>J481</f>
        <v>0</v>
      </c>
      <c r="K114" s="188"/>
      <c r="L114" s="192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7"/>
      <c r="C115" s="188"/>
      <c r="D115" s="189" t="s">
        <v>197</v>
      </c>
      <c r="E115" s="190"/>
      <c r="F115" s="190"/>
      <c r="G115" s="190"/>
      <c r="H115" s="190"/>
      <c r="I115" s="190"/>
      <c r="J115" s="191">
        <f>J545</f>
        <v>0</v>
      </c>
      <c r="K115" s="188"/>
      <c r="L115" s="192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7"/>
      <c r="C116" s="188"/>
      <c r="D116" s="189" t="s">
        <v>198</v>
      </c>
      <c r="E116" s="190"/>
      <c r="F116" s="190"/>
      <c r="G116" s="190"/>
      <c r="H116" s="190"/>
      <c r="I116" s="190"/>
      <c r="J116" s="191">
        <f>J595</f>
        <v>0</v>
      </c>
      <c r="K116" s="188"/>
      <c r="L116" s="192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7"/>
      <c r="C117" s="188"/>
      <c r="D117" s="189" t="s">
        <v>199</v>
      </c>
      <c r="E117" s="190"/>
      <c r="F117" s="190"/>
      <c r="G117" s="190"/>
      <c r="H117" s="190"/>
      <c r="I117" s="190"/>
      <c r="J117" s="191">
        <f>J636</f>
        <v>0</v>
      </c>
      <c r="K117" s="188"/>
      <c r="L117" s="192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7"/>
      <c r="C118" s="188"/>
      <c r="D118" s="189" t="s">
        <v>200</v>
      </c>
      <c r="E118" s="190"/>
      <c r="F118" s="190"/>
      <c r="G118" s="190"/>
      <c r="H118" s="190"/>
      <c r="I118" s="190"/>
      <c r="J118" s="191">
        <f>J643</f>
        <v>0</v>
      </c>
      <c r="K118" s="188"/>
      <c r="L118" s="192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7"/>
      <c r="C119" s="188"/>
      <c r="D119" s="189" t="s">
        <v>201</v>
      </c>
      <c r="E119" s="190"/>
      <c r="F119" s="190"/>
      <c r="G119" s="190"/>
      <c r="H119" s="190"/>
      <c r="I119" s="190"/>
      <c r="J119" s="191">
        <f>J770</f>
        <v>0</v>
      </c>
      <c r="K119" s="188"/>
      <c r="L119" s="192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7"/>
      <c r="C120" s="188"/>
      <c r="D120" s="189" t="s">
        <v>202</v>
      </c>
      <c r="E120" s="190"/>
      <c r="F120" s="190"/>
      <c r="G120" s="190"/>
      <c r="H120" s="190"/>
      <c r="I120" s="190"/>
      <c r="J120" s="191">
        <f>J792</f>
        <v>0</v>
      </c>
      <c r="K120" s="188"/>
      <c r="L120" s="192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87"/>
      <c r="C121" s="188"/>
      <c r="D121" s="189" t="s">
        <v>203</v>
      </c>
      <c r="E121" s="190"/>
      <c r="F121" s="190"/>
      <c r="G121" s="190"/>
      <c r="H121" s="190"/>
      <c r="I121" s="190"/>
      <c r="J121" s="191">
        <f>J818</f>
        <v>0</v>
      </c>
      <c r="K121" s="188"/>
      <c r="L121" s="192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87"/>
      <c r="C122" s="188"/>
      <c r="D122" s="189" t="s">
        <v>204</v>
      </c>
      <c r="E122" s="190"/>
      <c r="F122" s="190"/>
      <c r="G122" s="190"/>
      <c r="H122" s="190"/>
      <c r="I122" s="190"/>
      <c r="J122" s="191">
        <f>J840</f>
        <v>0</v>
      </c>
      <c r="K122" s="188"/>
      <c r="L122" s="192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87"/>
      <c r="C123" s="188"/>
      <c r="D123" s="189" t="s">
        <v>205</v>
      </c>
      <c r="E123" s="190"/>
      <c r="F123" s="190"/>
      <c r="G123" s="190"/>
      <c r="H123" s="190"/>
      <c r="I123" s="190"/>
      <c r="J123" s="191">
        <f>J864</f>
        <v>0</v>
      </c>
      <c r="K123" s="188"/>
      <c r="L123" s="192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87"/>
      <c r="C124" s="188"/>
      <c r="D124" s="189" t="s">
        <v>206</v>
      </c>
      <c r="E124" s="190"/>
      <c r="F124" s="190"/>
      <c r="G124" s="190"/>
      <c r="H124" s="190"/>
      <c r="I124" s="190"/>
      <c r="J124" s="191">
        <f>J872</f>
        <v>0</v>
      </c>
      <c r="K124" s="188"/>
      <c r="L124" s="192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9" customFormat="1" ht="24.95" customHeight="1">
      <c r="A125" s="9"/>
      <c r="B125" s="181"/>
      <c r="C125" s="182"/>
      <c r="D125" s="183" t="s">
        <v>207</v>
      </c>
      <c r="E125" s="184"/>
      <c r="F125" s="184"/>
      <c r="G125" s="184"/>
      <c r="H125" s="184"/>
      <c r="I125" s="184"/>
      <c r="J125" s="185">
        <f>J877</f>
        <v>0</v>
      </c>
      <c r="K125" s="182"/>
      <c r="L125" s="186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s="10" customFormat="1" ht="19.9" customHeight="1">
      <c r="A126" s="10"/>
      <c r="B126" s="187"/>
      <c r="C126" s="188"/>
      <c r="D126" s="189" t="s">
        <v>208</v>
      </c>
      <c r="E126" s="190"/>
      <c r="F126" s="190"/>
      <c r="G126" s="190"/>
      <c r="H126" s="190"/>
      <c r="I126" s="190"/>
      <c r="J126" s="191">
        <f>J878</f>
        <v>0</v>
      </c>
      <c r="K126" s="188"/>
      <c r="L126" s="192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2" customFormat="1" ht="21.8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67"/>
      <c r="J128" s="67"/>
      <c r="K128" s="67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32" spans="1:31" s="2" customFormat="1" ht="6.95" customHeight="1">
      <c r="A132" s="38"/>
      <c r="B132" s="68"/>
      <c r="C132" s="69"/>
      <c r="D132" s="69"/>
      <c r="E132" s="69"/>
      <c r="F132" s="69"/>
      <c r="G132" s="69"/>
      <c r="H132" s="69"/>
      <c r="I132" s="69"/>
      <c r="J132" s="69"/>
      <c r="K132" s="69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24.95" customHeight="1">
      <c r="A133" s="38"/>
      <c r="B133" s="39"/>
      <c r="C133" s="23" t="s">
        <v>209</v>
      </c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6.95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2" customHeight="1">
      <c r="A135" s="38"/>
      <c r="B135" s="39"/>
      <c r="C135" s="32" t="s">
        <v>16</v>
      </c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6.5" customHeight="1">
      <c r="A136" s="38"/>
      <c r="B136" s="39"/>
      <c r="C136" s="40"/>
      <c r="D136" s="40"/>
      <c r="E136" s="176" t="str">
        <f>E7</f>
        <v>Stavební úpravy objektu č.p. 183/9 ul. Matiční, Ústí nad Labem</v>
      </c>
      <c r="F136" s="32"/>
      <c r="G136" s="32"/>
      <c r="H136" s="32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2" customHeight="1">
      <c r="A137" s="38"/>
      <c r="B137" s="39"/>
      <c r="C137" s="32" t="s">
        <v>118</v>
      </c>
      <c r="D137" s="40"/>
      <c r="E137" s="40"/>
      <c r="F137" s="40"/>
      <c r="G137" s="40"/>
      <c r="H137" s="40"/>
      <c r="I137" s="40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6.5" customHeight="1">
      <c r="A138" s="38"/>
      <c r="B138" s="39"/>
      <c r="C138" s="40"/>
      <c r="D138" s="40"/>
      <c r="E138" s="76" t="str">
        <f>E9</f>
        <v>ASŘ - Architektonické a stavebně technické řešení</v>
      </c>
      <c r="F138" s="40"/>
      <c r="G138" s="40"/>
      <c r="H138" s="40"/>
      <c r="I138" s="40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6.95" customHeight="1">
      <c r="A139" s="38"/>
      <c r="B139" s="39"/>
      <c r="C139" s="40"/>
      <c r="D139" s="40"/>
      <c r="E139" s="40"/>
      <c r="F139" s="40"/>
      <c r="G139" s="40"/>
      <c r="H139" s="40"/>
      <c r="I139" s="40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12" customHeight="1">
      <c r="A140" s="38"/>
      <c r="B140" s="39"/>
      <c r="C140" s="32" t="s">
        <v>20</v>
      </c>
      <c r="D140" s="40"/>
      <c r="E140" s="40"/>
      <c r="F140" s="27" t="str">
        <f>F12</f>
        <v>č.p. 183/9, Matiční ul.</v>
      </c>
      <c r="G140" s="40"/>
      <c r="H140" s="40"/>
      <c r="I140" s="32" t="s">
        <v>22</v>
      </c>
      <c r="J140" s="79" t="str">
        <f>IF(J12="","",J12)</f>
        <v>22. 4. 2022</v>
      </c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6.95" customHeight="1">
      <c r="A141" s="38"/>
      <c r="B141" s="39"/>
      <c r="C141" s="40"/>
      <c r="D141" s="40"/>
      <c r="E141" s="40"/>
      <c r="F141" s="40"/>
      <c r="G141" s="40"/>
      <c r="H141" s="40"/>
      <c r="I141" s="40"/>
      <c r="J141" s="40"/>
      <c r="K141" s="40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s="2" customFormat="1" ht="25.65" customHeight="1">
      <c r="A142" s="38"/>
      <c r="B142" s="39"/>
      <c r="C142" s="32" t="s">
        <v>24</v>
      </c>
      <c r="D142" s="40"/>
      <c r="E142" s="40"/>
      <c r="F142" s="27" t="str">
        <f>E15</f>
        <v>Statutární město Ústí nad Labem</v>
      </c>
      <c r="G142" s="40"/>
      <c r="H142" s="40"/>
      <c r="I142" s="32" t="s">
        <v>30</v>
      </c>
      <c r="J142" s="36" t="str">
        <f>E21</f>
        <v xml:space="preserve">REGIONPROJEKT  spol.  s r. o.</v>
      </c>
      <c r="K142" s="40"/>
      <c r="L142" s="63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s="2" customFormat="1" ht="15.15" customHeight="1">
      <c r="A143" s="38"/>
      <c r="B143" s="39"/>
      <c r="C143" s="32" t="s">
        <v>28</v>
      </c>
      <c r="D143" s="40"/>
      <c r="E143" s="40"/>
      <c r="F143" s="27" t="str">
        <f>IF(E18="","",E18)</f>
        <v>Vyplň údaj</v>
      </c>
      <c r="G143" s="40"/>
      <c r="H143" s="40"/>
      <c r="I143" s="32" t="s">
        <v>33</v>
      </c>
      <c r="J143" s="36" t="str">
        <f>E24</f>
        <v>Ing. Jan Duben</v>
      </c>
      <c r="K143" s="40"/>
      <c r="L143" s="63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2" customFormat="1" ht="10.3" customHeight="1">
      <c r="A144" s="38"/>
      <c r="B144" s="39"/>
      <c r="C144" s="40"/>
      <c r="D144" s="40"/>
      <c r="E144" s="40"/>
      <c r="F144" s="40"/>
      <c r="G144" s="40"/>
      <c r="H144" s="40"/>
      <c r="I144" s="40"/>
      <c r="J144" s="40"/>
      <c r="K144" s="40"/>
      <c r="L144" s="63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1:31" s="11" customFormat="1" ht="29.25" customHeight="1">
      <c r="A145" s="193"/>
      <c r="B145" s="194"/>
      <c r="C145" s="195" t="s">
        <v>210</v>
      </c>
      <c r="D145" s="196" t="s">
        <v>61</v>
      </c>
      <c r="E145" s="196" t="s">
        <v>57</v>
      </c>
      <c r="F145" s="196" t="s">
        <v>58</v>
      </c>
      <c r="G145" s="196" t="s">
        <v>211</v>
      </c>
      <c r="H145" s="196" t="s">
        <v>212</v>
      </c>
      <c r="I145" s="196" t="s">
        <v>213</v>
      </c>
      <c r="J145" s="197" t="s">
        <v>176</v>
      </c>
      <c r="K145" s="198" t="s">
        <v>214</v>
      </c>
      <c r="L145" s="199"/>
      <c r="M145" s="100" t="s">
        <v>1</v>
      </c>
      <c r="N145" s="101" t="s">
        <v>40</v>
      </c>
      <c r="O145" s="101" t="s">
        <v>215</v>
      </c>
      <c r="P145" s="101" t="s">
        <v>216</v>
      </c>
      <c r="Q145" s="101" t="s">
        <v>217</v>
      </c>
      <c r="R145" s="101" t="s">
        <v>218</v>
      </c>
      <c r="S145" s="101" t="s">
        <v>219</v>
      </c>
      <c r="T145" s="102" t="s">
        <v>220</v>
      </c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</row>
    <row r="146" spans="1:63" s="2" customFormat="1" ht="22.8" customHeight="1">
      <c r="A146" s="38"/>
      <c r="B146" s="39"/>
      <c r="C146" s="107" t="s">
        <v>221</v>
      </c>
      <c r="D146" s="40"/>
      <c r="E146" s="40"/>
      <c r="F146" s="40"/>
      <c r="G146" s="40"/>
      <c r="H146" s="40"/>
      <c r="I146" s="40"/>
      <c r="J146" s="200">
        <f>BK146</f>
        <v>0</v>
      </c>
      <c r="K146" s="40"/>
      <c r="L146" s="44"/>
      <c r="M146" s="103"/>
      <c r="N146" s="201"/>
      <c r="O146" s="104"/>
      <c r="P146" s="202">
        <f>P147+P418+P877</f>
        <v>0</v>
      </c>
      <c r="Q146" s="104"/>
      <c r="R146" s="202">
        <f>R147+R418+R877</f>
        <v>98.82415481999999</v>
      </c>
      <c r="S146" s="104"/>
      <c r="T146" s="203">
        <f>T147+T418+T877</f>
        <v>57.55116865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75</v>
      </c>
      <c r="AU146" s="17" t="s">
        <v>178</v>
      </c>
      <c r="BK146" s="204">
        <f>BK147+BK418+BK877</f>
        <v>0</v>
      </c>
    </row>
    <row r="147" spans="1:63" s="12" customFormat="1" ht="25.9" customHeight="1">
      <c r="A147" s="12"/>
      <c r="B147" s="205"/>
      <c r="C147" s="206"/>
      <c r="D147" s="207" t="s">
        <v>75</v>
      </c>
      <c r="E147" s="208" t="s">
        <v>222</v>
      </c>
      <c r="F147" s="208" t="s">
        <v>223</v>
      </c>
      <c r="G147" s="206"/>
      <c r="H147" s="206"/>
      <c r="I147" s="209"/>
      <c r="J147" s="210">
        <f>BK147</f>
        <v>0</v>
      </c>
      <c r="K147" s="206"/>
      <c r="L147" s="211"/>
      <c r="M147" s="212"/>
      <c r="N147" s="213"/>
      <c r="O147" s="213"/>
      <c r="P147" s="214">
        <f>P148+P167+P178+P200+P208+P213+P310+P399+P416</f>
        <v>0</v>
      </c>
      <c r="Q147" s="213"/>
      <c r="R147" s="214">
        <f>R148+R167+R178+R200+R208+R213+R310+R399+R416</f>
        <v>78.62406186</v>
      </c>
      <c r="S147" s="213"/>
      <c r="T147" s="215">
        <f>T148+T167+T178+T200+T208+T213+T310+T399+T416</f>
        <v>41.279675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6" t="s">
        <v>84</v>
      </c>
      <c r="AT147" s="217" t="s">
        <v>75</v>
      </c>
      <c r="AU147" s="217" t="s">
        <v>76</v>
      </c>
      <c r="AY147" s="216" t="s">
        <v>224</v>
      </c>
      <c r="BK147" s="218">
        <f>BK148+BK167+BK178+BK200+BK208+BK213+BK310+BK399+BK416</f>
        <v>0</v>
      </c>
    </row>
    <row r="148" spans="1:63" s="12" customFormat="1" ht="22.8" customHeight="1">
      <c r="A148" s="12"/>
      <c r="B148" s="205"/>
      <c r="C148" s="206"/>
      <c r="D148" s="207" t="s">
        <v>75</v>
      </c>
      <c r="E148" s="219" t="s">
        <v>84</v>
      </c>
      <c r="F148" s="219" t="s">
        <v>225</v>
      </c>
      <c r="G148" s="206"/>
      <c r="H148" s="206"/>
      <c r="I148" s="209"/>
      <c r="J148" s="220">
        <f>BK148</f>
        <v>0</v>
      </c>
      <c r="K148" s="206"/>
      <c r="L148" s="211"/>
      <c r="M148" s="212"/>
      <c r="N148" s="213"/>
      <c r="O148" s="213"/>
      <c r="P148" s="214">
        <f>SUM(P149:P166)</f>
        <v>0</v>
      </c>
      <c r="Q148" s="213"/>
      <c r="R148" s="214">
        <f>SUM(R149:R166)</f>
        <v>0</v>
      </c>
      <c r="S148" s="213"/>
      <c r="T148" s="215">
        <f>SUM(T149:T166)</f>
        <v>0.74206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6" t="s">
        <v>84</v>
      </c>
      <c r="AT148" s="217" t="s">
        <v>75</v>
      </c>
      <c r="AU148" s="217" t="s">
        <v>84</v>
      </c>
      <c r="AY148" s="216" t="s">
        <v>224</v>
      </c>
      <c r="BK148" s="218">
        <f>SUM(BK149:BK166)</f>
        <v>0</v>
      </c>
    </row>
    <row r="149" spans="1:65" s="2" customFormat="1" ht="16.5" customHeight="1">
      <c r="A149" s="38"/>
      <c r="B149" s="39"/>
      <c r="C149" s="221" t="s">
        <v>84</v>
      </c>
      <c r="D149" s="221" t="s">
        <v>226</v>
      </c>
      <c r="E149" s="222" t="s">
        <v>227</v>
      </c>
      <c r="F149" s="223" t="s">
        <v>228</v>
      </c>
      <c r="G149" s="224" t="s">
        <v>229</v>
      </c>
      <c r="H149" s="225">
        <v>3.373</v>
      </c>
      <c r="I149" s="226"/>
      <c r="J149" s="227">
        <f>ROUND(I149*H149,2)</f>
        <v>0</v>
      </c>
      <c r="K149" s="228"/>
      <c r="L149" s="44"/>
      <c r="M149" s="229" t="s">
        <v>1</v>
      </c>
      <c r="N149" s="230" t="s">
        <v>41</v>
      </c>
      <c r="O149" s="91"/>
      <c r="P149" s="231">
        <f>O149*H149</f>
        <v>0</v>
      </c>
      <c r="Q149" s="231">
        <v>0</v>
      </c>
      <c r="R149" s="231">
        <f>Q149*H149</f>
        <v>0</v>
      </c>
      <c r="S149" s="231">
        <v>0.22</v>
      </c>
      <c r="T149" s="232">
        <f>S149*H149</f>
        <v>0.74206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230</v>
      </c>
      <c r="AT149" s="233" t="s">
        <v>226</v>
      </c>
      <c r="AU149" s="233" t="s">
        <v>86</v>
      </c>
      <c r="AY149" s="17" t="s">
        <v>224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84</v>
      </c>
      <c r="BK149" s="234">
        <f>ROUND(I149*H149,2)</f>
        <v>0</v>
      </c>
      <c r="BL149" s="17" t="s">
        <v>230</v>
      </c>
      <c r="BM149" s="233" t="s">
        <v>231</v>
      </c>
    </row>
    <row r="150" spans="1:51" s="13" customFormat="1" ht="12">
      <c r="A150" s="13"/>
      <c r="B150" s="235"/>
      <c r="C150" s="236"/>
      <c r="D150" s="237" t="s">
        <v>232</v>
      </c>
      <c r="E150" s="238" t="s">
        <v>1</v>
      </c>
      <c r="F150" s="239" t="s">
        <v>233</v>
      </c>
      <c r="G150" s="236"/>
      <c r="H150" s="240">
        <v>3.373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232</v>
      </c>
      <c r="AU150" s="246" t="s">
        <v>86</v>
      </c>
      <c r="AV150" s="13" t="s">
        <v>86</v>
      </c>
      <c r="AW150" s="13" t="s">
        <v>32</v>
      </c>
      <c r="AX150" s="13" t="s">
        <v>84</v>
      </c>
      <c r="AY150" s="246" t="s">
        <v>224</v>
      </c>
    </row>
    <row r="151" spans="1:65" s="2" customFormat="1" ht="24.15" customHeight="1">
      <c r="A151" s="38"/>
      <c r="B151" s="39"/>
      <c r="C151" s="221" t="s">
        <v>86</v>
      </c>
      <c r="D151" s="221" t="s">
        <v>226</v>
      </c>
      <c r="E151" s="222" t="s">
        <v>234</v>
      </c>
      <c r="F151" s="223" t="s">
        <v>235</v>
      </c>
      <c r="G151" s="224" t="s">
        <v>236</v>
      </c>
      <c r="H151" s="225">
        <v>8.587</v>
      </c>
      <c r="I151" s="226"/>
      <c r="J151" s="227">
        <f>ROUND(I151*H151,2)</f>
        <v>0</v>
      </c>
      <c r="K151" s="228"/>
      <c r="L151" s="44"/>
      <c r="M151" s="229" t="s">
        <v>1</v>
      </c>
      <c r="N151" s="230" t="s">
        <v>41</v>
      </c>
      <c r="O151" s="91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230</v>
      </c>
      <c r="AT151" s="233" t="s">
        <v>226</v>
      </c>
      <c r="AU151" s="233" t="s">
        <v>86</v>
      </c>
      <c r="AY151" s="17" t="s">
        <v>224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84</v>
      </c>
      <c r="BK151" s="234">
        <f>ROUND(I151*H151,2)</f>
        <v>0</v>
      </c>
      <c r="BL151" s="17" t="s">
        <v>230</v>
      </c>
      <c r="BM151" s="233" t="s">
        <v>237</v>
      </c>
    </row>
    <row r="152" spans="1:51" s="13" customFormat="1" ht="12">
      <c r="A152" s="13"/>
      <c r="B152" s="235"/>
      <c r="C152" s="236"/>
      <c r="D152" s="237" t="s">
        <v>232</v>
      </c>
      <c r="E152" s="238" t="s">
        <v>1</v>
      </c>
      <c r="F152" s="239" t="s">
        <v>238</v>
      </c>
      <c r="G152" s="236"/>
      <c r="H152" s="240">
        <v>5.22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232</v>
      </c>
      <c r="AU152" s="246" t="s">
        <v>86</v>
      </c>
      <c r="AV152" s="13" t="s">
        <v>86</v>
      </c>
      <c r="AW152" s="13" t="s">
        <v>32</v>
      </c>
      <c r="AX152" s="13" t="s">
        <v>76</v>
      </c>
      <c r="AY152" s="246" t="s">
        <v>224</v>
      </c>
    </row>
    <row r="153" spans="1:51" s="13" customFormat="1" ht="12">
      <c r="A153" s="13"/>
      <c r="B153" s="235"/>
      <c r="C153" s="236"/>
      <c r="D153" s="237" t="s">
        <v>232</v>
      </c>
      <c r="E153" s="238" t="s">
        <v>1</v>
      </c>
      <c r="F153" s="239" t="s">
        <v>239</v>
      </c>
      <c r="G153" s="236"/>
      <c r="H153" s="240">
        <v>3.367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232</v>
      </c>
      <c r="AU153" s="246" t="s">
        <v>86</v>
      </c>
      <c r="AV153" s="13" t="s">
        <v>86</v>
      </c>
      <c r="AW153" s="13" t="s">
        <v>32</v>
      </c>
      <c r="AX153" s="13" t="s">
        <v>76</v>
      </c>
      <c r="AY153" s="246" t="s">
        <v>224</v>
      </c>
    </row>
    <row r="154" spans="1:51" s="14" customFormat="1" ht="12">
      <c r="A154" s="14"/>
      <c r="B154" s="247"/>
      <c r="C154" s="248"/>
      <c r="D154" s="237" t="s">
        <v>232</v>
      </c>
      <c r="E154" s="249" t="s">
        <v>116</v>
      </c>
      <c r="F154" s="250" t="s">
        <v>240</v>
      </c>
      <c r="G154" s="248"/>
      <c r="H154" s="251">
        <v>8.587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7" t="s">
        <v>232</v>
      </c>
      <c r="AU154" s="257" t="s">
        <v>86</v>
      </c>
      <c r="AV154" s="14" t="s">
        <v>230</v>
      </c>
      <c r="AW154" s="14" t="s">
        <v>32</v>
      </c>
      <c r="AX154" s="14" t="s">
        <v>84</v>
      </c>
      <c r="AY154" s="257" t="s">
        <v>224</v>
      </c>
    </row>
    <row r="155" spans="1:65" s="2" customFormat="1" ht="33" customHeight="1">
      <c r="A155" s="38"/>
      <c r="B155" s="39"/>
      <c r="C155" s="221" t="s">
        <v>241</v>
      </c>
      <c r="D155" s="221" t="s">
        <v>226</v>
      </c>
      <c r="E155" s="222" t="s">
        <v>242</v>
      </c>
      <c r="F155" s="223" t="s">
        <v>243</v>
      </c>
      <c r="G155" s="224" t="s">
        <v>236</v>
      </c>
      <c r="H155" s="225">
        <v>5.264</v>
      </c>
      <c r="I155" s="226"/>
      <c r="J155" s="227">
        <f>ROUND(I155*H155,2)</f>
        <v>0</v>
      </c>
      <c r="K155" s="228"/>
      <c r="L155" s="44"/>
      <c r="M155" s="229" t="s">
        <v>1</v>
      </c>
      <c r="N155" s="230" t="s">
        <v>41</v>
      </c>
      <c r="O155" s="91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230</v>
      </c>
      <c r="AT155" s="233" t="s">
        <v>226</v>
      </c>
      <c r="AU155" s="233" t="s">
        <v>86</v>
      </c>
      <c r="AY155" s="17" t="s">
        <v>224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84</v>
      </c>
      <c r="BK155" s="234">
        <f>ROUND(I155*H155,2)</f>
        <v>0</v>
      </c>
      <c r="BL155" s="17" t="s">
        <v>230</v>
      </c>
      <c r="BM155" s="233" t="s">
        <v>244</v>
      </c>
    </row>
    <row r="156" spans="1:51" s="13" customFormat="1" ht="12">
      <c r="A156" s="13"/>
      <c r="B156" s="235"/>
      <c r="C156" s="236"/>
      <c r="D156" s="237" t="s">
        <v>232</v>
      </c>
      <c r="E156" s="238" t="s">
        <v>119</v>
      </c>
      <c r="F156" s="239" t="s">
        <v>245</v>
      </c>
      <c r="G156" s="236"/>
      <c r="H156" s="240">
        <v>5.264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232</v>
      </c>
      <c r="AU156" s="246" t="s">
        <v>86</v>
      </c>
      <c r="AV156" s="13" t="s">
        <v>86</v>
      </c>
      <c r="AW156" s="13" t="s">
        <v>32</v>
      </c>
      <c r="AX156" s="13" t="s">
        <v>84</v>
      </c>
      <c r="AY156" s="246" t="s">
        <v>224</v>
      </c>
    </row>
    <row r="157" spans="1:65" s="2" customFormat="1" ht="37.8" customHeight="1">
      <c r="A157" s="38"/>
      <c r="B157" s="39"/>
      <c r="C157" s="221" t="s">
        <v>230</v>
      </c>
      <c r="D157" s="221" t="s">
        <v>226</v>
      </c>
      <c r="E157" s="222" t="s">
        <v>246</v>
      </c>
      <c r="F157" s="223" t="s">
        <v>247</v>
      </c>
      <c r="G157" s="224" t="s">
        <v>236</v>
      </c>
      <c r="H157" s="225">
        <v>10.528</v>
      </c>
      <c r="I157" s="226"/>
      <c r="J157" s="227">
        <f>ROUND(I157*H157,2)</f>
        <v>0</v>
      </c>
      <c r="K157" s="228"/>
      <c r="L157" s="44"/>
      <c r="M157" s="229" t="s">
        <v>1</v>
      </c>
      <c r="N157" s="230" t="s">
        <v>41</v>
      </c>
      <c r="O157" s="91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3" t="s">
        <v>230</v>
      </c>
      <c r="AT157" s="233" t="s">
        <v>226</v>
      </c>
      <c r="AU157" s="233" t="s">
        <v>86</v>
      </c>
      <c r="AY157" s="17" t="s">
        <v>224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7" t="s">
        <v>84</v>
      </c>
      <c r="BK157" s="234">
        <f>ROUND(I157*H157,2)</f>
        <v>0</v>
      </c>
      <c r="BL157" s="17" t="s">
        <v>230</v>
      </c>
      <c r="BM157" s="233" t="s">
        <v>248</v>
      </c>
    </row>
    <row r="158" spans="1:51" s="13" customFormat="1" ht="12">
      <c r="A158" s="13"/>
      <c r="B158" s="235"/>
      <c r="C158" s="236"/>
      <c r="D158" s="237" t="s">
        <v>232</v>
      </c>
      <c r="E158" s="238" t="s">
        <v>1</v>
      </c>
      <c r="F158" s="239" t="s">
        <v>249</v>
      </c>
      <c r="G158" s="236"/>
      <c r="H158" s="240">
        <v>10.528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232</v>
      </c>
      <c r="AU158" s="246" t="s">
        <v>86</v>
      </c>
      <c r="AV158" s="13" t="s">
        <v>86</v>
      </c>
      <c r="AW158" s="13" t="s">
        <v>32</v>
      </c>
      <c r="AX158" s="13" t="s">
        <v>84</v>
      </c>
      <c r="AY158" s="246" t="s">
        <v>224</v>
      </c>
    </row>
    <row r="159" spans="1:65" s="2" customFormat="1" ht="24.15" customHeight="1">
      <c r="A159" s="38"/>
      <c r="B159" s="39"/>
      <c r="C159" s="221" t="s">
        <v>250</v>
      </c>
      <c r="D159" s="221" t="s">
        <v>226</v>
      </c>
      <c r="E159" s="222" t="s">
        <v>251</v>
      </c>
      <c r="F159" s="223" t="s">
        <v>252</v>
      </c>
      <c r="G159" s="224" t="s">
        <v>253</v>
      </c>
      <c r="H159" s="225">
        <v>9.738</v>
      </c>
      <c r="I159" s="226"/>
      <c r="J159" s="227">
        <f>ROUND(I159*H159,2)</f>
        <v>0</v>
      </c>
      <c r="K159" s="228"/>
      <c r="L159" s="44"/>
      <c r="M159" s="229" t="s">
        <v>1</v>
      </c>
      <c r="N159" s="230" t="s">
        <v>41</v>
      </c>
      <c r="O159" s="91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230</v>
      </c>
      <c r="AT159" s="233" t="s">
        <v>226</v>
      </c>
      <c r="AU159" s="233" t="s">
        <v>86</v>
      </c>
      <c r="AY159" s="17" t="s">
        <v>224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84</v>
      </c>
      <c r="BK159" s="234">
        <f>ROUND(I159*H159,2)</f>
        <v>0</v>
      </c>
      <c r="BL159" s="17" t="s">
        <v>230</v>
      </c>
      <c r="BM159" s="233" t="s">
        <v>254</v>
      </c>
    </row>
    <row r="160" spans="1:51" s="13" customFormat="1" ht="12">
      <c r="A160" s="13"/>
      <c r="B160" s="235"/>
      <c r="C160" s="236"/>
      <c r="D160" s="237" t="s">
        <v>232</v>
      </c>
      <c r="E160" s="238" t="s">
        <v>1</v>
      </c>
      <c r="F160" s="239" t="s">
        <v>255</v>
      </c>
      <c r="G160" s="236"/>
      <c r="H160" s="240">
        <v>9.738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232</v>
      </c>
      <c r="AU160" s="246" t="s">
        <v>86</v>
      </c>
      <c r="AV160" s="13" t="s">
        <v>86</v>
      </c>
      <c r="AW160" s="13" t="s">
        <v>32</v>
      </c>
      <c r="AX160" s="13" t="s">
        <v>84</v>
      </c>
      <c r="AY160" s="246" t="s">
        <v>224</v>
      </c>
    </row>
    <row r="161" spans="1:65" s="2" customFormat="1" ht="16.5" customHeight="1">
      <c r="A161" s="38"/>
      <c r="B161" s="39"/>
      <c r="C161" s="221" t="s">
        <v>256</v>
      </c>
      <c r="D161" s="221" t="s">
        <v>226</v>
      </c>
      <c r="E161" s="222" t="s">
        <v>257</v>
      </c>
      <c r="F161" s="223" t="s">
        <v>258</v>
      </c>
      <c r="G161" s="224" t="s">
        <v>236</v>
      </c>
      <c r="H161" s="225">
        <v>5.264</v>
      </c>
      <c r="I161" s="226"/>
      <c r="J161" s="227">
        <f>ROUND(I161*H161,2)</f>
        <v>0</v>
      </c>
      <c r="K161" s="228"/>
      <c r="L161" s="44"/>
      <c r="M161" s="229" t="s">
        <v>1</v>
      </c>
      <c r="N161" s="230" t="s">
        <v>41</v>
      </c>
      <c r="O161" s="91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230</v>
      </c>
      <c r="AT161" s="233" t="s">
        <v>226</v>
      </c>
      <c r="AU161" s="233" t="s">
        <v>86</v>
      </c>
      <c r="AY161" s="17" t="s">
        <v>224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84</v>
      </c>
      <c r="BK161" s="234">
        <f>ROUND(I161*H161,2)</f>
        <v>0</v>
      </c>
      <c r="BL161" s="17" t="s">
        <v>230</v>
      </c>
      <c r="BM161" s="233" t="s">
        <v>259</v>
      </c>
    </row>
    <row r="162" spans="1:51" s="13" customFormat="1" ht="12">
      <c r="A162" s="13"/>
      <c r="B162" s="235"/>
      <c r="C162" s="236"/>
      <c r="D162" s="237" t="s">
        <v>232</v>
      </c>
      <c r="E162" s="238" t="s">
        <v>1</v>
      </c>
      <c r="F162" s="239" t="s">
        <v>119</v>
      </c>
      <c r="G162" s="236"/>
      <c r="H162" s="240">
        <v>5.264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232</v>
      </c>
      <c r="AU162" s="246" t="s">
        <v>86</v>
      </c>
      <c r="AV162" s="13" t="s">
        <v>86</v>
      </c>
      <c r="AW162" s="13" t="s">
        <v>32</v>
      </c>
      <c r="AX162" s="13" t="s">
        <v>84</v>
      </c>
      <c r="AY162" s="246" t="s">
        <v>224</v>
      </c>
    </row>
    <row r="163" spans="1:65" s="2" customFormat="1" ht="24.15" customHeight="1">
      <c r="A163" s="38"/>
      <c r="B163" s="39"/>
      <c r="C163" s="221" t="s">
        <v>260</v>
      </c>
      <c r="D163" s="221" t="s">
        <v>226</v>
      </c>
      <c r="E163" s="222" t="s">
        <v>261</v>
      </c>
      <c r="F163" s="223" t="s">
        <v>262</v>
      </c>
      <c r="G163" s="224" t="s">
        <v>236</v>
      </c>
      <c r="H163" s="225">
        <v>3.323</v>
      </c>
      <c r="I163" s="226"/>
      <c r="J163" s="227">
        <f>ROUND(I163*H163,2)</f>
        <v>0</v>
      </c>
      <c r="K163" s="228"/>
      <c r="L163" s="44"/>
      <c r="M163" s="229" t="s">
        <v>1</v>
      </c>
      <c r="N163" s="230" t="s">
        <v>41</v>
      </c>
      <c r="O163" s="91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230</v>
      </c>
      <c r="AT163" s="233" t="s">
        <v>226</v>
      </c>
      <c r="AU163" s="233" t="s">
        <v>86</v>
      </c>
      <c r="AY163" s="17" t="s">
        <v>224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84</v>
      </c>
      <c r="BK163" s="234">
        <f>ROUND(I163*H163,2)</f>
        <v>0</v>
      </c>
      <c r="BL163" s="17" t="s">
        <v>230</v>
      </c>
      <c r="BM163" s="233" t="s">
        <v>263</v>
      </c>
    </row>
    <row r="164" spans="1:51" s="13" customFormat="1" ht="12">
      <c r="A164" s="13"/>
      <c r="B164" s="235"/>
      <c r="C164" s="236"/>
      <c r="D164" s="237" t="s">
        <v>232</v>
      </c>
      <c r="E164" s="238" t="s">
        <v>1</v>
      </c>
      <c r="F164" s="239" t="s">
        <v>264</v>
      </c>
      <c r="G164" s="236"/>
      <c r="H164" s="240">
        <v>4.171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232</v>
      </c>
      <c r="AU164" s="246" t="s">
        <v>86</v>
      </c>
      <c r="AV164" s="13" t="s">
        <v>86</v>
      </c>
      <c r="AW164" s="13" t="s">
        <v>32</v>
      </c>
      <c r="AX164" s="13" t="s">
        <v>76</v>
      </c>
      <c r="AY164" s="246" t="s">
        <v>224</v>
      </c>
    </row>
    <row r="165" spans="1:51" s="13" customFormat="1" ht="12">
      <c r="A165" s="13"/>
      <c r="B165" s="235"/>
      <c r="C165" s="236"/>
      <c r="D165" s="237" t="s">
        <v>232</v>
      </c>
      <c r="E165" s="238" t="s">
        <v>1</v>
      </c>
      <c r="F165" s="239" t="s">
        <v>265</v>
      </c>
      <c r="G165" s="236"/>
      <c r="H165" s="240">
        <v>-0.848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232</v>
      </c>
      <c r="AU165" s="246" t="s">
        <v>86</v>
      </c>
      <c r="AV165" s="13" t="s">
        <v>86</v>
      </c>
      <c r="AW165" s="13" t="s">
        <v>32</v>
      </c>
      <c r="AX165" s="13" t="s">
        <v>76</v>
      </c>
      <c r="AY165" s="246" t="s">
        <v>224</v>
      </c>
    </row>
    <row r="166" spans="1:51" s="14" customFormat="1" ht="12">
      <c r="A166" s="14"/>
      <c r="B166" s="247"/>
      <c r="C166" s="248"/>
      <c r="D166" s="237" t="s">
        <v>232</v>
      </c>
      <c r="E166" s="249" t="s">
        <v>172</v>
      </c>
      <c r="F166" s="250" t="s">
        <v>240</v>
      </c>
      <c r="G166" s="248"/>
      <c r="H166" s="251">
        <v>3.323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7" t="s">
        <v>232</v>
      </c>
      <c r="AU166" s="257" t="s">
        <v>86</v>
      </c>
      <c r="AV166" s="14" t="s">
        <v>230</v>
      </c>
      <c r="AW166" s="14" t="s">
        <v>32</v>
      </c>
      <c r="AX166" s="14" t="s">
        <v>84</v>
      </c>
      <c r="AY166" s="257" t="s">
        <v>224</v>
      </c>
    </row>
    <row r="167" spans="1:63" s="12" customFormat="1" ht="22.8" customHeight="1">
      <c r="A167" s="12"/>
      <c r="B167" s="205"/>
      <c r="C167" s="206"/>
      <c r="D167" s="207" t="s">
        <v>75</v>
      </c>
      <c r="E167" s="219" t="s">
        <v>86</v>
      </c>
      <c r="F167" s="219" t="s">
        <v>266</v>
      </c>
      <c r="G167" s="206"/>
      <c r="H167" s="206"/>
      <c r="I167" s="209"/>
      <c r="J167" s="220">
        <f>BK167</f>
        <v>0</v>
      </c>
      <c r="K167" s="206"/>
      <c r="L167" s="211"/>
      <c r="M167" s="212"/>
      <c r="N167" s="213"/>
      <c r="O167" s="213"/>
      <c r="P167" s="214">
        <f>SUM(P168:P177)</f>
        <v>0</v>
      </c>
      <c r="Q167" s="213"/>
      <c r="R167" s="214">
        <f>SUM(R168:R177)</f>
        <v>35.79062078</v>
      </c>
      <c r="S167" s="213"/>
      <c r="T167" s="215">
        <f>SUM(T168:T177)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6" t="s">
        <v>84</v>
      </c>
      <c r="AT167" s="217" t="s">
        <v>75</v>
      </c>
      <c r="AU167" s="217" t="s">
        <v>84</v>
      </c>
      <c r="AY167" s="216" t="s">
        <v>224</v>
      </c>
      <c r="BK167" s="218">
        <f>SUM(BK168:BK177)</f>
        <v>0</v>
      </c>
    </row>
    <row r="168" spans="1:65" s="2" customFormat="1" ht="24.15" customHeight="1">
      <c r="A168" s="38"/>
      <c r="B168" s="39"/>
      <c r="C168" s="221" t="s">
        <v>267</v>
      </c>
      <c r="D168" s="221" t="s">
        <v>226</v>
      </c>
      <c r="E168" s="222" t="s">
        <v>268</v>
      </c>
      <c r="F168" s="223" t="s">
        <v>269</v>
      </c>
      <c r="G168" s="224" t="s">
        <v>236</v>
      </c>
      <c r="H168" s="225">
        <v>0.86</v>
      </c>
      <c r="I168" s="226"/>
      <c r="J168" s="227">
        <f>ROUND(I168*H168,2)</f>
        <v>0</v>
      </c>
      <c r="K168" s="228"/>
      <c r="L168" s="44"/>
      <c r="M168" s="229" t="s">
        <v>1</v>
      </c>
      <c r="N168" s="230" t="s">
        <v>41</v>
      </c>
      <c r="O168" s="91"/>
      <c r="P168" s="231">
        <f>O168*H168</f>
        <v>0</v>
      </c>
      <c r="Q168" s="231">
        <v>2.16</v>
      </c>
      <c r="R168" s="231">
        <f>Q168*H168</f>
        <v>1.8576000000000001</v>
      </c>
      <c r="S168" s="231">
        <v>0</v>
      </c>
      <c r="T168" s="23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3" t="s">
        <v>230</v>
      </c>
      <c r="AT168" s="233" t="s">
        <v>226</v>
      </c>
      <c r="AU168" s="233" t="s">
        <v>86</v>
      </c>
      <c r="AY168" s="17" t="s">
        <v>224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84</v>
      </c>
      <c r="BK168" s="234">
        <f>ROUND(I168*H168,2)</f>
        <v>0</v>
      </c>
      <c r="BL168" s="17" t="s">
        <v>230</v>
      </c>
      <c r="BM168" s="233" t="s">
        <v>270</v>
      </c>
    </row>
    <row r="169" spans="1:51" s="13" customFormat="1" ht="12">
      <c r="A169" s="13"/>
      <c r="B169" s="235"/>
      <c r="C169" s="236"/>
      <c r="D169" s="237" t="s">
        <v>232</v>
      </c>
      <c r="E169" s="238" t="s">
        <v>1</v>
      </c>
      <c r="F169" s="239" t="s">
        <v>271</v>
      </c>
      <c r="G169" s="236"/>
      <c r="H169" s="240">
        <v>0.86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232</v>
      </c>
      <c r="AU169" s="246" t="s">
        <v>86</v>
      </c>
      <c r="AV169" s="13" t="s">
        <v>86</v>
      </c>
      <c r="AW169" s="13" t="s">
        <v>32</v>
      </c>
      <c r="AX169" s="13" t="s">
        <v>84</v>
      </c>
      <c r="AY169" s="246" t="s">
        <v>224</v>
      </c>
    </row>
    <row r="170" spans="1:65" s="2" customFormat="1" ht="16.5" customHeight="1">
      <c r="A170" s="38"/>
      <c r="B170" s="39"/>
      <c r="C170" s="221" t="s">
        <v>272</v>
      </c>
      <c r="D170" s="221" t="s">
        <v>226</v>
      </c>
      <c r="E170" s="222" t="s">
        <v>273</v>
      </c>
      <c r="F170" s="223" t="s">
        <v>274</v>
      </c>
      <c r="G170" s="224" t="s">
        <v>236</v>
      </c>
      <c r="H170" s="225">
        <v>3.367</v>
      </c>
      <c r="I170" s="226"/>
      <c r="J170" s="227">
        <f>ROUND(I170*H170,2)</f>
        <v>0</v>
      </c>
      <c r="K170" s="228"/>
      <c r="L170" s="44"/>
      <c r="M170" s="229" t="s">
        <v>1</v>
      </c>
      <c r="N170" s="230" t="s">
        <v>41</v>
      </c>
      <c r="O170" s="91"/>
      <c r="P170" s="231">
        <f>O170*H170</f>
        <v>0</v>
      </c>
      <c r="Q170" s="231">
        <v>2.45329</v>
      </c>
      <c r="R170" s="231">
        <f>Q170*H170</f>
        <v>8.26022743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230</v>
      </c>
      <c r="AT170" s="233" t="s">
        <v>226</v>
      </c>
      <c r="AU170" s="233" t="s">
        <v>86</v>
      </c>
      <c r="AY170" s="17" t="s">
        <v>224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84</v>
      </c>
      <c r="BK170" s="234">
        <f>ROUND(I170*H170,2)</f>
        <v>0</v>
      </c>
      <c r="BL170" s="17" t="s">
        <v>230</v>
      </c>
      <c r="BM170" s="233" t="s">
        <v>275</v>
      </c>
    </row>
    <row r="171" spans="1:51" s="13" customFormat="1" ht="12">
      <c r="A171" s="13"/>
      <c r="B171" s="235"/>
      <c r="C171" s="236"/>
      <c r="D171" s="237" t="s">
        <v>232</v>
      </c>
      <c r="E171" s="238" t="s">
        <v>1</v>
      </c>
      <c r="F171" s="239" t="s">
        <v>276</v>
      </c>
      <c r="G171" s="236"/>
      <c r="H171" s="240">
        <v>3.367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232</v>
      </c>
      <c r="AU171" s="246" t="s">
        <v>86</v>
      </c>
      <c r="AV171" s="13" t="s">
        <v>86</v>
      </c>
      <c r="AW171" s="13" t="s">
        <v>32</v>
      </c>
      <c r="AX171" s="13" t="s">
        <v>84</v>
      </c>
      <c r="AY171" s="246" t="s">
        <v>224</v>
      </c>
    </row>
    <row r="172" spans="1:65" s="2" customFormat="1" ht="33" customHeight="1">
      <c r="A172" s="38"/>
      <c r="B172" s="39"/>
      <c r="C172" s="221" t="s">
        <v>277</v>
      </c>
      <c r="D172" s="221" t="s">
        <v>226</v>
      </c>
      <c r="E172" s="222" t="s">
        <v>278</v>
      </c>
      <c r="F172" s="223" t="s">
        <v>279</v>
      </c>
      <c r="G172" s="224" t="s">
        <v>229</v>
      </c>
      <c r="H172" s="225">
        <v>56.113</v>
      </c>
      <c r="I172" s="226"/>
      <c r="J172" s="227">
        <f>ROUND(I172*H172,2)</f>
        <v>0</v>
      </c>
      <c r="K172" s="228"/>
      <c r="L172" s="44"/>
      <c r="M172" s="229" t="s">
        <v>1</v>
      </c>
      <c r="N172" s="230" t="s">
        <v>41</v>
      </c>
      <c r="O172" s="91"/>
      <c r="P172" s="231">
        <f>O172*H172</f>
        <v>0</v>
      </c>
      <c r="Q172" s="231">
        <v>0.45195</v>
      </c>
      <c r="R172" s="231">
        <f>Q172*H172</f>
        <v>25.36027035</v>
      </c>
      <c r="S172" s="231">
        <v>0</v>
      </c>
      <c r="T172" s="23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3" t="s">
        <v>230</v>
      </c>
      <c r="AT172" s="233" t="s">
        <v>226</v>
      </c>
      <c r="AU172" s="233" t="s">
        <v>86</v>
      </c>
      <c r="AY172" s="17" t="s">
        <v>224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84</v>
      </c>
      <c r="BK172" s="234">
        <f>ROUND(I172*H172,2)</f>
        <v>0</v>
      </c>
      <c r="BL172" s="17" t="s">
        <v>230</v>
      </c>
      <c r="BM172" s="233" t="s">
        <v>280</v>
      </c>
    </row>
    <row r="173" spans="1:51" s="13" customFormat="1" ht="12">
      <c r="A173" s="13"/>
      <c r="B173" s="235"/>
      <c r="C173" s="236"/>
      <c r="D173" s="237" t="s">
        <v>232</v>
      </c>
      <c r="E173" s="238" t="s">
        <v>1</v>
      </c>
      <c r="F173" s="239" t="s">
        <v>281</v>
      </c>
      <c r="G173" s="236"/>
      <c r="H173" s="240">
        <v>56.113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232</v>
      </c>
      <c r="AU173" s="246" t="s">
        <v>86</v>
      </c>
      <c r="AV173" s="13" t="s">
        <v>86</v>
      </c>
      <c r="AW173" s="13" t="s">
        <v>32</v>
      </c>
      <c r="AX173" s="13" t="s">
        <v>84</v>
      </c>
      <c r="AY173" s="246" t="s">
        <v>224</v>
      </c>
    </row>
    <row r="174" spans="1:65" s="2" customFormat="1" ht="24.15" customHeight="1">
      <c r="A174" s="38"/>
      <c r="B174" s="39"/>
      <c r="C174" s="221" t="s">
        <v>282</v>
      </c>
      <c r="D174" s="221" t="s">
        <v>226</v>
      </c>
      <c r="E174" s="222" t="s">
        <v>283</v>
      </c>
      <c r="F174" s="223" t="s">
        <v>284</v>
      </c>
      <c r="G174" s="224" t="s">
        <v>253</v>
      </c>
      <c r="H174" s="225">
        <v>0.295</v>
      </c>
      <c r="I174" s="226"/>
      <c r="J174" s="227">
        <f>ROUND(I174*H174,2)</f>
        <v>0</v>
      </c>
      <c r="K174" s="228"/>
      <c r="L174" s="44"/>
      <c r="M174" s="229" t="s">
        <v>1</v>
      </c>
      <c r="N174" s="230" t="s">
        <v>41</v>
      </c>
      <c r="O174" s="91"/>
      <c r="P174" s="231">
        <f>O174*H174</f>
        <v>0</v>
      </c>
      <c r="Q174" s="231">
        <v>1.0594</v>
      </c>
      <c r="R174" s="231">
        <f>Q174*H174</f>
        <v>0.31252299999999994</v>
      </c>
      <c r="S174" s="231">
        <v>0</v>
      </c>
      <c r="T174" s="23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3" t="s">
        <v>230</v>
      </c>
      <c r="AT174" s="233" t="s">
        <v>226</v>
      </c>
      <c r="AU174" s="233" t="s">
        <v>86</v>
      </c>
      <c r="AY174" s="17" t="s">
        <v>224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84</v>
      </c>
      <c r="BK174" s="234">
        <f>ROUND(I174*H174,2)</f>
        <v>0</v>
      </c>
      <c r="BL174" s="17" t="s">
        <v>230</v>
      </c>
      <c r="BM174" s="233" t="s">
        <v>285</v>
      </c>
    </row>
    <row r="175" spans="1:51" s="13" customFormat="1" ht="12">
      <c r="A175" s="13"/>
      <c r="B175" s="235"/>
      <c r="C175" s="236"/>
      <c r="D175" s="237" t="s">
        <v>232</v>
      </c>
      <c r="E175" s="238" t="s">
        <v>1</v>
      </c>
      <c r="F175" s="239" t="s">
        <v>286</v>
      </c>
      <c r="G175" s="236"/>
      <c r="H175" s="240">
        <v>0.139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232</v>
      </c>
      <c r="AU175" s="246" t="s">
        <v>86</v>
      </c>
      <c r="AV175" s="13" t="s">
        <v>86</v>
      </c>
      <c r="AW175" s="13" t="s">
        <v>32</v>
      </c>
      <c r="AX175" s="13" t="s">
        <v>76</v>
      </c>
      <c r="AY175" s="246" t="s">
        <v>224</v>
      </c>
    </row>
    <row r="176" spans="1:51" s="13" customFormat="1" ht="12">
      <c r="A176" s="13"/>
      <c r="B176" s="235"/>
      <c r="C176" s="236"/>
      <c r="D176" s="237" t="s">
        <v>232</v>
      </c>
      <c r="E176" s="238" t="s">
        <v>1</v>
      </c>
      <c r="F176" s="239" t="s">
        <v>287</v>
      </c>
      <c r="G176" s="236"/>
      <c r="H176" s="240">
        <v>0.156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232</v>
      </c>
      <c r="AU176" s="246" t="s">
        <v>86</v>
      </c>
      <c r="AV176" s="13" t="s">
        <v>86</v>
      </c>
      <c r="AW176" s="13" t="s">
        <v>32</v>
      </c>
      <c r="AX176" s="13" t="s">
        <v>76</v>
      </c>
      <c r="AY176" s="246" t="s">
        <v>224</v>
      </c>
    </row>
    <row r="177" spans="1:51" s="14" customFormat="1" ht="12">
      <c r="A177" s="14"/>
      <c r="B177" s="247"/>
      <c r="C177" s="248"/>
      <c r="D177" s="237" t="s">
        <v>232</v>
      </c>
      <c r="E177" s="249" t="s">
        <v>1</v>
      </c>
      <c r="F177" s="250" t="s">
        <v>240</v>
      </c>
      <c r="G177" s="248"/>
      <c r="H177" s="251">
        <v>0.295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7" t="s">
        <v>232</v>
      </c>
      <c r="AU177" s="257" t="s">
        <v>86</v>
      </c>
      <c r="AV177" s="14" t="s">
        <v>230</v>
      </c>
      <c r="AW177" s="14" t="s">
        <v>32</v>
      </c>
      <c r="AX177" s="14" t="s">
        <v>84</v>
      </c>
      <c r="AY177" s="257" t="s">
        <v>224</v>
      </c>
    </row>
    <row r="178" spans="1:63" s="12" customFormat="1" ht="22.8" customHeight="1">
      <c r="A178" s="12"/>
      <c r="B178" s="205"/>
      <c r="C178" s="206"/>
      <c r="D178" s="207" t="s">
        <v>75</v>
      </c>
      <c r="E178" s="219" t="s">
        <v>241</v>
      </c>
      <c r="F178" s="219" t="s">
        <v>288</v>
      </c>
      <c r="G178" s="206"/>
      <c r="H178" s="206"/>
      <c r="I178" s="209"/>
      <c r="J178" s="220">
        <f>BK178</f>
        <v>0</v>
      </c>
      <c r="K178" s="206"/>
      <c r="L178" s="211"/>
      <c r="M178" s="212"/>
      <c r="N178" s="213"/>
      <c r="O178" s="213"/>
      <c r="P178" s="214">
        <f>SUM(P179:P199)</f>
        <v>0</v>
      </c>
      <c r="Q178" s="213"/>
      <c r="R178" s="214">
        <f>SUM(R179:R199)</f>
        <v>8.2758207</v>
      </c>
      <c r="S178" s="213"/>
      <c r="T178" s="215">
        <f>SUM(T179:T199)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6" t="s">
        <v>84</v>
      </c>
      <c r="AT178" s="217" t="s">
        <v>75</v>
      </c>
      <c r="AU178" s="217" t="s">
        <v>84</v>
      </c>
      <c r="AY178" s="216" t="s">
        <v>224</v>
      </c>
      <c r="BK178" s="218">
        <f>SUM(BK179:BK199)</f>
        <v>0</v>
      </c>
    </row>
    <row r="179" spans="1:65" s="2" customFormat="1" ht="21.75" customHeight="1">
      <c r="A179" s="38"/>
      <c r="B179" s="39"/>
      <c r="C179" s="221" t="s">
        <v>289</v>
      </c>
      <c r="D179" s="221" t="s">
        <v>226</v>
      </c>
      <c r="E179" s="222" t="s">
        <v>290</v>
      </c>
      <c r="F179" s="223" t="s">
        <v>291</v>
      </c>
      <c r="G179" s="224" t="s">
        <v>236</v>
      </c>
      <c r="H179" s="225">
        <v>4.405</v>
      </c>
      <c r="I179" s="226"/>
      <c r="J179" s="227">
        <f>ROUND(I179*H179,2)</f>
        <v>0</v>
      </c>
      <c r="K179" s="228"/>
      <c r="L179" s="44"/>
      <c r="M179" s="229" t="s">
        <v>1</v>
      </c>
      <c r="N179" s="230" t="s">
        <v>41</v>
      </c>
      <c r="O179" s="91"/>
      <c r="P179" s="231">
        <f>O179*H179</f>
        <v>0</v>
      </c>
      <c r="Q179" s="231">
        <v>1.78636</v>
      </c>
      <c r="R179" s="231">
        <f>Q179*H179</f>
        <v>7.8689158</v>
      </c>
      <c r="S179" s="231">
        <v>0</v>
      </c>
      <c r="T179" s="23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3" t="s">
        <v>230</v>
      </c>
      <c r="AT179" s="233" t="s">
        <v>226</v>
      </c>
      <c r="AU179" s="233" t="s">
        <v>86</v>
      </c>
      <c r="AY179" s="17" t="s">
        <v>224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7" t="s">
        <v>84</v>
      </c>
      <c r="BK179" s="234">
        <f>ROUND(I179*H179,2)</f>
        <v>0</v>
      </c>
      <c r="BL179" s="17" t="s">
        <v>230</v>
      </c>
      <c r="BM179" s="233" t="s">
        <v>292</v>
      </c>
    </row>
    <row r="180" spans="1:51" s="13" customFormat="1" ht="12">
      <c r="A180" s="13"/>
      <c r="B180" s="235"/>
      <c r="C180" s="236"/>
      <c r="D180" s="237" t="s">
        <v>232</v>
      </c>
      <c r="E180" s="238" t="s">
        <v>1</v>
      </c>
      <c r="F180" s="239" t="s">
        <v>293</v>
      </c>
      <c r="G180" s="236"/>
      <c r="H180" s="240">
        <v>2.008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232</v>
      </c>
      <c r="AU180" s="246" t="s">
        <v>86</v>
      </c>
      <c r="AV180" s="13" t="s">
        <v>86</v>
      </c>
      <c r="AW180" s="13" t="s">
        <v>32</v>
      </c>
      <c r="AX180" s="13" t="s">
        <v>76</v>
      </c>
      <c r="AY180" s="246" t="s">
        <v>224</v>
      </c>
    </row>
    <row r="181" spans="1:51" s="13" customFormat="1" ht="12">
      <c r="A181" s="13"/>
      <c r="B181" s="235"/>
      <c r="C181" s="236"/>
      <c r="D181" s="237" t="s">
        <v>232</v>
      </c>
      <c r="E181" s="238" t="s">
        <v>1</v>
      </c>
      <c r="F181" s="239" t="s">
        <v>294</v>
      </c>
      <c r="G181" s="236"/>
      <c r="H181" s="240">
        <v>2.144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232</v>
      </c>
      <c r="AU181" s="246" t="s">
        <v>86</v>
      </c>
      <c r="AV181" s="13" t="s">
        <v>86</v>
      </c>
      <c r="AW181" s="13" t="s">
        <v>32</v>
      </c>
      <c r="AX181" s="13" t="s">
        <v>76</v>
      </c>
      <c r="AY181" s="246" t="s">
        <v>224</v>
      </c>
    </row>
    <row r="182" spans="1:51" s="13" customFormat="1" ht="12">
      <c r="A182" s="13"/>
      <c r="B182" s="235"/>
      <c r="C182" s="236"/>
      <c r="D182" s="237" t="s">
        <v>232</v>
      </c>
      <c r="E182" s="238" t="s">
        <v>1</v>
      </c>
      <c r="F182" s="239" t="s">
        <v>295</v>
      </c>
      <c r="G182" s="236"/>
      <c r="H182" s="240">
        <v>0.253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232</v>
      </c>
      <c r="AU182" s="246" t="s">
        <v>86</v>
      </c>
      <c r="AV182" s="13" t="s">
        <v>86</v>
      </c>
      <c r="AW182" s="13" t="s">
        <v>32</v>
      </c>
      <c r="AX182" s="13" t="s">
        <v>76</v>
      </c>
      <c r="AY182" s="246" t="s">
        <v>224</v>
      </c>
    </row>
    <row r="183" spans="1:51" s="14" customFormat="1" ht="12">
      <c r="A183" s="14"/>
      <c r="B183" s="247"/>
      <c r="C183" s="248"/>
      <c r="D183" s="237" t="s">
        <v>232</v>
      </c>
      <c r="E183" s="249" t="s">
        <v>1</v>
      </c>
      <c r="F183" s="250" t="s">
        <v>240</v>
      </c>
      <c r="G183" s="248"/>
      <c r="H183" s="251">
        <v>4.405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7" t="s">
        <v>232</v>
      </c>
      <c r="AU183" s="257" t="s">
        <v>86</v>
      </c>
      <c r="AV183" s="14" t="s">
        <v>230</v>
      </c>
      <c r="AW183" s="14" t="s">
        <v>32</v>
      </c>
      <c r="AX183" s="14" t="s">
        <v>84</v>
      </c>
      <c r="AY183" s="257" t="s">
        <v>224</v>
      </c>
    </row>
    <row r="184" spans="1:65" s="2" customFormat="1" ht="24.15" customHeight="1">
      <c r="A184" s="38"/>
      <c r="B184" s="39"/>
      <c r="C184" s="221" t="s">
        <v>296</v>
      </c>
      <c r="D184" s="221" t="s">
        <v>226</v>
      </c>
      <c r="E184" s="222" t="s">
        <v>297</v>
      </c>
      <c r="F184" s="223" t="s">
        <v>298</v>
      </c>
      <c r="G184" s="224" t="s">
        <v>253</v>
      </c>
      <c r="H184" s="225">
        <v>0.213</v>
      </c>
      <c r="I184" s="226"/>
      <c r="J184" s="227">
        <f>ROUND(I184*H184,2)</f>
        <v>0</v>
      </c>
      <c r="K184" s="228"/>
      <c r="L184" s="44"/>
      <c r="M184" s="229" t="s">
        <v>1</v>
      </c>
      <c r="N184" s="230" t="s">
        <v>41</v>
      </c>
      <c r="O184" s="91"/>
      <c r="P184" s="231">
        <f>O184*H184</f>
        <v>0</v>
      </c>
      <c r="Q184" s="231">
        <v>1.09</v>
      </c>
      <c r="R184" s="231">
        <f>Q184*H184</f>
        <v>0.23217000000000002</v>
      </c>
      <c r="S184" s="231">
        <v>0</v>
      </c>
      <c r="T184" s="23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3" t="s">
        <v>230</v>
      </c>
      <c r="AT184" s="233" t="s">
        <v>226</v>
      </c>
      <c r="AU184" s="233" t="s">
        <v>86</v>
      </c>
      <c r="AY184" s="17" t="s">
        <v>224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7" t="s">
        <v>84</v>
      </c>
      <c r="BK184" s="234">
        <f>ROUND(I184*H184,2)</f>
        <v>0</v>
      </c>
      <c r="BL184" s="17" t="s">
        <v>230</v>
      </c>
      <c r="BM184" s="233" t="s">
        <v>299</v>
      </c>
    </row>
    <row r="185" spans="1:51" s="13" customFormat="1" ht="12">
      <c r="A185" s="13"/>
      <c r="B185" s="235"/>
      <c r="C185" s="236"/>
      <c r="D185" s="237" t="s">
        <v>232</v>
      </c>
      <c r="E185" s="238" t="s">
        <v>1</v>
      </c>
      <c r="F185" s="239" t="s">
        <v>300</v>
      </c>
      <c r="G185" s="236"/>
      <c r="H185" s="240">
        <v>0.141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232</v>
      </c>
      <c r="AU185" s="246" t="s">
        <v>86</v>
      </c>
      <c r="AV185" s="13" t="s">
        <v>86</v>
      </c>
      <c r="AW185" s="13" t="s">
        <v>32</v>
      </c>
      <c r="AX185" s="13" t="s">
        <v>76</v>
      </c>
      <c r="AY185" s="246" t="s">
        <v>224</v>
      </c>
    </row>
    <row r="186" spans="1:51" s="13" customFormat="1" ht="12">
      <c r="A186" s="13"/>
      <c r="B186" s="235"/>
      <c r="C186" s="236"/>
      <c r="D186" s="237" t="s">
        <v>232</v>
      </c>
      <c r="E186" s="238" t="s">
        <v>1</v>
      </c>
      <c r="F186" s="239" t="s">
        <v>301</v>
      </c>
      <c r="G186" s="236"/>
      <c r="H186" s="240">
        <v>0.055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232</v>
      </c>
      <c r="AU186" s="246" t="s">
        <v>86</v>
      </c>
      <c r="AV186" s="13" t="s">
        <v>86</v>
      </c>
      <c r="AW186" s="13" t="s">
        <v>32</v>
      </c>
      <c r="AX186" s="13" t="s">
        <v>76</v>
      </c>
      <c r="AY186" s="246" t="s">
        <v>224</v>
      </c>
    </row>
    <row r="187" spans="1:51" s="13" customFormat="1" ht="12">
      <c r="A187" s="13"/>
      <c r="B187" s="235"/>
      <c r="C187" s="236"/>
      <c r="D187" s="237" t="s">
        <v>232</v>
      </c>
      <c r="E187" s="238" t="s">
        <v>1</v>
      </c>
      <c r="F187" s="239" t="s">
        <v>302</v>
      </c>
      <c r="G187" s="236"/>
      <c r="H187" s="240">
        <v>0.017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232</v>
      </c>
      <c r="AU187" s="246" t="s">
        <v>86</v>
      </c>
      <c r="AV187" s="13" t="s">
        <v>86</v>
      </c>
      <c r="AW187" s="13" t="s">
        <v>32</v>
      </c>
      <c r="AX187" s="13" t="s">
        <v>76</v>
      </c>
      <c r="AY187" s="246" t="s">
        <v>224</v>
      </c>
    </row>
    <row r="188" spans="1:51" s="14" customFormat="1" ht="12">
      <c r="A188" s="14"/>
      <c r="B188" s="247"/>
      <c r="C188" s="248"/>
      <c r="D188" s="237" t="s">
        <v>232</v>
      </c>
      <c r="E188" s="249" t="s">
        <v>1</v>
      </c>
      <c r="F188" s="250" t="s">
        <v>240</v>
      </c>
      <c r="G188" s="248"/>
      <c r="H188" s="251">
        <v>0.213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7" t="s">
        <v>232</v>
      </c>
      <c r="AU188" s="257" t="s">
        <v>86</v>
      </c>
      <c r="AV188" s="14" t="s">
        <v>230</v>
      </c>
      <c r="AW188" s="14" t="s">
        <v>32</v>
      </c>
      <c r="AX188" s="14" t="s">
        <v>84</v>
      </c>
      <c r="AY188" s="257" t="s">
        <v>224</v>
      </c>
    </row>
    <row r="189" spans="1:65" s="2" customFormat="1" ht="24.15" customHeight="1">
      <c r="A189" s="38"/>
      <c r="B189" s="39"/>
      <c r="C189" s="221" t="s">
        <v>303</v>
      </c>
      <c r="D189" s="221" t="s">
        <v>226</v>
      </c>
      <c r="E189" s="222" t="s">
        <v>304</v>
      </c>
      <c r="F189" s="223" t="s">
        <v>305</v>
      </c>
      <c r="G189" s="224" t="s">
        <v>253</v>
      </c>
      <c r="H189" s="225">
        <v>0.135</v>
      </c>
      <c r="I189" s="226"/>
      <c r="J189" s="227">
        <f>ROUND(I189*H189,2)</f>
        <v>0</v>
      </c>
      <c r="K189" s="228"/>
      <c r="L189" s="44"/>
      <c r="M189" s="229" t="s">
        <v>1</v>
      </c>
      <c r="N189" s="230" t="s">
        <v>41</v>
      </c>
      <c r="O189" s="91"/>
      <c r="P189" s="231">
        <f>O189*H189</f>
        <v>0</v>
      </c>
      <c r="Q189" s="231">
        <v>1.09</v>
      </c>
      <c r="R189" s="231">
        <f>Q189*H189</f>
        <v>0.14715000000000003</v>
      </c>
      <c r="S189" s="231">
        <v>0</v>
      </c>
      <c r="T189" s="23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3" t="s">
        <v>230</v>
      </c>
      <c r="AT189" s="233" t="s">
        <v>226</v>
      </c>
      <c r="AU189" s="233" t="s">
        <v>86</v>
      </c>
      <c r="AY189" s="17" t="s">
        <v>224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7" t="s">
        <v>84</v>
      </c>
      <c r="BK189" s="234">
        <f>ROUND(I189*H189,2)</f>
        <v>0</v>
      </c>
      <c r="BL189" s="17" t="s">
        <v>230</v>
      </c>
      <c r="BM189" s="233" t="s">
        <v>306</v>
      </c>
    </row>
    <row r="190" spans="1:51" s="13" customFormat="1" ht="12">
      <c r="A190" s="13"/>
      <c r="B190" s="235"/>
      <c r="C190" s="236"/>
      <c r="D190" s="237" t="s">
        <v>232</v>
      </c>
      <c r="E190" s="238" t="s">
        <v>1</v>
      </c>
      <c r="F190" s="239" t="s">
        <v>307</v>
      </c>
      <c r="G190" s="236"/>
      <c r="H190" s="240">
        <v>0.053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232</v>
      </c>
      <c r="AU190" s="246" t="s">
        <v>86</v>
      </c>
      <c r="AV190" s="13" t="s">
        <v>86</v>
      </c>
      <c r="AW190" s="13" t="s">
        <v>32</v>
      </c>
      <c r="AX190" s="13" t="s">
        <v>76</v>
      </c>
      <c r="AY190" s="246" t="s">
        <v>224</v>
      </c>
    </row>
    <row r="191" spans="1:51" s="13" customFormat="1" ht="12">
      <c r="A191" s="13"/>
      <c r="B191" s="235"/>
      <c r="C191" s="236"/>
      <c r="D191" s="237" t="s">
        <v>232</v>
      </c>
      <c r="E191" s="238" t="s">
        <v>1</v>
      </c>
      <c r="F191" s="239" t="s">
        <v>308</v>
      </c>
      <c r="G191" s="236"/>
      <c r="H191" s="240">
        <v>0.082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232</v>
      </c>
      <c r="AU191" s="246" t="s">
        <v>86</v>
      </c>
      <c r="AV191" s="13" t="s">
        <v>86</v>
      </c>
      <c r="AW191" s="13" t="s">
        <v>32</v>
      </c>
      <c r="AX191" s="13" t="s">
        <v>76</v>
      </c>
      <c r="AY191" s="246" t="s">
        <v>224</v>
      </c>
    </row>
    <row r="192" spans="1:51" s="14" customFormat="1" ht="12">
      <c r="A192" s="14"/>
      <c r="B192" s="247"/>
      <c r="C192" s="248"/>
      <c r="D192" s="237" t="s">
        <v>232</v>
      </c>
      <c r="E192" s="249" t="s">
        <v>1</v>
      </c>
      <c r="F192" s="250" t="s">
        <v>240</v>
      </c>
      <c r="G192" s="248"/>
      <c r="H192" s="251">
        <v>0.135</v>
      </c>
      <c r="I192" s="252"/>
      <c r="J192" s="248"/>
      <c r="K192" s="248"/>
      <c r="L192" s="253"/>
      <c r="M192" s="254"/>
      <c r="N192" s="255"/>
      <c r="O192" s="255"/>
      <c r="P192" s="255"/>
      <c r="Q192" s="255"/>
      <c r="R192" s="255"/>
      <c r="S192" s="255"/>
      <c r="T192" s="25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7" t="s">
        <v>232</v>
      </c>
      <c r="AU192" s="257" t="s">
        <v>86</v>
      </c>
      <c r="AV192" s="14" t="s">
        <v>230</v>
      </c>
      <c r="AW192" s="14" t="s">
        <v>32</v>
      </c>
      <c r="AX192" s="14" t="s">
        <v>84</v>
      </c>
      <c r="AY192" s="257" t="s">
        <v>224</v>
      </c>
    </row>
    <row r="193" spans="1:65" s="2" customFormat="1" ht="24.15" customHeight="1">
      <c r="A193" s="38"/>
      <c r="B193" s="39"/>
      <c r="C193" s="221" t="s">
        <v>8</v>
      </c>
      <c r="D193" s="221" t="s">
        <v>226</v>
      </c>
      <c r="E193" s="222" t="s">
        <v>309</v>
      </c>
      <c r="F193" s="223" t="s">
        <v>310</v>
      </c>
      <c r="G193" s="224" t="s">
        <v>229</v>
      </c>
      <c r="H193" s="225">
        <v>3.514</v>
      </c>
      <c r="I193" s="226"/>
      <c r="J193" s="227">
        <f>ROUND(I193*H193,2)</f>
        <v>0</v>
      </c>
      <c r="K193" s="228"/>
      <c r="L193" s="44"/>
      <c r="M193" s="229" t="s">
        <v>1</v>
      </c>
      <c r="N193" s="230" t="s">
        <v>41</v>
      </c>
      <c r="O193" s="91"/>
      <c r="P193" s="231">
        <f>O193*H193</f>
        <v>0</v>
      </c>
      <c r="Q193" s="231">
        <v>0.00785</v>
      </c>
      <c r="R193" s="231">
        <f>Q193*H193</f>
        <v>0.027584899999999996</v>
      </c>
      <c r="S193" s="231">
        <v>0</v>
      </c>
      <c r="T193" s="23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3" t="s">
        <v>230</v>
      </c>
      <c r="AT193" s="233" t="s">
        <v>226</v>
      </c>
      <c r="AU193" s="233" t="s">
        <v>86</v>
      </c>
      <c r="AY193" s="17" t="s">
        <v>224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7" t="s">
        <v>84</v>
      </c>
      <c r="BK193" s="234">
        <f>ROUND(I193*H193,2)</f>
        <v>0</v>
      </c>
      <c r="BL193" s="17" t="s">
        <v>230</v>
      </c>
      <c r="BM193" s="233" t="s">
        <v>311</v>
      </c>
    </row>
    <row r="194" spans="1:51" s="13" customFormat="1" ht="12">
      <c r="A194" s="13"/>
      <c r="B194" s="235"/>
      <c r="C194" s="236"/>
      <c r="D194" s="237" t="s">
        <v>232</v>
      </c>
      <c r="E194" s="238" t="s">
        <v>1</v>
      </c>
      <c r="F194" s="239" t="s">
        <v>312</v>
      </c>
      <c r="G194" s="236"/>
      <c r="H194" s="240">
        <v>1.47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232</v>
      </c>
      <c r="AU194" s="246" t="s">
        <v>86</v>
      </c>
      <c r="AV194" s="13" t="s">
        <v>86</v>
      </c>
      <c r="AW194" s="13" t="s">
        <v>32</v>
      </c>
      <c r="AX194" s="13" t="s">
        <v>76</v>
      </c>
      <c r="AY194" s="246" t="s">
        <v>224</v>
      </c>
    </row>
    <row r="195" spans="1:51" s="13" customFormat="1" ht="12">
      <c r="A195" s="13"/>
      <c r="B195" s="235"/>
      <c r="C195" s="236"/>
      <c r="D195" s="237" t="s">
        <v>232</v>
      </c>
      <c r="E195" s="238" t="s">
        <v>1</v>
      </c>
      <c r="F195" s="239" t="s">
        <v>313</v>
      </c>
      <c r="G195" s="236"/>
      <c r="H195" s="240">
        <v>0.576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232</v>
      </c>
      <c r="AU195" s="246" t="s">
        <v>86</v>
      </c>
      <c r="AV195" s="13" t="s">
        <v>86</v>
      </c>
      <c r="AW195" s="13" t="s">
        <v>32</v>
      </c>
      <c r="AX195" s="13" t="s">
        <v>76</v>
      </c>
      <c r="AY195" s="246" t="s">
        <v>224</v>
      </c>
    </row>
    <row r="196" spans="1:51" s="13" customFormat="1" ht="12">
      <c r="A196" s="13"/>
      <c r="B196" s="235"/>
      <c r="C196" s="236"/>
      <c r="D196" s="237" t="s">
        <v>232</v>
      </c>
      <c r="E196" s="238" t="s">
        <v>1</v>
      </c>
      <c r="F196" s="239" t="s">
        <v>314</v>
      </c>
      <c r="G196" s="236"/>
      <c r="H196" s="240">
        <v>0.18</v>
      </c>
      <c r="I196" s="241"/>
      <c r="J196" s="236"/>
      <c r="K196" s="236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232</v>
      </c>
      <c r="AU196" s="246" t="s">
        <v>86</v>
      </c>
      <c r="AV196" s="13" t="s">
        <v>86</v>
      </c>
      <c r="AW196" s="13" t="s">
        <v>32</v>
      </c>
      <c r="AX196" s="13" t="s">
        <v>76</v>
      </c>
      <c r="AY196" s="246" t="s">
        <v>224</v>
      </c>
    </row>
    <row r="197" spans="1:51" s="13" customFormat="1" ht="12">
      <c r="A197" s="13"/>
      <c r="B197" s="235"/>
      <c r="C197" s="236"/>
      <c r="D197" s="237" t="s">
        <v>232</v>
      </c>
      <c r="E197" s="238" t="s">
        <v>1</v>
      </c>
      <c r="F197" s="239" t="s">
        <v>315</v>
      </c>
      <c r="G197" s="236"/>
      <c r="H197" s="240">
        <v>0.504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232</v>
      </c>
      <c r="AU197" s="246" t="s">
        <v>86</v>
      </c>
      <c r="AV197" s="13" t="s">
        <v>86</v>
      </c>
      <c r="AW197" s="13" t="s">
        <v>32</v>
      </c>
      <c r="AX197" s="13" t="s">
        <v>76</v>
      </c>
      <c r="AY197" s="246" t="s">
        <v>224</v>
      </c>
    </row>
    <row r="198" spans="1:51" s="13" customFormat="1" ht="12">
      <c r="A198" s="13"/>
      <c r="B198" s="235"/>
      <c r="C198" s="236"/>
      <c r="D198" s="237" t="s">
        <v>232</v>
      </c>
      <c r="E198" s="238" t="s">
        <v>1</v>
      </c>
      <c r="F198" s="239" t="s">
        <v>316</v>
      </c>
      <c r="G198" s="236"/>
      <c r="H198" s="240">
        <v>0.784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232</v>
      </c>
      <c r="AU198" s="246" t="s">
        <v>86</v>
      </c>
      <c r="AV198" s="13" t="s">
        <v>86</v>
      </c>
      <c r="AW198" s="13" t="s">
        <v>32</v>
      </c>
      <c r="AX198" s="13" t="s">
        <v>76</v>
      </c>
      <c r="AY198" s="246" t="s">
        <v>224</v>
      </c>
    </row>
    <row r="199" spans="1:51" s="14" customFormat="1" ht="12">
      <c r="A199" s="14"/>
      <c r="B199" s="247"/>
      <c r="C199" s="248"/>
      <c r="D199" s="237" t="s">
        <v>232</v>
      </c>
      <c r="E199" s="249" t="s">
        <v>1</v>
      </c>
      <c r="F199" s="250" t="s">
        <v>240</v>
      </c>
      <c r="G199" s="248"/>
      <c r="H199" s="251">
        <v>3.514</v>
      </c>
      <c r="I199" s="252"/>
      <c r="J199" s="248"/>
      <c r="K199" s="248"/>
      <c r="L199" s="253"/>
      <c r="M199" s="254"/>
      <c r="N199" s="255"/>
      <c r="O199" s="255"/>
      <c r="P199" s="255"/>
      <c r="Q199" s="255"/>
      <c r="R199" s="255"/>
      <c r="S199" s="255"/>
      <c r="T199" s="25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7" t="s">
        <v>232</v>
      </c>
      <c r="AU199" s="257" t="s">
        <v>86</v>
      </c>
      <c r="AV199" s="14" t="s">
        <v>230</v>
      </c>
      <c r="AW199" s="14" t="s">
        <v>32</v>
      </c>
      <c r="AX199" s="14" t="s">
        <v>84</v>
      </c>
      <c r="AY199" s="257" t="s">
        <v>224</v>
      </c>
    </row>
    <row r="200" spans="1:63" s="12" customFormat="1" ht="22.8" customHeight="1">
      <c r="A200" s="12"/>
      <c r="B200" s="205"/>
      <c r="C200" s="206"/>
      <c r="D200" s="207" t="s">
        <v>75</v>
      </c>
      <c r="E200" s="219" t="s">
        <v>230</v>
      </c>
      <c r="F200" s="219" t="s">
        <v>317</v>
      </c>
      <c r="G200" s="206"/>
      <c r="H200" s="206"/>
      <c r="I200" s="209"/>
      <c r="J200" s="220">
        <f>BK200</f>
        <v>0</v>
      </c>
      <c r="K200" s="206"/>
      <c r="L200" s="211"/>
      <c r="M200" s="212"/>
      <c r="N200" s="213"/>
      <c r="O200" s="213"/>
      <c r="P200" s="214">
        <f>SUM(P201:P207)</f>
        <v>0</v>
      </c>
      <c r="Q200" s="213"/>
      <c r="R200" s="214">
        <f>SUM(R201:R207)</f>
        <v>0.8656400000000001</v>
      </c>
      <c r="S200" s="213"/>
      <c r="T200" s="215">
        <f>SUM(T201:T207)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6" t="s">
        <v>84</v>
      </c>
      <c r="AT200" s="217" t="s">
        <v>75</v>
      </c>
      <c r="AU200" s="217" t="s">
        <v>84</v>
      </c>
      <c r="AY200" s="216" t="s">
        <v>224</v>
      </c>
      <c r="BK200" s="218">
        <f>SUM(BK201:BK207)</f>
        <v>0</v>
      </c>
    </row>
    <row r="201" spans="1:65" s="2" customFormat="1" ht="21.75" customHeight="1">
      <c r="A201" s="38"/>
      <c r="B201" s="39"/>
      <c r="C201" s="221" t="s">
        <v>318</v>
      </c>
      <c r="D201" s="221" t="s">
        <v>226</v>
      </c>
      <c r="E201" s="222" t="s">
        <v>319</v>
      </c>
      <c r="F201" s="223" t="s">
        <v>320</v>
      </c>
      <c r="G201" s="224" t="s">
        <v>321</v>
      </c>
      <c r="H201" s="225">
        <v>38</v>
      </c>
      <c r="I201" s="226"/>
      <c r="J201" s="227">
        <f>ROUND(I201*H201,2)</f>
        <v>0</v>
      </c>
      <c r="K201" s="228"/>
      <c r="L201" s="44"/>
      <c r="M201" s="229" t="s">
        <v>1</v>
      </c>
      <c r="N201" s="230" t="s">
        <v>41</v>
      </c>
      <c r="O201" s="91"/>
      <c r="P201" s="231">
        <f>O201*H201</f>
        <v>0</v>
      </c>
      <c r="Q201" s="231">
        <v>0.02278</v>
      </c>
      <c r="R201" s="231">
        <f>Q201*H201</f>
        <v>0.8656400000000001</v>
      </c>
      <c r="S201" s="231">
        <v>0</v>
      </c>
      <c r="T201" s="23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3" t="s">
        <v>230</v>
      </c>
      <c r="AT201" s="233" t="s">
        <v>226</v>
      </c>
      <c r="AU201" s="233" t="s">
        <v>86</v>
      </c>
      <c r="AY201" s="17" t="s">
        <v>224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7" t="s">
        <v>84</v>
      </c>
      <c r="BK201" s="234">
        <f>ROUND(I201*H201,2)</f>
        <v>0</v>
      </c>
      <c r="BL201" s="17" t="s">
        <v>230</v>
      </c>
      <c r="BM201" s="233" t="s">
        <v>322</v>
      </c>
    </row>
    <row r="202" spans="1:51" s="13" customFormat="1" ht="12">
      <c r="A202" s="13"/>
      <c r="B202" s="235"/>
      <c r="C202" s="236"/>
      <c r="D202" s="237" t="s">
        <v>232</v>
      </c>
      <c r="E202" s="238" t="s">
        <v>1</v>
      </c>
      <c r="F202" s="239" t="s">
        <v>323</v>
      </c>
      <c r="G202" s="236"/>
      <c r="H202" s="240">
        <v>20</v>
      </c>
      <c r="I202" s="241"/>
      <c r="J202" s="236"/>
      <c r="K202" s="236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232</v>
      </c>
      <c r="AU202" s="246" t="s">
        <v>86</v>
      </c>
      <c r="AV202" s="13" t="s">
        <v>86</v>
      </c>
      <c r="AW202" s="13" t="s">
        <v>32</v>
      </c>
      <c r="AX202" s="13" t="s">
        <v>76</v>
      </c>
      <c r="AY202" s="246" t="s">
        <v>224</v>
      </c>
    </row>
    <row r="203" spans="1:51" s="13" customFormat="1" ht="12">
      <c r="A203" s="13"/>
      <c r="B203" s="235"/>
      <c r="C203" s="236"/>
      <c r="D203" s="237" t="s">
        <v>232</v>
      </c>
      <c r="E203" s="238" t="s">
        <v>1</v>
      </c>
      <c r="F203" s="239" t="s">
        <v>324</v>
      </c>
      <c r="G203" s="236"/>
      <c r="H203" s="240">
        <v>8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232</v>
      </c>
      <c r="AU203" s="246" t="s">
        <v>86</v>
      </c>
      <c r="AV203" s="13" t="s">
        <v>86</v>
      </c>
      <c r="AW203" s="13" t="s">
        <v>32</v>
      </c>
      <c r="AX203" s="13" t="s">
        <v>76</v>
      </c>
      <c r="AY203" s="246" t="s">
        <v>224</v>
      </c>
    </row>
    <row r="204" spans="1:51" s="13" customFormat="1" ht="12">
      <c r="A204" s="13"/>
      <c r="B204" s="235"/>
      <c r="C204" s="236"/>
      <c r="D204" s="237" t="s">
        <v>232</v>
      </c>
      <c r="E204" s="238" t="s">
        <v>1</v>
      </c>
      <c r="F204" s="239" t="s">
        <v>325</v>
      </c>
      <c r="G204" s="236"/>
      <c r="H204" s="240">
        <v>2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232</v>
      </c>
      <c r="AU204" s="246" t="s">
        <v>86</v>
      </c>
      <c r="AV204" s="13" t="s">
        <v>86</v>
      </c>
      <c r="AW204" s="13" t="s">
        <v>32</v>
      </c>
      <c r="AX204" s="13" t="s">
        <v>76</v>
      </c>
      <c r="AY204" s="246" t="s">
        <v>224</v>
      </c>
    </row>
    <row r="205" spans="1:51" s="13" customFormat="1" ht="12">
      <c r="A205" s="13"/>
      <c r="B205" s="235"/>
      <c r="C205" s="236"/>
      <c r="D205" s="237" t="s">
        <v>232</v>
      </c>
      <c r="E205" s="238" t="s">
        <v>1</v>
      </c>
      <c r="F205" s="239" t="s">
        <v>326</v>
      </c>
      <c r="G205" s="236"/>
      <c r="H205" s="240">
        <v>4</v>
      </c>
      <c r="I205" s="241"/>
      <c r="J205" s="236"/>
      <c r="K205" s="236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232</v>
      </c>
      <c r="AU205" s="246" t="s">
        <v>86</v>
      </c>
      <c r="AV205" s="13" t="s">
        <v>86</v>
      </c>
      <c r="AW205" s="13" t="s">
        <v>32</v>
      </c>
      <c r="AX205" s="13" t="s">
        <v>76</v>
      </c>
      <c r="AY205" s="246" t="s">
        <v>224</v>
      </c>
    </row>
    <row r="206" spans="1:51" s="13" customFormat="1" ht="12">
      <c r="A206" s="13"/>
      <c r="B206" s="235"/>
      <c r="C206" s="236"/>
      <c r="D206" s="237" t="s">
        <v>232</v>
      </c>
      <c r="E206" s="238" t="s">
        <v>1</v>
      </c>
      <c r="F206" s="239" t="s">
        <v>327</v>
      </c>
      <c r="G206" s="236"/>
      <c r="H206" s="240">
        <v>4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232</v>
      </c>
      <c r="AU206" s="246" t="s">
        <v>86</v>
      </c>
      <c r="AV206" s="13" t="s">
        <v>86</v>
      </c>
      <c r="AW206" s="13" t="s">
        <v>32</v>
      </c>
      <c r="AX206" s="13" t="s">
        <v>76</v>
      </c>
      <c r="AY206" s="246" t="s">
        <v>224</v>
      </c>
    </row>
    <row r="207" spans="1:51" s="14" customFormat="1" ht="12">
      <c r="A207" s="14"/>
      <c r="B207" s="247"/>
      <c r="C207" s="248"/>
      <c r="D207" s="237" t="s">
        <v>232</v>
      </c>
      <c r="E207" s="249" t="s">
        <v>1</v>
      </c>
      <c r="F207" s="250" t="s">
        <v>240</v>
      </c>
      <c r="G207" s="248"/>
      <c r="H207" s="251">
        <v>38</v>
      </c>
      <c r="I207" s="252"/>
      <c r="J207" s="248"/>
      <c r="K207" s="248"/>
      <c r="L207" s="253"/>
      <c r="M207" s="254"/>
      <c r="N207" s="255"/>
      <c r="O207" s="255"/>
      <c r="P207" s="255"/>
      <c r="Q207" s="255"/>
      <c r="R207" s="255"/>
      <c r="S207" s="255"/>
      <c r="T207" s="25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7" t="s">
        <v>232</v>
      </c>
      <c r="AU207" s="257" t="s">
        <v>86</v>
      </c>
      <c r="AV207" s="14" t="s">
        <v>230</v>
      </c>
      <c r="AW207" s="14" t="s">
        <v>32</v>
      </c>
      <c r="AX207" s="14" t="s">
        <v>84</v>
      </c>
      <c r="AY207" s="257" t="s">
        <v>224</v>
      </c>
    </row>
    <row r="208" spans="1:63" s="12" customFormat="1" ht="22.8" customHeight="1">
      <c r="A208" s="12"/>
      <c r="B208" s="205"/>
      <c r="C208" s="206"/>
      <c r="D208" s="207" t="s">
        <v>75</v>
      </c>
      <c r="E208" s="219" t="s">
        <v>250</v>
      </c>
      <c r="F208" s="219" t="s">
        <v>328</v>
      </c>
      <c r="G208" s="206"/>
      <c r="H208" s="206"/>
      <c r="I208" s="209"/>
      <c r="J208" s="220">
        <f>BK208</f>
        <v>0</v>
      </c>
      <c r="K208" s="206"/>
      <c r="L208" s="211"/>
      <c r="M208" s="212"/>
      <c r="N208" s="213"/>
      <c r="O208" s="213"/>
      <c r="P208" s="214">
        <f>SUM(P209:P212)</f>
        <v>0</v>
      </c>
      <c r="Q208" s="213"/>
      <c r="R208" s="214">
        <f>SUM(R209:R212)</f>
        <v>2.25130885</v>
      </c>
      <c r="S208" s="213"/>
      <c r="T208" s="215">
        <f>SUM(T209:T212)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6" t="s">
        <v>84</v>
      </c>
      <c r="AT208" s="217" t="s">
        <v>75</v>
      </c>
      <c r="AU208" s="217" t="s">
        <v>84</v>
      </c>
      <c r="AY208" s="216" t="s">
        <v>224</v>
      </c>
      <c r="BK208" s="218">
        <f>SUM(BK209:BK212)</f>
        <v>0</v>
      </c>
    </row>
    <row r="209" spans="1:65" s="2" customFormat="1" ht="24.15" customHeight="1">
      <c r="A209" s="38"/>
      <c r="B209" s="39"/>
      <c r="C209" s="221" t="s">
        <v>329</v>
      </c>
      <c r="D209" s="221" t="s">
        <v>226</v>
      </c>
      <c r="E209" s="222" t="s">
        <v>330</v>
      </c>
      <c r="F209" s="223" t="s">
        <v>331</v>
      </c>
      <c r="G209" s="224" t="s">
        <v>229</v>
      </c>
      <c r="H209" s="225">
        <v>3.373</v>
      </c>
      <c r="I209" s="226"/>
      <c r="J209" s="227">
        <f>ROUND(I209*H209,2)</f>
        <v>0</v>
      </c>
      <c r="K209" s="228"/>
      <c r="L209" s="44"/>
      <c r="M209" s="229" t="s">
        <v>1</v>
      </c>
      <c r="N209" s="230" t="s">
        <v>41</v>
      </c>
      <c r="O209" s="91"/>
      <c r="P209" s="231">
        <f>O209*H209</f>
        <v>0</v>
      </c>
      <c r="Q209" s="231">
        <v>0.46</v>
      </c>
      <c r="R209" s="231">
        <f>Q209*H209</f>
        <v>1.5515800000000002</v>
      </c>
      <c r="S209" s="231">
        <v>0</v>
      </c>
      <c r="T209" s="23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3" t="s">
        <v>230</v>
      </c>
      <c r="AT209" s="233" t="s">
        <v>226</v>
      </c>
      <c r="AU209" s="233" t="s">
        <v>86</v>
      </c>
      <c r="AY209" s="17" t="s">
        <v>224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7" t="s">
        <v>84</v>
      </c>
      <c r="BK209" s="234">
        <f>ROUND(I209*H209,2)</f>
        <v>0</v>
      </c>
      <c r="BL209" s="17" t="s">
        <v>230</v>
      </c>
      <c r="BM209" s="233" t="s">
        <v>332</v>
      </c>
    </row>
    <row r="210" spans="1:51" s="13" customFormat="1" ht="12">
      <c r="A210" s="13"/>
      <c r="B210" s="235"/>
      <c r="C210" s="236"/>
      <c r="D210" s="237" t="s">
        <v>232</v>
      </c>
      <c r="E210" s="238" t="s">
        <v>1</v>
      </c>
      <c r="F210" s="239" t="s">
        <v>333</v>
      </c>
      <c r="G210" s="236"/>
      <c r="H210" s="240">
        <v>3.373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232</v>
      </c>
      <c r="AU210" s="246" t="s">
        <v>86</v>
      </c>
      <c r="AV210" s="13" t="s">
        <v>86</v>
      </c>
      <c r="AW210" s="13" t="s">
        <v>32</v>
      </c>
      <c r="AX210" s="13" t="s">
        <v>84</v>
      </c>
      <c r="AY210" s="246" t="s">
        <v>224</v>
      </c>
    </row>
    <row r="211" spans="1:65" s="2" customFormat="1" ht="33" customHeight="1">
      <c r="A211" s="38"/>
      <c r="B211" s="39"/>
      <c r="C211" s="221" t="s">
        <v>334</v>
      </c>
      <c r="D211" s="221" t="s">
        <v>226</v>
      </c>
      <c r="E211" s="222" t="s">
        <v>335</v>
      </c>
      <c r="F211" s="223" t="s">
        <v>336</v>
      </c>
      <c r="G211" s="224" t="s">
        <v>229</v>
      </c>
      <c r="H211" s="225">
        <v>3.373</v>
      </c>
      <c r="I211" s="226"/>
      <c r="J211" s="227">
        <f>ROUND(I211*H211,2)</f>
        <v>0</v>
      </c>
      <c r="K211" s="228"/>
      <c r="L211" s="44"/>
      <c r="M211" s="229" t="s">
        <v>1</v>
      </c>
      <c r="N211" s="230" t="s">
        <v>41</v>
      </c>
      <c r="O211" s="91"/>
      <c r="P211" s="231">
        <f>O211*H211</f>
        <v>0</v>
      </c>
      <c r="Q211" s="231">
        <v>0.20745</v>
      </c>
      <c r="R211" s="231">
        <f>Q211*H211</f>
        <v>0.6997288500000001</v>
      </c>
      <c r="S211" s="231">
        <v>0</v>
      </c>
      <c r="T211" s="23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3" t="s">
        <v>230</v>
      </c>
      <c r="AT211" s="233" t="s">
        <v>226</v>
      </c>
      <c r="AU211" s="233" t="s">
        <v>86</v>
      </c>
      <c r="AY211" s="17" t="s">
        <v>224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7" t="s">
        <v>84</v>
      </c>
      <c r="BK211" s="234">
        <f>ROUND(I211*H211,2)</f>
        <v>0</v>
      </c>
      <c r="BL211" s="17" t="s">
        <v>230</v>
      </c>
      <c r="BM211" s="233" t="s">
        <v>337</v>
      </c>
    </row>
    <row r="212" spans="1:51" s="13" customFormat="1" ht="12">
      <c r="A212" s="13"/>
      <c r="B212" s="235"/>
      <c r="C212" s="236"/>
      <c r="D212" s="237" t="s">
        <v>232</v>
      </c>
      <c r="E212" s="238" t="s">
        <v>1</v>
      </c>
      <c r="F212" s="239" t="s">
        <v>333</v>
      </c>
      <c r="G212" s="236"/>
      <c r="H212" s="240">
        <v>3.373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232</v>
      </c>
      <c r="AU212" s="246" t="s">
        <v>86</v>
      </c>
      <c r="AV212" s="13" t="s">
        <v>86</v>
      </c>
      <c r="AW212" s="13" t="s">
        <v>32</v>
      </c>
      <c r="AX212" s="13" t="s">
        <v>84</v>
      </c>
      <c r="AY212" s="246" t="s">
        <v>224</v>
      </c>
    </row>
    <row r="213" spans="1:63" s="12" customFormat="1" ht="22.8" customHeight="1">
      <c r="A213" s="12"/>
      <c r="B213" s="205"/>
      <c r="C213" s="206"/>
      <c r="D213" s="207" t="s">
        <v>75</v>
      </c>
      <c r="E213" s="219" t="s">
        <v>256</v>
      </c>
      <c r="F213" s="219" t="s">
        <v>338</v>
      </c>
      <c r="G213" s="206"/>
      <c r="H213" s="206"/>
      <c r="I213" s="209"/>
      <c r="J213" s="220">
        <f>BK213</f>
        <v>0</v>
      </c>
      <c r="K213" s="206"/>
      <c r="L213" s="211"/>
      <c r="M213" s="212"/>
      <c r="N213" s="213"/>
      <c r="O213" s="213"/>
      <c r="P213" s="214">
        <f>SUM(P214:P309)</f>
        <v>0</v>
      </c>
      <c r="Q213" s="213"/>
      <c r="R213" s="214">
        <f>SUM(R214:R309)</f>
        <v>31.151132980000003</v>
      </c>
      <c r="S213" s="213"/>
      <c r="T213" s="215">
        <f>SUM(T214:T309)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6" t="s">
        <v>84</v>
      </c>
      <c r="AT213" s="217" t="s">
        <v>75</v>
      </c>
      <c r="AU213" s="217" t="s">
        <v>84</v>
      </c>
      <c r="AY213" s="216" t="s">
        <v>224</v>
      </c>
      <c r="BK213" s="218">
        <f>SUM(BK214:BK309)</f>
        <v>0</v>
      </c>
    </row>
    <row r="214" spans="1:65" s="2" customFormat="1" ht="24.15" customHeight="1">
      <c r="A214" s="38"/>
      <c r="B214" s="39"/>
      <c r="C214" s="221" t="s">
        <v>339</v>
      </c>
      <c r="D214" s="221" t="s">
        <v>226</v>
      </c>
      <c r="E214" s="222" t="s">
        <v>340</v>
      </c>
      <c r="F214" s="223" t="s">
        <v>341</v>
      </c>
      <c r="G214" s="224" t="s">
        <v>229</v>
      </c>
      <c r="H214" s="225">
        <v>25.41</v>
      </c>
      <c r="I214" s="226"/>
      <c r="J214" s="227">
        <f>ROUND(I214*H214,2)</f>
        <v>0</v>
      </c>
      <c r="K214" s="228"/>
      <c r="L214" s="44"/>
      <c r="M214" s="229" t="s">
        <v>1</v>
      </c>
      <c r="N214" s="230" t="s">
        <v>41</v>
      </c>
      <c r="O214" s="91"/>
      <c r="P214" s="231">
        <f>O214*H214</f>
        <v>0</v>
      </c>
      <c r="Q214" s="231">
        <v>0.01838</v>
      </c>
      <c r="R214" s="231">
        <f>Q214*H214</f>
        <v>0.4670358</v>
      </c>
      <c r="S214" s="231">
        <v>0</v>
      </c>
      <c r="T214" s="23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3" t="s">
        <v>230</v>
      </c>
      <c r="AT214" s="233" t="s">
        <v>226</v>
      </c>
      <c r="AU214" s="233" t="s">
        <v>86</v>
      </c>
      <c r="AY214" s="17" t="s">
        <v>224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7" t="s">
        <v>84</v>
      </c>
      <c r="BK214" s="234">
        <f>ROUND(I214*H214,2)</f>
        <v>0</v>
      </c>
      <c r="BL214" s="17" t="s">
        <v>230</v>
      </c>
      <c r="BM214" s="233" t="s">
        <v>342</v>
      </c>
    </row>
    <row r="215" spans="1:51" s="13" customFormat="1" ht="12">
      <c r="A215" s="13"/>
      <c r="B215" s="235"/>
      <c r="C215" s="236"/>
      <c r="D215" s="237" t="s">
        <v>232</v>
      </c>
      <c r="E215" s="238" t="s">
        <v>1</v>
      </c>
      <c r="F215" s="239" t="s">
        <v>343</v>
      </c>
      <c r="G215" s="236"/>
      <c r="H215" s="240">
        <v>24.32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232</v>
      </c>
      <c r="AU215" s="246" t="s">
        <v>86</v>
      </c>
      <c r="AV215" s="13" t="s">
        <v>86</v>
      </c>
      <c r="AW215" s="13" t="s">
        <v>32</v>
      </c>
      <c r="AX215" s="13" t="s">
        <v>76</v>
      </c>
      <c r="AY215" s="246" t="s">
        <v>224</v>
      </c>
    </row>
    <row r="216" spans="1:51" s="13" customFormat="1" ht="12">
      <c r="A216" s="13"/>
      <c r="B216" s="235"/>
      <c r="C216" s="236"/>
      <c r="D216" s="237" t="s">
        <v>232</v>
      </c>
      <c r="E216" s="238" t="s">
        <v>1</v>
      </c>
      <c r="F216" s="239" t="s">
        <v>344</v>
      </c>
      <c r="G216" s="236"/>
      <c r="H216" s="240">
        <v>1.09</v>
      </c>
      <c r="I216" s="241"/>
      <c r="J216" s="236"/>
      <c r="K216" s="236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232</v>
      </c>
      <c r="AU216" s="246" t="s">
        <v>86</v>
      </c>
      <c r="AV216" s="13" t="s">
        <v>86</v>
      </c>
      <c r="AW216" s="13" t="s">
        <v>32</v>
      </c>
      <c r="AX216" s="13" t="s">
        <v>76</v>
      </c>
      <c r="AY216" s="246" t="s">
        <v>224</v>
      </c>
    </row>
    <row r="217" spans="1:51" s="14" customFormat="1" ht="12">
      <c r="A217" s="14"/>
      <c r="B217" s="247"/>
      <c r="C217" s="248"/>
      <c r="D217" s="237" t="s">
        <v>232</v>
      </c>
      <c r="E217" s="249" t="s">
        <v>132</v>
      </c>
      <c r="F217" s="250" t="s">
        <v>240</v>
      </c>
      <c r="G217" s="248"/>
      <c r="H217" s="251">
        <v>25.41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7" t="s">
        <v>232</v>
      </c>
      <c r="AU217" s="257" t="s">
        <v>86</v>
      </c>
      <c r="AV217" s="14" t="s">
        <v>230</v>
      </c>
      <c r="AW217" s="14" t="s">
        <v>32</v>
      </c>
      <c r="AX217" s="14" t="s">
        <v>84</v>
      </c>
      <c r="AY217" s="257" t="s">
        <v>224</v>
      </c>
    </row>
    <row r="218" spans="1:65" s="2" customFormat="1" ht="24.15" customHeight="1">
      <c r="A218" s="38"/>
      <c r="B218" s="39"/>
      <c r="C218" s="221" t="s">
        <v>345</v>
      </c>
      <c r="D218" s="221" t="s">
        <v>226</v>
      </c>
      <c r="E218" s="222" t="s">
        <v>346</v>
      </c>
      <c r="F218" s="223" t="s">
        <v>347</v>
      </c>
      <c r="G218" s="224" t="s">
        <v>229</v>
      </c>
      <c r="H218" s="225">
        <v>26.558</v>
      </c>
      <c r="I218" s="226"/>
      <c r="J218" s="227">
        <f>ROUND(I218*H218,2)</f>
        <v>0</v>
      </c>
      <c r="K218" s="228"/>
      <c r="L218" s="44"/>
      <c r="M218" s="229" t="s">
        <v>1</v>
      </c>
      <c r="N218" s="230" t="s">
        <v>41</v>
      </c>
      <c r="O218" s="91"/>
      <c r="P218" s="231">
        <f>O218*H218</f>
        <v>0</v>
      </c>
      <c r="Q218" s="231">
        <v>0.01838</v>
      </c>
      <c r="R218" s="231">
        <f>Q218*H218</f>
        <v>0.48813604</v>
      </c>
      <c r="S218" s="231">
        <v>0</v>
      </c>
      <c r="T218" s="23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3" t="s">
        <v>230</v>
      </c>
      <c r="AT218" s="233" t="s">
        <v>226</v>
      </c>
      <c r="AU218" s="233" t="s">
        <v>86</v>
      </c>
      <c r="AY218" s="17" t="s">
        <v>224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7" t="s">
        <v>84</v>
      </c>
      <c r="BK218" s="234">
        <f>ROUND(I218*H218,2)</f>
        <v>0</v>
      </c>
      <c r="BL218" s="17" t="s">
        <v>230</v>
      </c>
      <c r="BM218" s="233" t="s">
        <v>348</v>
      </c>
    </row>
    <row r="219" spans="1:51" s="13" customFormat="1" ht="12">
      <c r="A219" s="13"/>
      <c r="B219" s="235"/>
      <c r="C219" s="236"/>
      <c r="D219" s="237" t="s">
        <v>232</v>
      </c>
      <c r="E219" s="238" t="s">
        <v>122</v>
      </c>
      <c r="F219" s="239" t="s">
        <v>349</v>
      </c>
      <c r="G219" s="236"/>
      <c r="H219" s="240">
        <v>26.558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232</v>
      </c>
      <c r="AU219" s="246" t="s">
        <v>86</v>
      </c>
      <c r="AV219" s="13" t="s">
        <v>86</v>
      </c>
      <c r="AW219" s="13" t="s">
        <v>32</v>
      </c>
      <c r="AX219" s="13" t="s">
        <v>84</v>
      </c>
      <c r="AY219" s="246" t="s">
        <v>224</v>
      </c>
    </row>
    <row r="220" spans="1:65" s="2" customFormat="1" ht="24.15" customHeight="1">
      <c r="A220" s="38"/>
      <c r="B220" s="39"/>
      <c r="C220" s="221" t="s">
        <v>7</v>
      </c>
      <c r="D220" s="221" t="s">
        <v>226</v>
      </c>
      <c r="E220" s="222" t="s">
        <v>350</v>
      </c>
      <c r="F220" s="223" t="s">
        <v>351</v>
      </c>
      <c r="G220" s="224" t="s">
        <v>229</v>
      </c>
      <c r="H220" s="225">
        <v>11.58</v>
      </c>
      <c r="I220" s="226"/>
      <c r="J220" s="227">
        <f>ROUND(I220*H220,2)</f>
        <v>0</v>
      </c>
      <c r="K220" s="228"/>
      <c r="L220" s="44"/>
      <c r="M220" s="229" t="s">
        <v>1</v>
      </c>
      <c r="N220" s="230" t="s">
        <v>41</v>
      </c>
      <c r="O220" s="91"/>
      <c r="P220" s="231">
        <f>O220*H220</f>
        <v>0</v>
      </c>
      <c r="Q220" s="231">
        <v>0.017</v>
      </c>
      <c r="R220" s="231">
        <f>Q220*H220</f>
        <v>0.19686</v>
      </c>
      <c r="S220" s="231">
        <v>0</v>
      </c>
      <c r="T220" s="23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3" t="s">
        <v>230</v>
      </c>
      <c r="AT220" s="233" t="s">
        <v>226</v>
      </c>
      <c r="AU220" s="233" t="s">
        <v>86</v>
      </c>
      <c r="AY220" s="17" t="s">
        <v>224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7" t="s">
        <v>84</v>
      </c>
      <c r="BK220" s="234">
        <f>ROUND(I220*H220,2)</f>
        <v>0</v>
      </c>
      <c r="BL220" s="17" t="s">
        <v>230</v>
      </c>
      <c r="BM220" s="233" t="s">
        <v>352</v>
      </c>
    </row>
    <row r="221" spans="1:51" s="13" customFormat="1" ht="12">
      <c r="A221" s="13"/>
      <c r="B221" s="235"/>
      <c r="C221" s="236"/>
      <c r="D221" s="237" t="s">
        <v>232</v>
      </c>
      <c r="E221" s="238" t="s">
        <v>134</v>
      </c>
      <c r="F221" s="239" t="s">
        <v>353</v>
      </c>
      <c r="G221" s="236"/>
      <c r="H221" s="240">
        <v>11.58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232</v>
      </c>
      <c r="AU221" s="246" t="s">
        <v>86</v>
      </c>
      <c r="AV221" s="13" t="s">
        <v>86</v>
      </c>
      <c r="AW221" s="13" t="s">
        <v>32</v>
      </c>
      <c r="AX221" s="13" t="s">
        <v>84</v>
      </c>
      <c r="AY221" s="246" t="s">
        <v>224</v>
      </c>
    </row>
    <row r="222" spans="1:65" s="2" customFormat="1" ht="24.15" customHeight="1">
      <c r="A222" s="38"/>
      <c r="B222" s="39"/>
      <c r="C222" s="221" t="s">
        <v>354</v>
      </c>
      <c r="D222" s="221" t="s">
        <v>226</v>
      </c>
      <c r="E222" s="222" t="s">
        <v>355</v>
      </c>
      <c r="F222" s="223" t="s">
        <v>356</v>
      </c>
      <c r="G222" s="224" t="s">
        <v>229</v>
      </c>
      <c r="H222" s="225">
        <v>24.83</v>
      </c>
      <c r="I222" s="226"/>
      <c r="J222" s="227">
        <f>ROUND(I222*H222,2)</f>
        <v>0</v>
      </c>
      <c r="K222" s="228"/>
      <c r="L222" s="44"/>
      <c r="M222" s="229" t="s">
        <v>1</v>
      </c>
      <c r="N222" s="230" t="s">
        <v>41</v>
      </c>
      <c r="O222" s="91"/>
      <c r="P222" s="231">
        <f>O222*H222</f>
        <v>0</v>
      </c>
      <c r="Q222" s="231">
        <v>0.0284</v>
      </c>
      <c r="R222" s="231">
        <f>Q222*H222</f>
        <v>0.705172</v>
      </c>
      <c r="S222" s="231">
        <v>0</v>
      </c>
      <c r="T222" s="23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3" t="s">
        <v>230</v>
      </c>
      <c r="AT222" s="233" t="s">
        <v>226</v>
      </c>
      <c r="AU222" s="233" t="s">
        <v>86</v>
      </c>
      <c r="AY222" s="17" t="s">
        <v>224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7" t="s">
        <v>84</v>
      </c>
      <c r="BK222" s="234">
        <f>ROUND(I222*H222,2)</f>
        <v>0</v>
      </c>
      <c r="BL222" s="17" t="s">
        <v>230</v>
      </c>
      <c r="BM222" s="233" t="s">
        <v>357</v>
      </c>
    </row>
    <row r="223" spans="1:51" s="13" customFormat="1" ht="12">
      <c r="A223" s="13"/>
      <c r="B223" s="235"/>
      <c r="C223" s="236"/>
      <c r="D223" s="237" t="s">
        <v>232</v>
      </c>
      <c r="E223" s="238" t="s">
        <v>1</v>
      </c>
      <c r="F223" s="239" t="s">
        <v>358</v>
      </c>
      <c r="G223" s="236"/>
      <c r="H223" s="240">
        <v>21.65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232</v>
      </c>
      <c r="AU223" s="246" t="s">
        <v>86</v>
      </c>
      <c r="AV223" s="13" t="s">
        <v>86</v>
      </c>
      <c r="AW223" s="13" t="s">
        <v>32</v>
      </c>
      <c r="AX223" s="13" t="s">
        <v>76</v>
      </c>
      <c r="AY223" s="246" t="s">
        <v>224</v>
      </c>
    </row>
    <row r="224" spans="1:51" s="13" customFormat="1" ht="12">
      <c r="A224" s="13"/>
      <c r="B224" s="235"/>
      <c r="C224" s="236"/>
      <c r="D224" s="237" t="s">
        <v>232</v>
      </c>
      <c r="E224" s="238" t="s">
        <v>1</v>
      </c>
      <c r="F224" s="239" t="s">
        <v>359</v>
      </c>
      <c r="G224" s="236"/>
      <c r="H224" s="240">
        <v>3.18</v>
      </c>
      <c r="I224" s="241"/>
      <c r="J224" s="236"/>
      <c r="K224" s="236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232</v>
      </c>
      <c r="AU224" s="246" t="s">
        <v>86</v>
      </c>
      <c r="AV224" s="13" t="s">
        <v>86</v>
      </c>
      <c r="AW224" s="13" t="s">
        <v>32</v>
      </c>
      <c r="AX224" s="13" t="s">
        <v>76</v>
      </c>
      <c r="AY224" s="246" t="s">
        <v>224</v>
      </c>
    </row>
    <row r="225" spans="1:51" s="14" customFormat="1" ht="12">
      <c r="A225" s="14"/>
      <c r="B225" s="247"/>
      <c r="C225" s="248"/>
      <c r="D225" s="237" t="s">
        <v>232</v>
      </c>
      <c r="E225" s="249" t="s">
        <v>136</v>
      </c>
      <c r="F225" s="250" t="s">
        <v>240</v>
      </c>
      <c r="G225" s="248"/>
      <c r="H225" s="251">
        <v>24.83</v>
      </c>
      <c r="I225" s="252"/>
      <c r="J225" s="248"/>
      <c r="K225" s="248"/>
      <c r="L225" s="253"/>
      <c r="M225" s="254"/>
      <c r="N225" s="255"/>
      <c r="O225" s="255"/>
      <c r="P225" s="255"/>
      <c r="Q225" s="255"/>
      <c r="R225" s="255"/>
      <c r="S225" s="255"/>
      <c r="T225" s="25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7" t="s">
        <v>232</v>
      </c>
      <c r="AU225" s="257" t="s">
        <v>86</v>
      </c>
      <c r="AV225" s="14" t="s">
        <v>230</v>
      </c>
      <c r="AW225" s="14" t="s">
        <v>32</v>
      </c>
      <c r="AX225" s="14" t="s">
        <v>84</v>
      </c>
      <c r="AY225" s="257" t="s">
        <v>224</v>
      </c>
    </row>
    <row r="226" spans="1:65" s="2" customFormat="1" ht="24.15" customHeight="1">
      <c r="A226" s="38"/>
      <c r="B226" s="39"/>
      <c r="C226" s="221" t="s">
        <v>360</v>
      </c>
      <c r="D226" s="221" t="s">
        <v>226</v>
      </c>
      <c r="E226" s="222" t="s">
        <v>361</v>
      </c>
      <c r="F226" s="223" t="s">
        <v>362</v>
      </c>
      <c r="G226" s="224" t="s">
        <v>229</v>
      </c>
      <c r="H226" s="225">
        <v>519.038</v>
      </c>
      <c r="I226" s="226"/>
      <c r="J226" s="227">
        <f>ROUND(I226*H226,2)</f>
        <v>0</v>
      </c>
      <c r="K226" s="228"/>
      <c r="L226" s="44"/>
      <c r="M226" s="229" t="s">
        <v>1</v>
      </c>
      <c r="N226" s="230" t="s">
        <v>41</v>
      </c>
      <c r="O226" s="91"/>
      <c r="P226" s="231">
        <f>O226*H226</f>
        <v>0</v>
      </c>
      <c r="Q226" s="231">
        <v>0.00438</v>
      </c>
      <c r="R226" s="231">
        <f>Q226*H226</f>
        <v>2.2733864400000003</v>
      </c>
      <c r="S226" s="231">
        <v>0</v>
      </c>
      <c r="T226" s="23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3" t="s">
        <v>230</v>
      </c>
      <c r="AT226" s="233" t="s">
        <v>226</v>
      </c>
      <c r="AU226" s="233" t="s">
        <v>86</v>
      </c>
      <c r="AY226" s="17" t="s">
        <v>224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7" t="s">
        <v>84</v>
      </c>
      <c r="BK226" s="234">
        <f>ROUND(I226*H226,2)</f>
        <v>0</v>
      </c>
      <c r="BL226" s="17" t="s">
        <v>230</v>
      </c>
      <c r="BM226" s="233" t="s">
        <v>363</v>
      </c>
    </row>
    <row r="227" spans="1:51" s="13" customFormat="1" ht="12">
      <c r="A227" s="13"/>
      <c r="B227" s="235"/>
      <c r="C227" s="236"/>
      <c r="D227" s="237" t="s">
        <v>232</v>
      </c>
      <c r="E227" s="238" t="s">
        <v>162</v>
      </c>
      <c r="F227" s="239" t="s">
        <v>364</v>
      </c>
      <c r="G227" s="236"/>
      <c r="H227" s="240">
        <v>519.038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232</v>
      </c>
      <c r="AU227" s="246" t="s">
        <v>86</v>
      </c>
      <c r="AV227" s="13" t="s">
        <v>86</v>
      </c>
      <c r="AW227" s="13" t="s">
        <v>32</v>
      </c>
      <c r="AX227" s="13" t="s">
        <v>84</v>
      </c>
      <c r="AY227" s="246" t="s">
        <v>224</v>
      </c>
    </row>
    <row r="228" spans="1:65" s="2" customFormat="1" ht="24.15" customHeight="1">
      <c r="A228" s="38"/>
      <c r="B228" s="39"/>
      <c r="C228" s="221" t="s">
        <v>365</v>
      </c>
      <c r="D228" s="221" t="s">
        <v>226</v>
      </c>
      <c r="E228" s="222" t="s">
        <v>366</v>
      </c>
      <c r="F228" s="223" t="s">
        <v>367</v>
      </c>
      <c r="G228" s="224" t="s">
        <v>229</v>
      </c>
      <c r="H228" s="225">
        <v>519.038</v>
      </c>
      <c r="I228" s="226"/>
      <c r="J228" s="227">
        <f>ROUND(I228*H228,2)</f>
        <v>0</v>
      </c>
      <c r="K228" s="228"/>
      <c r="L228" s="44"/>
      <c r="M228" s="229" t="s">
        <v>1</v>
      </c>
      <c r="N228" s="230" t="s">
        <v>41</v>
      </c>
      <c r="O228" s="91"/>
      <c r="P228" s="231">
        <f>O228*H228</f>
        <v>0</v>
      </c>
      <c r="Q228" s="231">
        <v>0.003</v>
      </c>
      <c r="R228" s="231">
        <f>Q228*H228</f>
        <v>1.557114</v>
      </c>
      <c r="S228" s="231">
        <v>0</v>
      </c>
      <c r="T228" s="23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3" t="s">
        <v>230</v>
      </c>
      <c r="AT228" s="233" t="s">
        <v>226</v>
      </c>
      <c r="AU228" s="233" t="s">
        <v>86</v>
      </c>
      <c r="AY228" s="17" t="s">
        <v>224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7" t="s">
        <v>84</v>
      </c>
      <c r="BK228" s="234">
        <f>ROUND(I228*H228,2)</f>
        <v>0</v>
      </c>
      <c r="BL228" s="17" t="s">
        <v>230</v>
      </c>
      <c r="BM228" s="233" t="s">
        <v>368</v>
      </c>
    </row>
    <row r="229" spans="1:51" s="13" customFormat="1" ht="12">
      <c r="A229" s="13"/>
      <c r="B229" s="235"/>
      <c r="C229" s="236"/>
      <c r="D229" s="237" t="s">
        <v>232</v>
      </c>
      <c r="E229" s="238" t="s">
        <v>1</v>
      </c>
      <c r="F229" s="239" t="s">
        <v>162</v>
      </c>
      <c r="G229" s="236"/>
      <c r="H229" s="240">
        <v>519.038</v>
      </c>
      <c r="I229" s="241"/>
      <c r="J229" s="236"/>
      <c r="K229" s="236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232</v>
      </c>
      <c r="AU229" s="246" t="s">
        <v>86</v>
      </c>
      <c r="AV229" s="13" t="s">
        <v>86</v>
      </c>
      <c r="AW229" s="13" t="s">
        <v>32</v>
      </c>
      <c r="AX229" s="13" t="s">
        <v>84</v>
      </c>
      <c r="AY229" s="246" t="s">
        <v>224</v>
      </c>
    </row>
    <row r="230" spans="1:65" s="2" customFormat="1" ht="24.15" customHeight="1">
      <c r="A230" s="38"/>
      <c r="B230" s="39"/>
      <c r="C230" s="221" t="s">
        <v>369</v>
      </c>
      <c r="D230" s="221" t="s">
        <v>226</v>
      </c>
      <c r="E230" s="222" t="s">
        <v>370</v>
      </c>
      <c r="F230" s="223" t="s">
        <v>371</v>
      </c>
      <c r="G230" s="224" t="s">
        <v>229</v>
      </c>
      <c r="H230" s="225">
        <v>160.571</v>
      </c>
      <c r="I230" s="226"/>
      <c r="J230" s="227">
        <f>ROUND(I230*H230,2)</f>
        <v>0</v>
      </c>
      <c r="K230" s="228"/>
      <c r="L230" s="44"/>
      <c r="M230" s="229" t="s">
        <v>1</v>
      </c>
      <c r="N230" s="230" t="s">
        <v>41</v>
      </c>
      <c r="O230" s="91"/>
      <c r="P230" s="231">
        <f>O230*H230</f>
        <v>0</v>
      </c>
      <c r="Q230" s="231">
        <v>0.01575</v>
      </c>
      <c r="R230" s="231">
        <f>Q230*H230</f>
        <v>2.52899325</v>
      </c>
      <c r="S230" s="231">
        <v>0</v>
      </c>
      <c r="T230" s="23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3" t="s">
        <v>230</v>
      </c>
      <c r="AT230" s="233" t="s">
        <v>226</v>
      </c>
      <c r="AU230" s="233" t="s">
        <v>86</v>
      </c>
      <c r="AY230" s="17" t="s">
        <v>224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7" t="s">
        <v>84</v>
      </c>
      <c r="BK230" s="234">
        <f>ROUND(I230*H230,2)</f>
        <v>0</v>
      </c>
      <c r="BL230" s="17" t="s">
        <v>230</v>
      </c>
      <c r="BM230" s="233" t="s">
        <v>372</v>
      </c>
    </row>
    <row r="231" spans="1:51" s="13" customFormat="1" ht="12">
      <c r="A231" s="13"/>
      <c r="B231" s="235"/>
      <c r="C231" s="236"/>
      <c r="D231" s="237" t="s">
        <v>232</v>
      </c>
      <c r="E231" s="238" t="s">
        <v>1</v>
      </c>
      <c r="F231" s="239" t="s">
        <v>373</v>
      </c>
      <c r="G231" s="236"/>
      <c r="H231" s="240">
        <v>35.856</v>
      </c>
      <c r="I231" s="241"/>
      <c r="J231" s="236"/>
      <c r="K231" s="236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232</v>
      </c>
      <c r="AU231" s="246" t="s">
        <v>86</v>
      </c>
      <c r="AV231" s="13" t="s">
        <v>86</v>
      </c>
      <c r="AW231" s="13" t="s">
        <v>32</v>
      </c>
      <c r="AX231" s="13" t="s">
        <v>76</v>
      </c>
      <c r="AY231" s="246" t="s">
        <v>224</v>
      </c>
    </row>
    <row r="232" spans="1:51" s="13" customFormat="1" ht="12">
      <c r="A232" s="13"/>
      <c r="B232" s="235"/>
      <c r="C232" s="236"/>
      <c r="D232" s="237" t="s">
        <v>232</v>
      </c>
      <c r="E232" s="238" t="s">
        <v>1</v>
      </c>
      <c r="F232" s="239" t="s">
        <v>374</v>
      </c>
      <c r="G232" s="236"/>
      <c r="H232" s="240">
        <v>41.099</v>
      </c>
      <c r="I232" s="241"/>
      <c r="J232" s="236"/>
      <c r="K232" s="236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232</v>
      </c>
      <c r="AU232" s="246" t="s">
        <v>86</v>
      </c>
      <c r="AV232" s="13" t="s">
        <v>86</v>
      </c>
      <c r="AW232" s="13" t="s">
        <v>32</v>
      </c>
      <c r="AX232" s="13" t="s">
        <v>76</v>
      </c>
      <c r="AY232" s="246" t="s">
        <v>224</v>
      </c>
    </row>
    <row r="233" spans="1:51" s="13" customFormat="1" ht="12">
      <c r="A233" s="13"/>
      <c r="B233" s="235"/>
      <c r="C233" s="236"/>
      <c r="D233" s="237" t="s">
        <v>232</v>
      </c>
      <c r="E233" s="238" t="s">
        <v>1</v>
      </c>
      <c r="F233" s="239" t="s">
        <v>375</v>
      </c>
      <c r="G233" s="236"/>
      <c r="H233" s="240">
        <v>11.864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232</v>
      </c>
      <c r="AU233" s="246" t="s">
        <v>86</v>
      </c>
      <c r="AV233" s="13" t="s">
        <v>86</v>
      </c>
      <c r="AW233" s="13" t="s">
        <v>32</v>
      </c>
      <c r="AX233" s="13" t="s">
        <v>76</v>
      </c>
      <c r="AY233" s="246" t="s">
        <v>224</v>
      </c>
    </row>
    <row r="234" spans="1:51" s="13" customFormat="1" ht="12">
      <c r="A234" s="13"/>
      <c r="B234" s="235"/>
      <c r="C234" s="236"/>
      <c r="D234" s="237" t="s">
        <v>232</v>
      </c>
      <c r="E234" s="238" t="s">
        <v>1</v>
      </c>
      <c r="F234" s="239" t="s">
        <v>376</v>
      </c>
      <c r="G234" s="236"/>
      <c r="H234" s="240">
        <v>38.084</v>
      </c>
      <c r="I234" s="241"/>
      <c r="J234" s="236"/>
      <c r="K234" s="236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232</v>
      </c>
      <c r="AU234" s="246" t="s">
        <v>86</v>
      </c>
      <c r="AV234" s="13" t="s">
        <v>86</v>
      </c>
      <c r="AW234" s="13" t="s">
        <v>32</v>
      </c>
      <c r="AX234" s="13" t="s">
        <v>76</v>
      </c>
      <c r="AY234" s="246" t="s">
        <v>224</v>
      </c>
    </row>
    <row r="235" spans="1:51" s="13" customFormat="1" ht="12">
      <c r="A235" s="13"/>
      <c r="B235" s="235"/>
      <c r="C235" s="236"/>
      <c r="D235" s="237" t="s">
        <v>232</v>
      </c>
      <c r="E235" s="238" t="s">
        <v>1</v>
      </c>
      <c r="F235" s="239" t="s">
        <v>377</v>
      </c>
      <c r="G235" s="236"/>
      <c r="H235" s="240">
        <v>15.215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232</v>
      </c>
      <c r="AU235" s="246" t="s">
        <v>86</v>
      </c>
      <c r="AV235" s="13" t="s">
        <v>86</v>
      </c>
      <c r="AW235" s="13" t="s">
        <v>32</v>
      </c>
      <c r="AX235" s="13" t="s">
        <v>76</v>
      </c>
      <c r="AY235" s="246" t="s">
        <v>224</v>
      </c>
    </row>
    <row r="236" spans="1:51" s="13" customFormat="1" ht="12">
      <c r="A236" s="13"/>
      <c r="B236" s="235"/>
      <c r="C236" s="236"/>
      <c r="D236" s="237" t="s">
        <v>232</v>
      </c>
      <c r="E236" s="238" t="s">
        <v>1</v>
      </c>
      <c r="F236" s="239" t="s">
        <v>378</v>
      </c>
      <c r="G236" s="236"/>
      <c r="H236" s="240">
        <v>15.645</v>
      </c>
      <c r="I236" s="241"/>
      <c r="J236" s="236"/>
      <c r="K236" s="236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232</v>
      </c>
      <c r="AU236" s="246" t="s">
        <v>86</v>
      </c>
      <c r="AV236" s="13" t="s">
        <v>86</v>
      </c>
      <c r="AW236" s="13" t="s">
        <v>32</v>
      </c>
      <c r="AX236" s="13" t="s">
        <v>76</v>
      </c>
      <c r="AY236" s="246" t="s">
        <v>224</v>
      </c>
    </row>
    <row r="237" spans="1:51" s="13" customFormat="1" ht="12">
      <c r="A237" s="13"/>
      <c r="B237" s="235"/>
      <c r="C237" s="236"/>
      <c r="D237" s="237" t="s">
        <v>232</v>
      </c>
      <c r="E237" s="238" t="s">
        <v>1</v>
      </c>
      <c r="F237" s="239" t="s">
        <v>379</v>
      </c>
      <c r="G237" s="236"/>
      <c r="H237" s="240">
        <v>2.808</v>
      </c>
      <c r="I237" s="241"/>
      <c r="J237" s="236"/>
      <c r="K237" s="236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232</v>
      </c>
      <c r="AU237" s="246" t="s">
        <v>86</v>
      </c>
      <c r="AV237" s="13" t="s">
        <v>86</v>
      </c>
      <c r="AW237" s="13" t="s">
        <v>32</v>
      </c>
      <c r="AX237" s="13" t="s">
        <v>76</v>
      </c>
      <c r="AY237" s="246" t="s">
        <v>224</v>
      </c>
    </row>
    <row r="238" spans="1:51" s="14" customFormat="1" ht="12">
      <c r="A238" s="14"/>
      <c r="B238" s="247"/>
      <c r="C238" s="248"/>
      <c r="D238" s="237" t="s">
        <v>232</v>
      </c>
      <c r="E238" s="249" t="s">
        <v>124</v>
      </c>
      <c r="F238" s="250" t="s">
        <v>240</v>
      </c>
      <c r="G238" s="248"/>
      <c r="H238" s="251">
        <v>160.571</v>
      </c>
      <c r="I238" s="252"/>
      <c r="J238" s="248"/>
      <c r="K238" s="248"/>
      <c r="L238" s="253"/>
      <c r="M238" s="254"/>
      <c r="N238" s="255"/>
      <c r="O238" s="255"/>
      <c r="P238" s="255"/>
      <c r="Q238" s="255"/>
      <c r="R238" s="255"/>
      <c r="S238" s="255"/>
      <c r="T238" s="25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7" t="s">
        <v>232</v>
      </c>
      <c r="AU238" s="257" t="s">
        <v>86</v>
      </c>
      <c r="AV238" s="14" t="s">
        <v>230</v>
      </c>
      <c r="AW238" s="14" t="s">
        <v>32</v>
      </c>
      <c r="AX238" s="14" t="s">
        <v>84</v>
      </c>
      <c r="AY238" s="257" t="s">
        <v>224</v>
      </c>
    </row>
    <row r="239" spans="1:65" s="2" customFormat="1" ht="24.15" customHeight="1">
      <c r="A239" s="38"/>
      <c r="B239" s="39"/>
      <c r="C239" s="221" t="s">
        <v>380</v>
      </c>
      <c r="D239" s="221" t="s">
        <v>226</v>
      </c>
      <c r="E239" s="222" t="s">
        <v>381</v>
      </c>
      <c r="F239" s="223" t="s">
        <v>382</v>
      </c>
      <c r="G239" s="224" t="s">
        <v>229</v>
      </c>
      <c r="H239" s="225">
        <v>4.866</v>
      </c>
      <c r="I239" s="226"/>
      <c r="J239" s="227">
        <f>ROUND(I239*H239,2)</f>
        <v>0</v>
      </c>
      <c r="K239" s="228"/>
      <c r="L239" s="44"/>
      <c r="M239" s="229" t="s">
        <v>1</v>
      </c>
      <c r="N239" s="230" t="s">
        <v>41</v>
      </c>
      <c r="O239" s="91"/>
      <c r="P239" s="231">
        <f>O239*H239</f>
        <v>0</v>
      </c>
      <c r="Q239" s="231">
        <v>0.0052</v>
      </c>
      <c r="R239" s="231">
        <f>Q239*H239</f>
        <v>0.025303199999999998</v>
      </c>
      <c r="S239" s="231">
        <v>0</v>
      </c>
      <c r="T239" s="23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3" t="s">
        <v>230</v>
      </c>
      <c r="AT239" s="233" t="s">
        <v>226</v>
      </c>
      <c r="AU239" s="233" t="s">
        <v>86</v>
      </c>
      <c r="AY239" s="17" t="s">
        <v>224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7" t="s">
        <v>84</v>
      </c>
      <c r="BK239" s="234">
        <f>ROUND(I239*H239,2)</f>
        <v>0</v>
      </c>
      <c r="BL239" s="17" t="s">
        <v>230</v>
      </c>
      <c r="BM239" s="233" t="s">
        <v>383</v>
      </c>
    </row>
    <row r="240" spans="1:51" s="13" customFormat="1" ht="12">
      <c r="A240" s="13"/>
      <c r="B240" s="235"/>
      <c r="C240" s="236"/>
      <c r="D240" s="237" t="s">
        <v>232</v>
      </c>
      <c r="E240" s="238" t="s">
        <v>126</v>
      </c>
      <c r="F240" s="239" t="s">
        <v>384</v>
      </c>
      <c r="G240" s="236"/>
      <c r="H240" s="240">
        <v>4.866</v>
      </c>
      <c r="I240" s="241"/>
      <c r="J240" s="236"/>
      <c r="K240" s="236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232</v>
      </c>
      <c r="AU240" s="246" t="s">
        <v>86</v>
      </c>
      <c r="AV240" s="13" t="s">
        <v>86</v>
      </c>
      <c r="AW240" s="13" t="s">
        <v>32</v>
      </c>
      <c r="AX240" s="13" t="s">
        <v>84</v>
      </c>
      <c r="AY240" s="246" t="s">
        <v>224</v>
      </c>
    </row>
    <row r="241" spans="1:65" s="2" customFormat="1" ht="24.15" customHeight="1">
      <c r="A241" s="38"/>
      <c r="B241" s="39"/>
      <c r="C241" s="221" t="s">
        <v>385</v>
      </c>
      <c r="D241" s="221" t="s">
        <v>226</v>
      </c>
      <c r="E241" s="222" t="s">
        <v>386</v>
      </c>
      <c r="F241" s="223" t="s">
        <v>387</v>
      </c>
      <c r="G241" s="224" t="s">
        <v>229</v>
      </c>
      <c r="H241" s="225">
        <v>163.911</v>
      </c>
      <c r="I241" s="226"/>
      <c r="J241" s="227">
        <f>ROUND(I241*H241,2)</f>
        <v>0</v>
      </c>
      <c r="K241" s="228"/>
      <c r="L241" s="44"/>
      <c r="M241" s="229" t="s">
        <v>1</v>
      </c>
      <c r="N241" s="230" t="s">
        <v>41</v>
      </c>
      <c r="O241" s="91"/>
      <c r="P241" s="231">
        <f>O241*H241</f>
        <v>0</v>
      </c>
      <c r="Q241" s="231">
        <v>0.0157</v>
      </c>
      <c r="R241" s="231">
        <f>Q241*H241</f>
        <v>2.5734027</v>
      </c>
      <c r="S241" s="231">
        <v>0</v>
      </c>
      <c r="T241" s="232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3" t="s">
        <v>230</v>
      </c>
      <c r="AT241" s="233" t="s">
        <v>226</v>
      </c>
      <c r="AU241" s="233" t="s">
        <v>86</v>
      </c>
      <c r="AY241" s="17" t="s">
        <v>224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7" t="s">
        <v>84</v>
      </c>
      <c r="BK241" s="234">
        <f>ROUND(I241*H241,2)</f>
        <v>0</v>
      </c>
      <c r="BL241" s="17" t="s">
        <v>230</v>
      </c>
      <c r="BM241" s="233" t="s">
        <v>388</v>
      </c>
    </row>
    <row r="242" spans="1:51" s="13" customFormat="1" ht="12">
      <c r="A242" s="13"/>
      <c r="B242" s="235"/>
      <c r="C242" s="236"/>
      <c r="D242" s="237" t="s">
        <v>232</v>
      </c>
      <c r="E242" s="238" t="s">
        <v>1</v>
      </c>
      <c r="F242" s="239" t="s">
        <v>389</v>
      </c>
      <c r="G242" s="236"/>
      <c r="H242" s="240">
        <v>153.26</v>
      </c>
      <c r="I242" s="241"/>
      <c r="J242" s="236"/>
      <c r="K242" s="236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232</v>
      </c>
      <c r="AU242" s="246" t="s">
        <v>86</v>
      </c>
      <c r="AV242" s="13" t="s">
        <v>86</v>
      </c>
      <c r="AW242" s="13" t="s">
        <v>32</v>
      </c>
      <c r="AX242" s="13" t="s">
        <v>76</v>
      </c>
      <c r="AY242" s="246" t="s">
        <v>224</v>
      </c>
    </row>
    <row r="243" spans="1:51" s="13" customFormat="1" ht="12">
      <c r="A243" s="13"/>
      <c r="B243" s="235"/>
      <c r="C243" s="236"/>
      <c r="D243" s="237" t="s">
        <v>232</v>
      </c>
      <c r="E243" s="238" t="s">
        <v>1</v>
      </c>
      <c r="F243" s="239" t="s">
        <v>390</v>
      </c>
      <c r="G243" s="236"/>
      <c r="H243" s="240">
        <v>10.651</v>
      </c>
      <c r="I243" s="241"/>
      <c r="J243" s="236"/>
      <c r="K243" s="236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232</v>
      </c>
      <c r="AU243" s="246" t="s">
        <v>86</v>
      </c>
      <c r="AV243" s="13" t="s">
        <v>86</v>
      </c>
      <c r="AW243" s="13" t="s">
        <v>32</v>
      </c>
      <c r="AX243" s="13" t="s">
        <v>76</v>
      </c>
      <c r="AY243" s="246" t="s">
        <v>224</v>
      </c>
    </row>
    <row r="244" spans="1:51" s="14" customFormat="1" ht="12">
      <c r="A244" s="14"/>
      <c r="B244" s="247"/>
      <c r="C244" s="248"/>
      <c r="D244" s="237" t="s">
        <v>232</v>
      </c>
      <c r="E244" s="249" t="s">
        <v>128</v>
      </c>
      <c r="F244" s="250" t="s">
        <v>240</v>
      </c>
      <c r="G244" s="248"/>
      <c r="H244" s="251">
        <v>163.911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7" t="s">
        <v>232</v>
      </c>
      <c r="AU244" s="257" t="s">
        <v>86</v>
      </c>
      <c r="AV244" s="14" t="s">
        <v>230</v>
      </c>
      <c r="AW244" s="14" t="s">
        <v>32</v>
      </c>
      <c r="AX244" s="14" t="s">
        <v>84</v>
      </c>
      <c r="AY244" s="257" t="s">
        <v>224</v>
      </c>
    </row>
    <row r="245" spans="1:65" s="2" customFormat="1" ht="24.15" customHeight="1">
      <c r="A245" s="38"/>
      <c r="B245" s="39"/>
      <c r="C245" s="221" t="s">
        <v>391</v>
      </c>
      <c r="D245" s="221" t="s">
        <v>226</v>
      </c>
      <c r="E245" s="222" t="s">
        <v>392</v>
      </c>
      <c r="F245" s="223" t="s">
        <v>393</v>
      </c>
      <c r="G245" s="224" t="s">
        <v>229</v>
      </c>
      <c r="H245" s="225">
        <v>252.388</v>
      </c>
      <c r="I245" s="226"/>
      <c r="J245" s="227">
        <f>ROUND(I245*H245,2)</f>
        <v>0</v>
      </c>
      <c r="K245" s="228"/>
      <c r="L245" s="44"/>
      <c r="M245" s="229" t="s">
        <v>1</v>
      </c>
      <c r="N245" s="230" t="s">
        <v>41</v>
      </c>
      <c r="O245" s="91"/>
      <c r="P245" s="231">
        <f>O245*H245</f>
        <v>0</v>
      </c>
      <c r="Q245" s="231">
        <v>0.0261</v>
      </c>
      <c r="R245" s="231">
        <f>Q245*H245</f>
        <v>6.5873268000000005</v>
      </c>
      <c r="S245" s="231">
        <v>0</v>
      </c>
      <c r="T245" s="23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3" t="s">
        <v>230</v>
      </c>
      <c r="AT245" s="233" t="s">
        <v>226</v>
      </c>
      <c r="AU245" s="233" t="s">
        <v>86</v>
      </c>
      <c r="AY245" s="17" t="s">
        <v>224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7" t="s">
        <v>84</v>
      </c>
      <c r="BK245" s="234">
        <f>ROUND(I245*H245,2)</f>
        <v>0</v>
      </c>
      <c r="BL245" s="17" t="s">
        <v>230</v>
      </c>
      <c r="BM245" s="233" t="s">
        <v>394</v>
      </c>
    </row>
    <row r="246" spans="1:51" s="13" customFormat="1" ht="12">
      <c r="A246" s="13"/>
      <c r="B246" s="235"/>
      <c r="C246" s="236"/>
      <c r="D246" s="237" t="s">
        <v>232</v>
      </c>
      <c r="E246" s="238" t="s">
        <v>1</v>
      </c>
      <c r="F246" s="239" t="s">
        <v>395</v>
      </c>
      <c r="G246" s="236"/>
      <c r="H246" s="240">
        <v>44.398</v>
      </c>
      <c r="I246" s="241"/>
      <c r="J246" s="236"/>
      <c r="K246" s="236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232</v>
      </c>
      <c r="AU246" s="246" t="s">
        <v>86</v>
      </c>
      <c r="AV246" s="13" t="s">
        <v>86</v>
      </c>
      <c r="AW246" s="13" t="s">
        <v>32</v>
      </c>
      <c r="AX246" s="13" t="s">
        <v>76</v>
      </c>
      <c r="AY246" s="246" t="s">
        <v>224</v>
      </c>
    </row>
    <row r="247" spans="1:51" s="13" customFormat="1" ht="12">
      <c r="A247" s="13"/>
      <c r="B247" s="235"/>
      <c r="C247" s="236"/>
      <c r="D247" s="237" t="s">
        <v>232</v>
      </c>
      <c r="E247" s="238" t="s">
        <v>1</v>
      </c>
      <c r="F247" s="239" t="s">
        <v>396</v>
      </c>
      <c r="G247" s="236"/>
      <c r="H247" s="240">
        <v>130.544</v>
      </c>
      <c r="I247" s="241"/>
      <c r="J247" s="236"/>
      <c r="K247" s="236"/>
      <c r="L247" s="242"/>
      <c r="M247" s="243"/>
      <c r="N247" s="244"/>
      <c r="O247" s="244"/>
      <c r="P247" s="244"/>
      <c r="Q247" s="244"/>
      <c r="R247" s="244"/>
      <c r="S247" s="244"/>
      <c r="T247" s="24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6" t="s">
        <v>232</v>
      </c>
      <c r="AU247" s="246" t="s">
        <v>86</v>
      </c>
      <c r="AV247" s="13" t="s">
        <v>86</v>
      </c>
      <c r="AW247" s="13" t="s">
        <v>32</v>
      </c>
      <c r="AX247" s="13" t="s">
        <v>76</v>
      </c>
      <c r="AY247" s="246" t="s">
        <v>224</v>
      </c>
    </row>
    <row r="248" spans="1:51" s="13" customFormat="1" ht="12">
      <c r="A248" s="13"/>
      <c r="B248" s="235"/>
      <c r="C248" s="236"/>
      <c r="D248" s="237" t="s">
        <v>232</v>
      </c>
      <c r="E248" s="238" t="s">
        <v>1</v>
      </c>
      <c r="F248" s="239" t="s">
        <v>397</v>
      </c>
      <c r="G248" s="236"/>
      <c r="H248" s="240">
        <v>77.446</v>
      </c>
      <c r="I248" s="241"/>
      <c r="J248" s="236"/>
      <c r="K248" s="236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232</v>
      </c>
      <c r="AU248" s="246" t="s">
        <v>86</v>
      </c>
      <c r="AV248" s="13" t="s">
        <v>86</v>
      </c>
      <c r="AW248" s="13" t="s">
        <v>32</v>
      </c>
      <c r="AX248" s="13" t="s">
        <v>76</v>
      </c>
      <c r="AY248" s="246" t="s">
        <v>224</v>
      </c>
    </row>
    <row r="249" spans="1:51" s="14" customFormat="1" ht="12">
      <c r="A249" s="14"/>
      <c r="B249" s="247"/>
      <c r="C249" s="248"/>
      <c r="D249" s="237" t="s">
        <v>232</v>
      </c>
      <c r="E249" s="249" t="s">
        <v>130</v>
      </c>
      <c r="F249" s="250" t="s">
        <v>240</v>
      </c>
      <c r="G249" s="248"/>
      <c r="H249" s="251">
        <v>252.388</v>
      </c>
      <c r="I249" s="252"/>
      <c r="J249" s="248"/>
      <c r="K249" s="248"/>
      <c r="L249" s="253"/>
      <c r="M249" s="254"/>
      <c r="N249" s="255"/>
      <c r="O249" s="255"/>
      <c r="P249" s="255"/>
      <c r="Q249" s="255"/>
      <c r="R249" s="255"/>
      <c r="S249" s="255"/>
      <c r="T249" s="25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7" t="s">
        <v>232</v>
      </c>
      <c r="AU249" s="257" t="s">
        <v>86</v>
      </c>
      <c r="AV249" s="14" t="s">
        <v>230</v>
      </c>
      <c r="AW249" s="14" t="s">
        <v>32</v>
      </c>
      <c r="AX249" s="14" t="s">
        <v>84</v>
      </c>
      <c r="AY249" s="257" t="s">
        <v>224</v>
      </c>
    </row>
    <row r="250" spans="1:65" s="2" customFormat="1" ht="24.15" customHeight="1">
      <c r="A250" s="38"/>
      <c r="B250" s="39"/>
      <c r="C250" s="221" t="s">
        <v>398</v>
      </c>
      <c r="D250" s="221" t="s">
        <v>226</v>
      </c>
      <c r="E250" s="222" t="s">
        <v>399</v>
      </c>
      <c r="F250" s="223" t="s">
        <v>400</v>
      </c>
      <c r="G250" s="224" t="s">
        <v>229</v>
      </c>
      <c r="H250" s="225">
        <v>216.659</v>
      </c>
      <c r="I250" s="226"/>
      <c r="J250" s="227">
        <f>ROUND(I250*H250,2)</f>
        <v>0</v>
      </c>
      <c r="K250" s="228"/>
      <c r="L250" s="44"/>
      <c r="M250" s="229" t="s">
        <v>1</v>
      </c>
      <c r="N250" s="230" t="s">
        <v>41</v>
      </c>
      <c r="O250" s="91"/>
      <c r="P250" s="231">
        <f>O250*H250</f>
        <v>0</v>
      </c>
      <c r="Q250" s="231">
        <v>0.00026</v>
      </c>
      <c r="R250" s="231">
        <f>Q250*H250</f>
        <v>0.056331339999999994</v>
      </c>
      <c r="S250" s="231">
        <v>0</v>
      </c>
      <c r="T250" s="232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3" t="s">
        <v>230</v>
      </c>
      <c r="AT250" s="233" t="s">
        <v>226</v>
      </c>
      <c r="AU250" s="233" t="s">
        <v>86</v>
      </c>
      <c r="AY250" s="17" t="s">
        <v>224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7" t="s">
        <v>84</v>
      </c>
      <c r="BK250" s="234">
        <f>ROUND(I250*H250,2)</f>
        <v>0</v>
      </c>
      <c r="BL250" s="17" t="s">
        <v>230</v>
      </c>
      <c r="BM250" s="233" t="s">
        <v>401</v>
      </c>
    </row>
    <row r="251" spans="1:51" s="13" customFormat="1" ht="12">
      <c r="A251" s="13"/>
      <c r="B251" s="235"/>
      <c r="C251" s="236"/>
      <c r="D251" s="237" t="s">
        <v>232</v>
      </c>
      <c r="E251" s="238" t="s">
        <v>1</v>
      </c>
      <c r="F251" s="239" t="s">
        <v>402</v>
      </c>
      <c r="G251" s="236"/>
      <c r="H251" s="240">
        <v>216.659</v>
      </c>
      <c r="I251" s="241"/>
      <c r="J251" s="236"/>
      <c r="K251" s="236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232</v>
      </c>
      <c r="AU251" s="246" t="s">
        <v>86</v>
      </c>
      <c r="AV251" s="13" t="s">
        <v>86</v>
      </c>
      <c r="AW251" s="13" t="s">
        <v>32</v>
      </c>
      <c r="AX251" s="13" t="s">
        <v>84</v>
      </c>
      <c r="AY251" s="246" t="s">
        <v>224</v>
      </c>
    </row>
    <row r="252" spans="1:65" s="2" customFormat="1" ht="37.8" customHeight="1">
      <c r="A252" s="38"/>
      <c r="B252" s="39"/>
      <c r="C252" s="221" t="s">
        <v>403</v>
      </c>
      <c r="D252" s="221" t="s">
        <v>226</v>
      </c>
      <c r="E252" s="222" t="s">
        <v>404</v>
      </c>
      <c r="F252" s="223" t="s">
        <v>405</v>
      </c>
      <c r="G252" s="224" t="s">
        <v>229</v>
      </c>
      <c r="H252" s="225">
        <v>18.146</v>
      </c>
      <c r="I252" s="226"/>
      <c r="J252" s="227">
        <f>ROUND(I252*H252,2)</f>
        <v>0</v>
      </c>
      <c r="K252" s="228"/>
      <c r="L252" s="44"/>
      <c r="M252" s="229" t="s">
        <v>1</v>
      </c>
      <c r="N252" s="230" t="s">
        <v>41</v>
      </c>
      <c r="O252" s="91"/>
      <c r="P252" s="231">
        <f>O252*H252</f>
        <v>0</v>
      </c>
      <c r="Q252" s="231">
        <v>0.00835</v>
      </c>
      <c r="R252" s="231">
        <f>Q252*H252</f>
        <v>0.1515191</v>
      </c>
      <c r="S252" s="231">
        <v>0</v>
      </c>
      <c r="T252" s="23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3" t="s">
        <v>230</v>
      </c>
      <c r="AT252" s="233" t="s">
        <v>226</v>
      </c>
      <c r="AU252" s="233" t="s">
        <v>86</v>
      </c>
      <c r="AY252" s="17" t="s">
        <v>224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7" t="s">
        <v>84</v>
      </c>
      <c r="BK252" s="234">
        <f>ROUND(I252*H252,2)</f>
        <v>0</v>
      </c>
      <c r="BL252" s="17" t="s">
        <v>230</v>
      </c>
      <c r="BM252" s="233" t="s">
        <v>406</v>
      </c>
    </row>
    <row r="253" spans="1:51" s="13" customFormat="1" ht="12">
      <c r="A253" s="13"/>
      <c r="B253" s="235"/>
      <c r="C253" s="236"/>
      <c r="D253" s="237" t="s">
        <v>232</v>
      </c>
      <c r="E253" s="238" t="s">
        <v>1</v>
      </c>
      <c r="F253" s="239" t="s">
        <v>407</v>
      </c>
      <c r="G253" s="236"/>
      <c r="H253" s="240">
        <v>3.243</v>
      </c>
      <c r="I253" s="241"/>
      <c r="J253" s="236"/>
      <c r="K253" s="236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232</v>
      </c>
      <c r="AU253" s="246" t="s">
        <v>86</v>
      </c>
      <c r="AV253" s="13" t="s">
        <v>86</v>
      </c>
      <c r="AW253" s="13" t="s">
        <v>32</v>
      </c>
      <c r="AX253" s="13" t="s">
        <v>76</v>
      </c>
      <c r="AY253" s="246" t="s">
        <v>224</v>
      </c>
    </row>
    <row r="254" spans="1:51" s="13" customFormat="1" ht="12">
      <c r="A254" s="13"/>
      <c r="B254" s="235"/>
      <c r="C254" s="236"/>
      <c r="D254" s="237" t="s">
        <v>232</v>
      </c>
      <c r="E254" s="238" t="s">
        <v>1</v>
      </c>
      <c r="F254" s="239" t="s">
        <v>408</v>
      </c>
      <c r="G254" s="236"/>
      <c r="H254" s="240">
        <v>7.757</v>
      </c>
      <c r="I254" s="241"/>
      <c r="J254" s="236"/>
      <c r="K254" s="236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232</v>
      </c>
      <c r="AU254" s="246" t="s">
        <v>86</v>
      </c>
      <c r="AV254" s="13" t="s">
        <v>86</v>
      </c>
      <c r="AW254" s="13" t="s">
        <v>32</v>
      </c>
      <c r="AX254" s="13" t="s">
        <v>76</v>
      </c>
      <c r="AY254" s="246" t="s">
        <v>224</v>
      </c>
    </row>
    <row r="255" spans="1:51" s="13" customFormat="1" ht="12">
      <c r="A255" s="13"/>
      <c r="B255" s="235"/>
      <c r="C255" s="236"/>
      <c r="D255" s="237" t="s">
        <v>232</v>
      </c>
      <c r="E255" s="238" t="s">
        <v>1</v>
      </c>
      <c r="F255" s="239" t="s">
        <v>409</v>
      </c>
      <c r="G255" s="236"/>
      <c r="H255" s="240">
        <v>3.416</v>
      </c>
      <c r="I255" s="241"/>
      <c r="J255" s="236"/>
      <c r="K255" s="236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232</v>
      </c>
      <c r="AU255" s="246" t="s">
        <v>86</v>
      </c>
      <c r="AV255" s="13" t="s">
        <v>86</v>
      </c>
      <c r="AW255" s="13" t="s">
        <v>32</v>
      </c>
      <c r="AX255" s="13" t="s">
        <v>76</v>
      </c>
      <c r="AY255" s="246" t="s">
        <v>224</v>
      </c>
    </row>
    <row r="256" spans="1:51" s="15" customFormat="1" ht="12">
      <c r="A256" s="15"/>
      <c r="B256" s="258"/>
      <c r="C256" s="259"/>
      <c r="D256" s="237" t="s">
        <v>232</v>
      </c>
      <c r="E256" s="260" t="s">
        <v>110</v>
      </c>
      <c r="F256" s="261" t="s">
        <v>410</v>
      </c>
      <c r="G256" s="259"/>
      <c r="H256" s="262">
        <v>14.416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8" t="s">
        <v>232</v>
      </c>
      <c r="AU256" s="268" t="s">
        <v>86</v>
      </c>
      <c r="AV256" s="15" t="s">
        <v>241</v>
      </c>
      <c r="AW256" s="15" t="s">
        <v>32</v>
      </c>
      <c r="AX256" s="15" t="s">
        <v>76</v>
      </c>
      <c r="AY256" s="268" t="s">
        <v>224</v>
      </c>
    </row>
    <row r="257" spans="1:51" s="13" customFormat="1" ht="12">
      <c r="A257" s="13"/>
      <c r="B257" s="235"/>
      <c r="C257" s="236"/>
      <c r="D257" s="237" t="s">
        <v>232</v>
      </c>
      <c r="E257" s="238" t="s">
        <v>107</v>
      </c>
      <c r="F257" s="239" t="s">
        <v>411</v>
      </c>
      <c r="G257" s="236"/>
      <c r="H257" s="240">
        <v>3.73</v>
      </c>
      <c r="I257" s="241"/>
      <c r="J257" s="236"/>
      <c r="K257" s="236"/>
      <c r="L257" s="242"/>
      <c r="M257" s="243"/>
      <c r="N257" s="244"/>
      <c r="O257" s="244"/>
      <c r="P257" s="244"/>
      <c r="Q257" s="244"/>
      <c r="R257" s="244"/>
      <c r="S257" s="244"/>
      <c r="T257" s="24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6" t="s">
        <v>232</v>
      </c>
      <c r="AU257" s="246" t="s">
        <v>86</v>
      </c>
      <c r="AV257" s="13" t="s">
        <v>86</v>
      </c>
      <c r="AW257" s="13" t="s">
        <v>32</v>
      </c>
      <c r="AX257" s="13" t="s">
        <v>76</v>
      </c>
      <c r="AY257" s="246" t="s">
        <v>224</v>
      </c>
    </row>
    <row r="258" spans="1:51" s="14" customFormat="1" ht="12">
      <c r="A258" s="14"/>
      <c r="B258" s="247"/>
      <c r="C258" s="248"/>
      <c r="D258" s="237" t="s">
        <v>232</v>
      </c>
      <c r="E258" s="249" t="s">
        <v>1</v>
      </c>
      <c r="F258" s="250" t="s">
        <v>240</v>
      </c>
      <c r="G258" s="248"/>
      <c r="H258" s="251">
        <v>18.146</v>
      </c>
      <c r="I258" s="252"/>
      <c r="J258" s="248"/>
      <c r="K258" s="248"/>
      <c r="L258" s="253"/>
      <c r="M258" s="254"/>
      <c r="N258" s="255"/>
      <c r="O258" s="255"/>
      <c r="P258" s="255"/>
      <c r="Q258" s="255"/>
      <c r="R258" s="255"/>
      <c r="S258" s="255"/>
      <c r="T258" s="25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7" t="s">
        <v>232</v>
      </c>
      <c r="AU258" s="257" t="s">
        <v>86</v>
      </c>
      <c r="AV258" s="14" t="s">
        <v>230</v>
      </c>
      <c r="AW258" s="14" t="s">
        <v>32</v>
      </c>
      <c r="AX258" s="14" t="s">
        <v>84</v>
      </c>
      <c r="AY258" s="257" t="s">
        <v>224</v>
      </c>
    </row>
    <row r="259" spans="1:65" s="2" customFormat="1" ht="24.15" customHeight="1">
      <c r="A259" s="38"/>
      <c r="B259" s="39"/>
      <c r="C259" s="269" t="s">
        <v>412</v>
      </c>
      <c r="D259" s="269" t="s">
        <v>413</v>
      </c>
      <c r="E259" s="270" t="s">
        <v>414</v>
      </c>
      <c r="F259" s="271" t="s">
        <v>415</v>
      </c>
      <c r="G259" s="272" t="s">
        <v>229</v>
      </c>
      <c r="H259" s="273">
        <v>14.704</v>
      </c>
      <c r="I259" s="274"/>
      <c r="J259" s="275">
        <f>ROUND(I259*H259,2)</f>
        <v>0</v>
      </c>
      <c r="K259" s="276"/>
      <c r="L259" s="277"/>
      <c r="M259" s="278" t="s">
        <v>1</v>
      </c>
      <c r="N259" s="279" t="s">
        <v>41</v>
      </c>
      <c r="O259" s="91"/>
      <c r="P259" s="231">
        <f>O259*H259</f>
        <v>0</v>
      </c>
      <c r="Q259" s="231">
        <v>0.0024</v>
      </c>
      <c r="R259" s="231">
        <f>Q259*H259</f>
        <v>0.0352896</v>
      </c>
      <c r="S259" s="231">
        <v>0</v>
      </c>
      <c r="T259" s="232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3" t="s">
        <v>267</v>
      </c>
      <c r="AT259" s="233" t="s">
        <v>413</v>
      </c>
      <c r="AU259" s="233" t="s">
        <v>86</v>
      </c>
      <c r="AY259" s="17" t="s">
        <v>224</v>
      </c>
      <c r="BE259" s="234">
        <f>IF(N259="základní",J259,0)</f>
        <v>0</v>
      </c>
      <c r="BF259" s="234">
        <f>IF(N259="snížená",J259,0)</f>
        <v>0</v>
      </c>
      <c r="BG259" s="234">
        <f>IF(N259="zákl. přenesená",J259,0)</f>
        <v>0</v>
      </c>
      <c r="BH259" s="234">
        <f>IF(N259="sníž. přenesená",J259,0)</f>
        <v>0</v>
      </c>
      <c r="BI259" s="234">
        <f>IF(N259="nulová",J259,0)</f>
        <v>0</v>
      </c>
      <c r="BJ259" s="17" t="s">
        <v>84</v>
      </c>
      <c r="BK259" s="234">
        <f>ROUND(I259*H259,2)</f>
        <v>0</v>
      </c>
      <c r="BL259" s="17" t="s">
        <v>230</v>
      </c>
      <c r="BM259" s="233" t="s">
        <v>416</v>
      </c>
    </row>
    <row r="260" spans="1:51" s="13" customFormat="1" ht="12">
      <c r="A260" s="13"/>
      <c r="B260" s="235"/>
      <c r="C260" s="236"/>
      <c r="D260" s="237" t="s">
        <v>232</v>
      </c>
      <c r="E260" s="238" t="s">
        <v>1</v>
      </c>
      <c r="F260" s="239" t="s">
        <v>110</v>
      </c>
      <c r="G260" s="236"/>
      <c r="H260" s="240">
        <v>14.416</v>
      </c>
      <c r="I260" s="241"/>
      <c r="J260" s="236"/>
      <c r="K260" s="236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232</v>
      </c>
      <c r="AU260" s="246" t="s">
        <v>86</v>
      </c>
      <c r="AV260" s="13" t="s">
        <v>86</v>
      </c>
      <c r="AW260" s="13" t="s">
        <v>32</v>
      </c>
      <c r="AX260" s="13" t="s">
        <v>84</v>
      </c>
      <c r="AY260" s="246" t="s">
        <v>224</v>
      </c>
    </row>
    <row r="261" spans="1:51" s="13" customFormat="1" ht="12">
      <c r="A261" s="13"/>
      <c r="B261" s="235"/>
      <c r="C261" s="236"/>
      <c r="D261" s="237" t="s">
        <v>232</v>
      </c>
      <c r="E261" s="236"/>
      <c r="F261" s="239" t="s">
        <v>417</v>
      </c>
      <c r="G261" s="236"/>
      <c r="H261" s="240">
        <v>14.704</v>
      </c>
      <c r="I261" s="241"/>
      <c r="J261" s="236"/>
      <c r="K261" s="236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232</v>
      </c>
      <c r="AU261" s="246" t="s">
        <v>86</v>
      </c>
      <c r="AV261" s="13" t="s">
        <v>86</v>
      </c>
      <c r="AW261" s="13" t="s">
        <v>4</v>
      </c>
      <c r="AX261" s="13" t="s">
        <v>84</v>
      </c>
      <c r="AY261" s="246" t="s">
        <v>224</v>
      </c>
    </row>
    <row r="262" spans="1:65" s="2" customFormat="1" ht="24.15" customHeight="1">
      <c r="A262" s="38"/>
      <c r="B262" s="39"/>
      <c r="C262" s="269" t="s">
        <v>418</v>
      </c>
      <c r="D262" s="269" t="s">
        <v>413</v>
      </c>
      <c r="E262" s="270" t="s">
        <v>419</v>
      </c>
      <c r="F262" s="271" t="s">
        <v>420</v>
      </c>
      <c r="G262" s="272" t="s">
        <v>229</v>
      </c>
      <c r="H262" s="273">
        <v>3.805</v>
      </c>
      <c r="I262" s="274"/>
      <c r="J262" s="275">
        <f>ROUND(I262*H262,2)</f>
        <v>0</v>
      </c>
      <c r="K262" s="276"/>
      <c r="L262" s="277"/>
      <c r="M262" s="278" t="s">
        <v>1</v>
      </c>
      <c r="N262" s="279" t="s">
        <v>41</v>
      </c>
      <c r="O262" s="91"/>
      <c r="P262" s="231">
        <f>O262*H262</f>
        <v>0</v>
      </c>
      <c r="Q262" s="231">
        <v>0.0018</v>
      </c>
      <c r="R262" s="231">
        <f>Q262*H262</f>
        <v>0.006849</v>
      </c>
      <c r="S262" s="231">
        <v>0</v>
      </c>
      <c r="T262" s="23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3" t="s">
        <v>267</v>
      </c>
      <c r="AT262" s="233" t="s">
        <v>413</v>
      </c>
      <c r="AU262" s="233" t="s">
        <v>86</v>
      </c>
      <c r="AY262" s="17" t="s">
        <v>224</v>
      </c>
      <c r="BE262" s="234">
        <f>IF(N262="základní",J262,0)</f>
        <v>0</v>
      </c>
      <c r="BF262" s="234">
        <f>IF(N262="snížená",J262,0)</f>
        <v>0</v>
      </c>
      <c r="BG262" s="234">
        <f>IF(N262="zákl. přenesená",J262,0)</f>
        <v>0</v>
      </c>
      <c r="BH262" s="234">
        <f>IF(N262="sníž. přenesená",J262,0)</f>
        <v>0</v>
      </c>
      <c r="BI262" s="234">
        <f>IF(N262="nulová",J262,0)</f>
        <v>0</v>
      </c>
      <c r="BJ262" s="17" t="s">
        <v>84</v>
      </c>
      <c r="BK262" s="234">
        <f>ROUND(I262*H262,2)</f>
        <v>0</v>
      </c>
      <c r="BL262" s="17" t="s">
        <v>230</v>
      </c>
      <c r="BM262" s="233" t="s">
        <v>421</v>
      </c>
    </row>
    <row r="263" spans="1:51" s="13" customFormat="1" ht="12">
      <c r="A263" s="13"/>
      <c r="B263" s="235"/>
      <c r="C263" s="236"/>
      <c r="D263" s="237" t="s">
        <v>232</v>
      </c>
      <c r="E263" s="238" t="s">
        <v>1</v>
      </c>
      <c r="F263" s="239" t="s">
        <v>107</v>
      </c>
      <c r="G263" s="236"/>
      <c r="H263" s="240">
        <v>3.73</v>
      </c>
      <c r="I263" s="241"/>
      <c r="J263" s="236"/>
      <c r="K263" s="236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232</v>
      </c>
      <c r="AU263" s="246" t="s">
        <v>86</v>
      </c>
      <c r="AV263" s="13" t="s">
        <v>86</v>
      </c>
      <c r="AW263" s="13" t="s">
        <v>32</v>
      </c>
      <c r="AX263" s="13" t="s">
        <v>84</v>
      </c>
      <c r="AY263" s="246" t="s">
        <v>224</v>
      </c>
    </row>
    <row r="264" spans="1:51" s="13" customFormat="1" ht="12">
      <c r="A264" s="13"/>
      <c r="B264" s="235"/>
      <c r="C264" s="236"/>
      <c r="D264" s="237" t="s">
        <v>232</v>
      </c>
      <c r="E264" s="236"/>
      <c r="F264" s="239" t="s">
        <v>422</v>
      </c>
      <c r="G264" s="236"/>
      <c r="H264" s="240">
        <v>3.805</v>
      </c>
      <c r="I264" s="241"/>
      <c r="J264" s="236"/>
      <c r="K264" s="236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232</v>
      </c>
      <c r="AU264" s="246" t="s">
        <v>86</v>
      </c>
      <c r="AV264" s="13" t="s">
        <v>86</v>
      </c>
      <c r="AW264" s="13" t="s">
        <v>4</v>
      </c>
      <c r="AX264" s="13" t="s">
        <v>84</v>
      </c>
      <c r="AY264" s="246" t="s">
        <v>224</v>
      </c>
    </row>
    <row r="265" spans="1:65" s="2" customFormat="1" ht="37.8" customHeight="1">
      <c r="A265" s="38"/>
      <c r="B265" s="39"/>
      <c r="C265" s="221" t="s">
        <v>423</v>
      </c>
      <c r="D265" s="221" t="s">
        <v>226</v>
      </c>
      <c r="E265" s="222" t="s">
        <v>424</v>
      </c>
      <c r="F265" s="223" t="s">
        <v>425</v>
      </c>
      <c r="G265" s="224" t="s">
        <v>229</v>
      </c>
      <c r="H265" s="225">
        <v>202.243</v>
      </c>
      <c r="I265" s="226"/>
      <c r="J265" s="227">
        <f>ROUND(I265*H265,2)</f>
        <v>0</v>
      </c>
      <c r="K265" s="228"/>
      <c r="L265" s="44"/>
      <c r="M265" s="229" t="s">
        <v>1</v>
      </c>
      <c r="N265" s="230" t="s">
        <v>41</v>
      </c>
      <c r="O265" s="91"/>
      <c r="P265" s="231">
        <f>O265*H265</f>
        <v>0</v>
      </c>
      <c r="Q265" s="231">
        <v>0.0086</v>
      </c>
      <c r="R265" s="231">
        <f>Q265*H265</f>
        <v>1.7392897999999999</v>
      </c>
      <c r="S265" s="231">
        <v>0</v>
      </c>
      <c r="T265" s="23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3" t="s">
        <v>230</v>
      </c>
      <c r="AT265" s="233" t="s">
        <v>226</v>
      </c>
      <c r="AU265" s="233" t="s">
        <v>86</v>
      </c>
      <c r="AY265" s="17" t="s">
        <v>224</v>
      </c>
      <c r="BE265" s="234">
        <f>IF(N265="základní",J265,0)</f>
        <v>0</v>
      </c>
      <c r="BF265" s="234">
        <f>IF(N265="snížená",J265,0)</f>
        <v>0</v>
      </c>
      <c r="BG265" s="234">
        <f>IF(N265="zákl. přenesená",J265,0)</f>
        <v>0</v>
      </c>
      <c r="BH265" s="234">
        <f>IF(N265="sníž. přenesená",J265,0)</f>
        <v>0</v>
      </c>
      <c r="BI265" s="234">
        <f>IF(N265="nulová",J265,0)</f>
        <v>0</v>
      </c>
      <c r="BJ265" s="17" t="s">
        <v>84</v>
      </c>
      <c r="BK265" s="234">
        <f>ROUND(I265*H265,2)</f>
        <v>0</v>
      </c>
      <c r="BL265" s="17" t="s">
        <v>230</v>
      </c>
      <c r="BM265" s="233" t="s">
        <v>426</v>
      </c>
    </row>
    <row r="266" spans="1:51" s="13" customFormat="1" ht="12">
      <c r="A266" s="13"/>
      <c r="B266" s="235"/>
      <c r="C266" s="236"/>
      <c r="D266" s="237" t="s">
        <v>232</v>
      </c>
      <c r="E266" s="238" t="s">
        <v>1</v>
      </c>
      <c r="F266" s="239" t="s">
        <v>427</v>
      </c>
      <c r="G266" s="236"/>
      <c r="H266" s="240">
        <v>103.124</v>
      </c>
      <c r="I266" s="241"/>
      <c r="J266" s="236"/>
      <c r="K266" s="236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232</v>
      </c>
      <c r="AU266" s="246" t="s">
        <v>86</v>
      </c>
      <c r="AV266" s="13" t="s">
        <v>86</v>
      </c>
      <c r="AW266" s="13" t="s">
        <v>32</v>
      </c>
      <c r="AX266" s="13" t="s">
        <v>76</v>
      </c>
      <c r="AY266" s="246" t="s">
        <v>224</v>
      </c>
    </row>
    <row r="267" spans="1:51" s="13" customFormat="1" ht="12">
      <c r="A267" s="13"/>
      <c r="B267" s="235"/>
      <c r="C267" s="236"/>
      <c r="D267" s="237" t="s">
        <v>232</v>
      </c>
      <c r="E267" s="238" t="s">
        <v>1</v>
      </c>
      <c r="F267" s="239" t="s">
        <v>428</v>
      </c>
      <c r="G267" s="236"/>
      <c r="H267" s="240">
        <v>48.938</v>
      </c>
      <c r="I267" s="241"/>
      <c r="J267" s="236"/>
      <c r="K267" s="236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232</v>
      </c>
      <c r="AU267" s="246" t="s">
        <v>86</v>
      </c>
      <c r="AV267" s="13" t="s">
        <v>86</v>
      </c>
      <c r="AW267" s="13" t="s">
        <v>32</v>
      </c>
      <c r="AX267" s="13" t="s">
        <v>76</v>
      </c>
      <c r="AY267" s="246" t="s">
        <v>224</v>
      </c>
    </row>
    <row r="268" spans="1:51" s="13" customFormat="1" ht="12">
      <c r="A268" s="13"/>
      <c r="B268" s="235"/>
      <c r="C268" s="236"/>
      <c r="D268" s="237" t="s">
        <v>232</v>
      </c>
      <c r="E268" s="238" t="s">
        <v>1</v>
      </c>
      <c r="F268" s="239" t="s">
        <v>429</v>
      </c>
      <c r="G268" s="236"/>
      <c r="H268" s="240">
        <v>50.181</v>
      </c>
      <c r="I268" s="241"/>
      <c r="J268" s="236"/>
      <c r="K268" s="236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232</v>
      </c>
      <c r="AU268" s="246" t="s">
        <v>86</v>
      </c>
      <c r="AV268" s="13" t="s">
        <v>86</v>
      </c>
      <c r="AW268" s="13" t="s">
        <v>32</v>
      </c>
      <c r="AX268" s="13" t="s">
        <v>76</v>
      </c>
      <c r="AY268" s="246" t="s">
        <v>224</v>
      </c>
    </row>
    <row r="269" spans="1:51" s="14" customFormat="1" ht="12">
      <c r="A269" s="14"/>
      <c r="B269" s="247"/>
      <c r="C269" s="248"/>
      <c r="D269" s="237" t="s">
        <v>232</v>
      </c>
      <c r="E269" s="249" t="s">
        <v>105</v>
      </c>
      <c r="F269" s="250" t="s">
        <v>240</v>
      </c>
      <c r="G269" s="248"/>
      <c r="H269" s="251">
        <v>202.243</v>
      </c>
      <c r="I269" s="252"/>
      <c r="J269" s="248"/>
      <c r="K269" s="248"/>
      <c r="L269" s="253"/>
      <c r="M269" s="254"/>
      <c r="N269" s="255"/>
      <c r="O269" s="255"/>
      <c r="P269" s="255"/>
      <c r="Q269" s="255"/>
      <c r="R269" s="255"/>
      <c r="S269" s="255"/>
      <c r="T269" s="25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7" t="s">
        <v>232</v>
      </c>
      <c r="AU269" s="257" t="s">
        <v>86</v>
      </c>
      <c r="AV269" s="14" t="s">
        <v>230</v>
      </c>
      <c r="AW269" s="14" t="s">
        <v>32</v>
      </c>
      <c r="AX269" s="14" t="s">
        <v>84</v>
      </c>
      <c r="AY269" s="257" t="s">
        <v>224</v>
      </c>
    </row>
    <row r="270" spans="1:65" s="2" customFormat="1" ht="16.5" customHeight="1">
      <c r="A270" s="38"/>
      <c r="B270" s="39"/>
      <c r="C270" s="269" t="s">
        <v>430</v>
      </c>
      <c r="D270" s="269" t="s">
        <v>413</v>
      </c>
      <c r="E270" s="270" t="s">
        <v>431</v>
      </c>
      <c r="F270" s="271" t="s">
        <v>432</v>
      </c>
      <c r="G270" s="272" t="s">
        <v>229</v>
      </c>
      <c r="H270" s="273">
        <v>206.288</v>
      </c>
      <c r="I270" s="274"/>
      <c r="J270" s="275">
        <f>ROUND(I270*H270,2)</f>
        <v>0</v>
      </c>
      <c r="K270" s="276"/>
      <c r="L270" s="277"/>
      <c r="M270" s="278" t="s">
        <v>1</v>
      </c>
      <c r="N270" s="279" t="s">
        <v>41</v>
      </c>
      <c r="O270" s="91"/>
      <c r="P270" s="231">
        <f>O270*H270</f>
        <v>0</v>
      </c>
      <c r="Q270" s="231">
        <v>0.00322</v>
      </c>
      <c r="R270" s="231">
        <f>Q270*H270</f>
        <v>0.6642473600000001</v>
      </c>
      <c r="S270" s="231">
        <v>0</v>
      </c>
      <c r="T270" s="232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3" t="s">
        <v>267</v>
      </c>
      <c r="AT270" s="233" t="s">
        <v>413</v>
      </c>
      <c r="AU270" s="233" t="s">
        <v>86</v>
      </c>
      <c r="AY270" s="17" t="s">
        <v>224</v>
      </c>
      <c r="BE270" s="234">
        <f>IF(N270="základní",J270,0)</f>
        <v>0</v>
      </c>
      <c r="BF270" s="234">
        <f>IF(N270="snížená",J270,0)</f>
        <v>0</v>
      </c>
      <c r="BG270" s="234">
        <f>IF(N270="zákl. přenesená",J270,0)</f>
        <v>0</v>
      </c>
      <c r="BH270" s="234">
        <f>IF(N270="sníž. přenesená",J270,0)</f>
        <v>0</v>
      </c>
      <c r="BI270" s="234">
        <f>IF(N270="nulová",J270,0)</f>
        <v>0</v>
      </c>
      <c r="BJ270" s="17" t="s">
        <v>84</v>
      </c>
      <c r="BK270" s="234">
        <f>ROUND(I270*H270,2)</f>
        <v>0</v>
      </c>
      <c r="BL270" s="17" t="s">
        <v>230</v>
      </c>
      <c r="BM270" s="233" t="s">
        <v>433</v>
      </c>
    </row>
    <row r="271" spans="1:51" s="13" customFormat="1" ht="12">
      <c r="A271" s="13"/>
      <c r="B271" s="235"/>
      <c r="C271" s="236"/>
      <c r="D271" s="237" t="s">
        <v>232</v>
      </c>
      <c r="E271" s="236"/>
      <c r="F271" s="239" t="s">
        <v>434</v>
      </c>
      <c r="G271" s="236"/>
      <c r="H271" s="240">
        <v>206.288</v>
      </c>
      <c r="I271" s="241"/>
      <c r="J271" s="236"/>
      <c r="K271" s="236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232</v>
      </c>
      <c r="AU271" s="246" t="s">
        <v>86</v>
      </c>
      <c r="AV271" s="13" t="s">
        <v>86</v>
      </c>
      <c r="AW271" s="13" t="s">
        <v>4</v>
      </c>
      <c r="AX271" s="13" t="s">
        <v>84</v>
      </c>
      <c r="AY271" s="246" t="s">
        <v>224</v>
      </c>
    </row>
    <row r="272" spans="1:65" s="2" customFormat="1" ht="37.8" customHeight="1">
      <c r="A272" s="38"/>
      <c r="B272" s="39"/>
      <c r="C272" s="221" t="s">
        <v>435</v>
      </c>
      <c r="D272" s="221" t="s">
        <v>226</v>
      </c>
      <c r="E272" s="222" t="s">
        <v>436</v>
      </c>
      <c r="F272" s="223" t="s">
        <v>437</v>
      </c>
      <c r="G272" s="224" t="s">
        <v>438</v>
      </c>
      <c r="H272" s="225">
        <v>19.7</v>
      </c>
      <c r="I272" s="226"/>
      <c r="J272" s="227">
        <f>ROUND(I272*H272,2)</f>
        <v>0</v>
      </c>
      <c r="K272" s="228"/>
      <c r="L272" s="44"/>
      <c r="M272" s="229" t="s">
        <v>1</v>
      </c>
      <c r="N272" s="230" t="s">
        <v>41</v>
      </c>
      <c r="O272" s="91"/>
      <c r="P272" s="231">
        <f>O272*H272</f>
        <v>0</v>
      </c>
      <c r="Q272" s="231">
        <v>0.00176</v>
      </c>
      <c r="R272" s="231">
        <f>Q272*H272</f>
        <v>0.034672</v>
      </c>
      <c r="S272" s="231">
        <v>0</v>
      </c>
      <c r="T272" s="232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3" t="s">
        <v>230</v>
      </c>
      <c r="AT272" s="233" t="s">
        <v>226</v>
      </c>
      <c r="AU272" s="233" t="s">
        <v>86</v>
      </c>
      <c r="AY272" s="17" t="s">
        <v>224</v>
      </c>
      <c r="BE272" s="234">
        <f>IF(N272="základní",J272,0)</f>
        <v>0</v>
      </c>
      <c r="BF272" s="234">
        <f>IF(N272="snížená",J272,0)</f>
        <v>0</v>
      </c>
      <c r="BG272" s="234">
        <f>IF(N272="zákl. přenesená",J272,0)</f>
        <v>0</v>
      </c>
      <c r="BH272" s="234">
        <f>IF(N272="sníž. přenesená",J272,0)</f>
        <v>0</v>
      </c>
      <c r="BI272" s="234">
        <f>IF(N272="nulová",J272,0)</f>
        <v>0</v>
      </c>
      <c r="BJ272" s="17" t="s">
        <v>84</v>
      </c>
      <c r="BK272" s="234">
        <f>ROUND(I272*H272,2)</f>
        <v>0</v>
      </c>
      <c r="BL272" s="17" t="s">
        <v>230</v>
      </c>
      <c r="BM272" s="233" t="s">
        <v>439</v>
      </c>
    </row>
    <row r="273" spans="1:51" s="13" customFormat="1" ht="12">
      <c r="A273" s="13"/>
      <c r="B273" s="235"/>
      <c r="C273" s="236"/>
      <c r="D273" s="237" t="s">
        <v>232</v>
      </c>
      <c r="E273" s="238" t="s">
        <v>1</v>
      </c>
      <c r="F273" s="239" t="s">
        <v>440</v>
      </c>
      <c r="G273" s="236"/>
      <c r="H273" s="240">
        <v>2.4</v>
      </c>
      <c r="I273" s="241"/>
      <c r="J273" s="236"/>
      <c r="K273" s="236"/>
      <c r="L273" s="242"/>
      <c r="M273" s="243"/>
      <c r="N273" s="244"/>
      <c r="O273" s="244"/>
      <c r="P273" s="244"/>
      <c r="Q273" s="244"/>
      <c r="R273" s="244"/>
      <c r="S273" s="244"/>
      <c r="T273" s="24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6" t="s">
        <v>232</v>
      </c>
      <c r="AU273" s="246" t="s">
        <v>86</v>
      </c>
      <c r="AV273" s="13" t="s">
        <v>86</v>
      </c>
      <c r="AW273" s="13" t="s">
        <v>32</v>
      </c>
      <c r="AX273" s="13" t="s">
        <v>76</v>
      </c>
      <c r="AY273" s="246" t="s">
        <v>224</v>
      </c>
    </row>
    <row r="274" spans="1:51" s="13" customFormat="1" ht="12">
      <c r="A274" s="13"/>
      <c r="B274" s="235"/>
      <c r="C274" s="236"/>
      <c r="D274" s="237" t="s">
        <v>232</v>
      </c>
      <c r="E274" s="238" t="s">
        <v>1</v>
      </c>
      <c r="F274" s="239" t="s">
        <v>441</v>
      </c>
      <c r="G274" s="236"/>
      <c r="H274" s="240">
        <v>17.3</v>
      </c>
      <c r="I274" s="241"/>
      <c r="J274" s="236"/>
      <c r="K274" s="236"/>
      <c r="L274" s="242"/>
      <c r="M274" s="243"/>
      <c r="N274" s="244"/>
      <c r="O274" s="244"/>
      <c r="P274" s="244"/>
      <c r="Q274" s="244"/>
      <c r="R274" s="244"/>
      <c r="S274" s="244"/>
      <c r="T274" s="24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6" t="s">
        <v>232</v>
      </c>
      <c r="AU274" s="246" t="s">
        <v>86</v>
      </c>
      <c r="AV274" s="13" t="s">
        <v>86</v>
      </c>
      <c r="AW274" s="13" t="s">
        <v>32</v>
      </c>
      <c r="AX274" s="13" t="s">
        <v>76</v>
      </c>
      <c r="AY274" s="246" t="s">
        <v>224</v>
      </c>
    </row>
    <row r="275" spans="1:51" s="14" customFormat="1" ht="12">
      <c r="A275" s="14"/>
      <c r="B275" s="247"/>
      <c r="C275" s="248"/>
      <c r="D275" s="237" t="s">
        <v>232</v>
      </c>
      <c r="E275" s="249" t="s">
        <v>1</v>
      </c>
      <c r="F275" s="250" t="s">
        <v>240</v>
      </c>
      <c r="G275" s="248"/>
      <c r="H275" s="251">
        <v>19.7</v>
      </c>
      <c r="I275" s="252"/>
      <c r="J275" s="248"/>
      <c r="K275" s="248"/>
      <c r="L275" s="253"/>
      <c r="M275" s="254"/>
      <c r="N275" s="255"/>
      <c r="O275" s="255"/>
      <c r="P275" s="255"/>
      <c r="Q275" s="255"/>
      <c r="R275" s="255"/>
      <c r="S275" s="255"/>
      <c r="T275" s="25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7" t="s">
        <v>232</v>
      </c>
      <c r="AU275" s="257" t="s">
        <v>86</v>
      </c>
      <c r="AV275" s="14" t="s">
        <v>230</v>
      </c>
      <c r="AW275" s="14" t="s">
        <v>32</v>
      </c>
      <c r="AX275" s="14" t="s">
        <v>84</v>
      </c>
      <c r="AY275" s="257" t="s">
        <v>224</v>
      </c>
    </row>
    <row r="276" spans="1:65" s="2" customFormat="1" ht="24.15" customHeight="1">
      <c r="A276" s="38"/>
      <c r="B276" s="39"/>
      <c r="C276" s="269" t="s">
        <v>442</v>
      </c>
      <c r="D276" s="269" t="s">
        <v>413</v>
      </c>
      <c r="E276" s="270" t="s">
        <v>443</v>
      </c>
      <c r="F276" s="271" t="s">
        <v>444</v>
      </c>
      <c r="G276" s="272" t="s">
        <v>229</v>
      </c>
      <c r="H276" s="273">
        <v>3.126</v>
      </c>
      <c r="I276" s="274"/>
      <c r="J276" s="275">
        <f>ROUND(I276*H276,2)</f>
        <v>0</v>
      </c>
      <c r="K276" s="276"/>
      <c r="L276" s="277"/>
      <c r="M276" s="278" t="s">
        <v>1</v>
      </c>
      <c r="N276" s="279" t="s">
        <v>41</v>
      </c>
      <c r="O276" s="91"/>
      <c r="P276" s="231">
        <f>O276*H276</f>
        <v>0</v>
      </c>
      <c r="Q276" s="231">
        <v>0.00075</v>
      </c>
      <c r="R276" s="231">
        <f>Q276*H276</f>
        <v>0.0023445</v>
      </c>
      <c r="S276" s="231">
        <v>0</v>
      </c>
      <c r="T276" s="232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3" t="s">
        <v>267</v>
      </c>
      <c r="AT276" s="233" t="s">
        <v>413</v>
      </c>
      <c r="AU276" s="233" t="s">
        <v>86</v>
      </c>
      <c r="AY276" s="17" t="s">
        <v>224</v>
      </c>
      <c r="BE276" s="234">
        <f>IF(N276="základní",J276,0)</f>
        <v>0</v>
      </c>
      <c r="BF276" s="234">
        <f>IF(N276="snížená",J276,0)</f>
        <v>0</v>
      </c>
      <c r="BG276" s="234">
        <f>IF(N276="zákl. přenesená",J276,0)</f>
        <v>0</v>
      </c>
      <c r="BH276" s="234">
        <f>IF(N276="sníž. přenesená",J276,0)</f>
        <v>0</v>
      </c>
      <c r="BI276" s="234">
        <f>IF(N276="nulová",J276,0)</f>
        <v>0</v>
      </c>
      <c r="BJ276" s="17" t="s">
        <v>84</v>
      </c>
      <c r="BK276" s="234">
        <f>ROUND(I276*H276,2)</f>
        <v>0</v>
      </c>
      <c r="BL276" s="17" t="s">
        <v>230</v>
      </c>
      <c r="BM276" s="233" t="s">
        <v>445</v>
      </c>
    </row>
    <row r="277" spans="1:51" s="13" customFormat="1" ht="12">
      <c r="A277" s="13"/>
      <c r="B277" s="235"/>
      <c r="C277" s="236"/>
      <c r="D277" s="237" t="s">
        <v>232</v>
      </c>
      <c r="E277" s="238" t="s">
        <v>1</v>
      </c>
      <c r="F277" s="239" t="s">
        <v>446</v>
      </c>
      <c r="G277" s="236"/>
      <c r="H277" s="240">
        <v>0.42</v>
      </c>
      <c r="I277" s="241"/>
      <c r="J277" s="236"/>
      <c r="K277" s="236"/>
      <c r="L277" s="242"/>
      <c r="M277" s="243"/>
      <c r="N277" s="244"/>
      <c r="O277" s="244"/>
      <c r="P277" s="244"/>
      <c r="Q277" s="244"/>
      <c r="R277" s="244"/>
      <c r="S277" s="244"/>
      <c r="T277" s="24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6" t="s">
        <v>232</v>
      </c>
      <c r="AU277" s="246" t="s">
        <v>86</v>
      </c>
      <c r="AV277" s="13" t="s">
        <v>86</v>
      </c>
      <c r="AW277" s="13" t="s">
        <v>32</v>
      </c>
      <c r="AX277" s="13" t="s">
        <v>76</v>
      </c>
      <c r="AY277" s="246" t="s">
        <v>224</v>
      </c>
    </row>
    <row r="278" spans="1:51" s="13" customFormat="1" ht="12">
      <c r="A278" s="13"/>
      <c r="B278" s="235"/>
      <c r="C278" s="236"/>
      <c r="D278" s="237" t="s">
        <v>232</v>
      </c>
      <c r="E278" s="238" t="s">
        <v>1</v>
      </c>
      <c r="F278" s="239" t="s">
        <v>447</v>
      </c>
      <c r="G278" s="236"/>
      <c r="H278" s="240">
        <v>2.422</v>
      </c>
      <c r="I278" s="241"/>
      <c r="J278" s="236"/>
      <c r="K278" s="236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232</v>
      </c>
      <c r="AU278" s="246" t="s">
        <v>86</v>
      </c>
      <c r="AV278" s="13" t="s">
        <v>86</v>
      </c>
      <c r="AW278" s="13" t="s">
        <v>32</v>
      </c>
      <c r="AX278" s="13" t="s">
        <v>76</v>
      </c>
      <c r="AY278" s="246" t="s">
        <v>224</v>
      </c>
    </row>
    <row r="279" spans="1:51" s="14" customFormat="1" ht="12">
      <c r="A279" s="14"/>
      <c r="B279" s="247"/>
      <c r="C279" s="248"/>
      <c r="D279" s="237" t="s">
        <v>232</v>
      </c>
      <c r="E279" s="249" t="s">
        <v>1</v>
      </c>
      <c r="F279" s="250" t="s">
        <v>240</v>
      </c>
      <c r="G279" s="248"/>
      <c r="H279" s="251">
        <v>2.842</v>
      </c>
      <c r="I279" s="252"/>
      <c r="J279" s="248"/>
      <c r="K279" s="248"/>
      <c r="L279" s="253"/>
      <c r="M279" s="254"/>
      <c r="N279" s="255"/>
      <c r="O279" s="255"/>
      <c r="P279" s="255"/>
      <c r="Q279" s="255"/>
      <c r="R279" s="255"/>
      <c r="S279" s="255"/>
      <c r="T279" s="25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7" t="s">
        <v>232</v>
      </c>
      <c r="AU279" s="257" t="s">
        <v>86</v>
      </c>
      <c r="AV279" s="14" t="s">
        <v>230</v>
      </c>
      <c r="AW279" s="14" t="s">
        <v>32</v>
      </c>
      <c r="AX279" s="14" t="s">
        <v>84</v>
      </c>
      <c r="AY279" s="257" t="s">
        <v>224</v>
      </c>
    </row>
    <row r="280" spans="1:51" s="13" customFormat="1" ht="12">
      <c r="A280" s="13"/>
      <c r="B280" s="235"/>
      <c r="C280" s="236"/>
      <c r="D280" s="237" t="s">
        <v>232</v>
      </c>
      <c r="E280" s="236"/>
      <c r="F280" s="239" t="s">
        <v>448</v>
      </c>
      <c r="G280" s="236"/>
      <c r="H280" s="240">
        <v>3.126</v>
      </c>
      <c r="I280" s="241"/>
      <c r="J280" s="236"/>
      <c r="K280" s="236"/>
      <c r="L280" s="242"/>
      <c r="M280" s="243"/>
      <c r="N280" s="244"/>
      <c r="O280" s="244"/>
      <c r="P280" s="244"/>
      <c r="Q280" s="244"/>
      <c r="R280" s="244"/>
      <c r="S280" s="244"/>
      <c r="T280" s="24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6" t="s">
        <v>232</v>
      </c>
      <c r="AU280" s="246" t="s">
        <v>86</v>
      </c>
      <c r="AV280" s="13" t="s">
        <v>86</v>
      </c>
      <c r="AW280" s="13" t="s">
        <v>4</v>
      </c>
      <c r="AX280" s="13" t="s">
        <v>84</v>
      </c>
      <c r="AY280" s="246" t="s">
        <v>224</v>
      </c>
    </row>
    <row r="281" spans="1:65" s="2" customFormat="1" ht="37.8" customHeight="1">
      <c r="A281" s="38"/>
      <c r="B281" s="39"/>
      <c r="C281" s="221" t="s">
        <v>449</v>
      </c>
      <c r="D281" s="221" t="s">
        <v>226</v>
      </c>
      <c r="E281" s="222" t="s">
        <v>450</v>
      </c>
      <c r="F281" s="223" t="s">
        <v>451</v>
      </c>
      <c r="G281" s="224" t="s">
        <v>438</v>
      </c>
      <c r="H281" s="225">
        <v>38.17</v>
      </c>
      <c r="I281" s="226"/>
      <c r="J281" s="227">
        <f>ROUND(I281*H281,2)</f>
        <v>0</v>
      </c>
      <c r="K281" s="228"/>
      <c r="L281" s="44"/>
      <c r="M281" s="229" t="s">
        <v>1</v>
      </c>
      <c r="N281" s="230" t="s">
        <v>41</v>
      </c>
      <c r="O281" s="91"/>
      <c r="P281" s="231">
        <f>O281*H281</f>
        <v>0</v>
      </c>
      <c r="Q281" s="231">
        <v>0.00339</v>
      </c>
      <c r="R281" s="231">
        <f>Q281*H281</f>
        <v>0.1293963</v>
      </c>
      <c r="S281" s="231">
        <v>0</v>
      </c>
      <c r="T281" s="232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3" t="s">
        <v>230</v>
      </c>
      <c r="AT281" s="233" t="s">
        <v>226</v>
      </c>
      <c r="AU281" s="233" t="s">
        <v>86</v>
      </c>
      <c r="AY281" s="17" t="s">
        <v>224</v>
      </c>
      <c r="BE281" s="234">
        <f>IF(N281="základní",J281,0)</f>
        <v>0</v>
      </c>
      <c r="BF281" s="234">
        <f>IF(N281="snížená",J281,0)</f>
        <v>0</v>
      </c>
      <c r="BG281" s="234">
        <f>IF(N281="zákl. přenesená",J281,0)</f>
        <v>0</v>
      </c>
      <c r="BH281" s="234">
        <f>IF(N281="sníž. přenesená",J281,0)</f>
        <v>0</v>
      </c>
      <c r="BI281" s="234">
        <f>IF(N281="nulová",J281,0)</f>
        <v>0</v>
      </c>
      <c r="BJ281" s="17" t="s">
        <v>84</v>
      </c>
      <c r="BK281" s="234">
        <f>ROUND(I281*H281,2)</f>
        <v>0</v>
      </c>
      <c r="BL281" s="17" t="s">
        <v>230</v>
      </c>
      <c r="BM281" s="233" t="s">
        <v>452</v>
      </c>
    </row>
    <row r="282" spans="1:51" s="13" customFormat="1" ht="12">
      <c r="A282" s="13"/>
      <c r="B282" s="235"/>
      <c r="C282" s="236"/>
      <c r="D282" s="237" t="s">
        <v>232</v>
      </c>
      <c r="E282" s="238" t="s">
        <v>1</v>
      </c>
      <c r="F282" s="239" t="s">
        <v>453</v>
      </c>
      <c r="G282" s="236"/>
      <c r="H282" s="240">
        <v>14.89</v>
      </c>
      <c r="I282" s="241"/>
      <c r="J282" s="236"/>
      <c r="K282" s="236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232</v>
      </c>
      <c r="AU282" s="246" t="s">
        <v>86</v>
      </c>
      <c r="AV282" s="13" t="s">
        <v>86</v>
      </c>
      <c r="AW282" s="13" t="s">
        <v>32</v>
      </c>
      <c r="AX282" s="13" t="s">
        <v>76</v>
      </c>
      <c r="AY282" s="246" t="s">
        <v>224</v>
      </c>
    </row>
    <row r="283" spans="1:51" s="13" customFormat="1" ht="12">
      <c r="A283" s="13"/>
      <c r="B283" s="235"/>
      <c r="C283" s="236"/>
      <c r="D283" s="237" t="s">
        <v>232</v>
      </c>
      <c r="E283" s="238" t="s">
        <v>1</v>
      </c>
      <c r="F283" s="239" t="s">
        <v>454</v>
      </c>
      <c r="G283" s="236"/>
      <c r="H283" s="240">
        <v>23.28</v>
      </c>
      <c r="I283" s="241"/>
      <c r="J283" s="236"/>
      <c r="K283" s="236"/>
      <c r="L283" s="242"/>
      <c r="M283" s="243"/>
      <c r="N283" s="244"/>
      <c r="O283" s="244"/>
      <c r="P283" s="244"/>
      <c r="Q283" s="244"/>
      <c r="R283" s="244"/>
      <c r="S283" s="244"/>
      <c r="T283" s="24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6" t="s">
        <v>232</v>
      </c>
      <c r="AU283" s="246" t="s">
        <v>86</v>
      </c>
      <c r="AV283" s="13" t="s">
        <v>86</v>
      </c>
      <c r="AW283" s="13" t="s">
        <v>32</v>
      </c>
      <c r="AX283" s="13" t="s">
        <v>76</v>
      </c>
      <c r="AY283" s="246" t="s">
        <v>224</v>
      </c>
    </row>
    <row r="284" spans="1:51" s="14" customFormat="1" ht="12">
      <c r="A284" s="14"/>
      <c r="B284" s="247"/>
      <c r="C284" s="248"/>
      <c r="D284" s="237" t="s">
        <v>232</v>
      </c>
      <c r="E284" s="249" t="s">
        <v>1</v>
      </c>
      <c r="F284" s="250" t="s">
        <v>240</v>
      </c>
      <c r="G284" s="248"/>
      <c r="H284" s="251">
        <v>38.17</v>
      </c>
      <c r="I284" s="252"/>
      <c r="J284" s="248"/>
      <c r="K284" s="248"/>
      <c r="L284" s="253"/>
      <c r="M284" s="254"/>
      <c r="N284" s="255"/>
      <c r="O284" s="255"/>
      <c r="P284" s="255"/>
      <c r="Q284" s="255"/>
      <c r="R284" s="255"/>
      <c r="S284" s="255"/>
      <c r="T284" s="25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7" t="s">
        <v>232</v>
      </c>
      <c r="AU284" s="257" t="s">
        <v>86</v>
      </c>
      <c r="AV284" s="14" t="s">
        <v>230</v>
      </c>
      <c r="AW284" s="14" t="s">
        <v>32</v>
      </c>
      <c r="AX284" s="14" t="s">
        <v>84</v>
      </c>
      <c r="AY284" s="257" t="s">
        <v>224</v>
      </c>
    </row>
    <row r="285" spans="1:65" s="2" customFormat="1" ht="24.15" customHeight="1">
      <c r="A285" s="38"/>
      <c r="B285" s="39"/>
      <c r="C285" s="269" t="s">
        <v>455</v>
      </c>
      <c r="D285" s="269" t="s">
        <v>413</v>
      </c>
      <c r="E285" s="270" t="s">
        <v>443</v>
      </c>
      <c r="F285" s="271" t="s">
        <v>444</v>
      </c>
      <c r="G285" s="272" t="s">
        <v>229</v>
      </c>
      <c r="H285" s="273">
        <v>12.641</v>
      </c>
      <c r="I285" s="274"/>
      <c r="J285" s="275">
        <f>ROUND(I285*H285,2)</f>
        <v>0</v>
      </c>
      <c r="K285" s="276"/>
      <c r="L285" s="277"/>
      <c r="M285" s="278" t="s">
        <v>1</v>
      </c>
      <c r="N285" s="279" t="s">
        <v>41</v>
      </c>
      <c r="O285" s="91"/>
      <c r="P285" s="231">
        <f>O285*H285</f>
        <v>0</v>
      </c>
      <c r="Q285" s="231">
        <v>0.00075</v>
      </c>
      <c r="R285" s="231">
        <f>Q285*H285</f>
        <v>0.00948075</v>
      </c>
      <c r="S285" s="231">
        <v>0</v>
      </c>
      <c r="T285" s="232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3" t="s">
        <v>267</v>
      </c>
      <c r="AT285" s="233" t="s">
        <v>413</v>
      </c>
      <c r="AU285" s="233" t="s">
        <v>86</v>
      </c>
      <c r="AY285" s="17" t="s">
        <v>224</v>
      </c>
      <c r="BE285" s="234">
        <f>IF(N285="základní",J285,0)</f>
        <v>0</v>
      </c>
      <c r="BF285" s="234">
        <f>IF(N285="snížená",J285,0)</f>
        <v>0</v>
      </c>
      <c r="BG285" s="234">
        <f>IF(N285="zákl. přenesená",J285,0)</f>
        <v>0</v>
      </c>
      <c r="BH285" s="234">
        <f>IF(N285="sníž. přenesená",J285,0)</f>
        <v>0</v>
      </c>
      <c r="BI285" s="234">
        <f>IF(N285="nulová",J285,0)</f>
        <v>0</v>
      </c>
      <c r="BJ285" s="17" t="s">
        <v>84</v>
      </c>
      <c r="BK285" s="234">
        <f>ROUND(I285*H285,2)</f>
        <v>0</v>
      </c>
      <c r="BL285" s="17" t="s">
        <v>230</v>
      </c>
      <c r="BM285" s="233" t="s">
        <v>456</v>
      </c>
    </row>
    <row r="286" spans="1:51" s="13" customFormat="1" ht="12">
      <c r="A286" s="13"/>
      <c r="B286" s="235"/>
      <c r="C286" s="236"/>
      <c r="D286" s="237" t="s">
        <v>232</v>
      </c>
      <c r="E286" s="238" t="s">
        <v>1</v>
      </c>
      <c r="F286" s="239" t="s">
        <v>457</v>
      </c>
      <c r="G286" s="236"/>
      <c r="H286" s="240">
        <v>4.547</v>
      </c>
      <c r="I286" s="241"/>
      <c r="J286" s="236"/>
      <c r="K286" s="236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232</v>
      </c>
      <c r="AU286" s="246" t="s">
        <v>86</v>
      </c>
      <c r="AV286" s="13" t="s">
        <v>86</v>
      </c>
      <c r="AW286" s="13" t="s">
        <v>32</v>
      </c>
      <c r="AX286" s="13" t="s">
        <v>76</v>
      </c>
      <c r="AY286" s="246" t="s">
        <v>224</v>
      </c>
    </row>
    <row r="287" spans="1:51" s="13" customFormat="1" ht="12">
      <c r="A287" s="13"/>
      <c r="B287" s="235"/>
      <c r="C287" s="236"/>
      <c r="D287" s="237" t="s">
        <v>232</v>
      </c>
      <c r="E287" s="238" t="s">
        <v>1</v>
      </c>
      <c r="F287" s="239" t="s">
        <v>458</v>
      </c>
      <c r="G287" s="236"/>
      <c r="H287" s="240">
        <v>6.945</v>
      </c>
      <c r="I287" s="241"/>
      <c r="J287" s="236"/>
      <c r="K287" s="236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232</v>
      </c>
      <c r="AU287" s="246" t="s">
        <v>86</v>
      </c>
      <c r="AV287" s="13" t="s">
        <v>86</v>
      </c>
      <c r="AW287" s="13" t="s">
        <v>32</v>
      </c>
      <c r="AX287" s="13" t="s">
        <v>76</v>
      </c>
      <c r="AY287" s="246" t="s">
        <v>224</v>
      </c>
    </row>
    <row r="288" spans="1:51" s="14" customFormat="1" ht="12">
      <c r="A288" s="14"/>
      <c r="B288" s="247"/>
      <c r="C288" s="248"/>
      <c r="D288" s="237" t="s">
        <v>232</v>
      </c>
      <c r="E288" s="249" t="s">
        <v>1</v>
      </c>
      <c r="F288" s="250" t="s">
        <v>240</v>
      </c>
      <c r="G288" s="248"/>
      <c r="H288" s="251">
        <v>11.492</v>
      </c>
      <c r="I288" s="252"/>
      <c r="J288" s="248"/>
      <c r="K288" s="248"/>
      <c r="L288" s="253"/>
      <c r="M288" s="254"/>
      <c r="N288" s="255"/>
      <c r="O288" s="255"/>
      <c r="P288" s="255"/>
      <c r="Q288" s="255"/>
      <c r="R288" s="255"/>
      <c r="S288" s="255"/>
      <c r="T288" s="25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7" t="s">
        <v>232</v>
      </c>
      <c r="AU288" s="257" t="s">
        <v>86</v>
      </c>
      <c r="AV288" s="14" t="s">
        <v>230</v>
      </c>
      <c r="AW288" s="14" t="s">
        <v>32</v>
      </c>
      <c r="AX288" s="14" t="s">
        <v>84</v>
      </c>
      <c r="AY288" s="257" t="s">
        <v>224</v>
      </c>
    </row>
    <row r="289" spans="1:51" s="13" customFormat="1" ht="12">
      <c r="A289" s="13"/>
      <c r="B289" s="235"/>
      <c r="C289" s="236"/>
      <c r="D289" s="237" t="s">
        <v>232</v>
      </c>
      <c r="E289" s="236"/>
      <c r="F289" s="239" t="s">
        <v>459</v>
      </c>
      <c r="G289" s="236"/>
      <c r="H289" s="240">
        <v>12.641</v>
      </c>
      <c r="I289" s="241"/>
      <c r="J289" s="236"/>
      <c r="K289" s="236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232</v>
      </c>
      <c r="AU289" s="246" t="s">
        <v>86</v>
      </c>
      <c r="AV289" s="13" t="s">
        <v>86</v>
      </c>
      <c r="AW289" s="13" t="s">
        <v>4</v>
      </c>
      <c r="AX289" s="13" t="s">
        <v>84</v>
      </c>
      <c r="AY289" s="246" t="s">
        <v>224</v>
      </c>
    </row>
    <row r="290" spans="1:65" s="2" customFormat="1" ht="24.15" customHeight="1">
      <c r="A290" s="38"/>
      <c r="B290" s="39"/>
      <c r="C290" s="221" t="s">
        <v>460</v>
      </c>
      <c r="D290" s="221" t="s">
        <v>226</v>
      </c>
      <c r="E290" s="222" t="s">
        <v>461</v>
      </c>
      <c r="F290" s="223" t="s">
        <v>462</v>
      </c>
      <c r="G290" s="224" t="s">
        <v>438</v>
      </c>
      <c r="H290" s="225">
        <v>17.515</v>
      </c>
      <c r="I290" s="226"/>
      <c r="J290" s="227">
        <f>ROUND(I290*H290,2)</f>
        <v>0</v>
      </c>
      <c r="K290" s="228"/>
      <c r="L290" s="44"/>
      <c r="M290" s="229" t="s">
        <v>1</v>
      </c>
      <c r="N290" s="230" t="s">
        <v>41</v>
      </c>
      <c r="O290" s="91"/>
      <c r="P290" s="231">
        <f>O290*H290</f>
        <v>0</v>
      </c>
      <c r="Q290" s="231">
        <v>3E-05</v>
      </c>
      <c r="R290" s="231">
        <f>Q290*H290</f>
        <v>0.00052545</v>
      </c>
      <c r="S290" s="231">
        <v>0</v>
      </c>
      <c r="T290" s="232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3" t="s">
        <v>230</v>
      </c>
      <c r="AT290" s="233" t="s">
        <v>226</v>
      </c>
      <c r="AU290" s="233" t="s">
        <v>86</v>
      </c>
      <c r="AY290" s="17" t="s">
        <v>224</v>
      </c>
      <c r="BE290" s="234">
        <f>IF(N290="základní",J290,0)</f>
        <v>0</v>
      </c>
      <c r="BF290" s="234">
        <f>IF(N290="snížená",J290,0)</f>
        <v>0</v>
      </c>
      <c r="BG290" s="234">
        <f>IF(N290="zákl. přenesená",J290,0)</f>
        <v>0</v>
      </c>
      <c r="BH290" s="234">
        <f>IF(N290="sníž. přenesená",J290,0)</f>
        <v>0</v>
      </c>
      <c r="BI290" s="234">
        <f>IF(N290="nulová",J290,0)</f>
        <v>0</v>
      </c>
      <c r="BJ290" s="17" t="s">
        <v>84</v>
      </c>
      <c r="BK290" s="234">
        <f>ROUND(I290*H290,2)</f>
        <v>0</v>
      </c>
      <c r="BL290" s="17" t="s">
        <v>230</v>
      </c>
      <c r="BM290" s="233" t="s">
        <v>463</v>
      </c>
    </row>
    <row r="291" spans="1:51" s="13" customFormat="1" ht="12">
      <c r="A291" s="13"/>
      <c r="B291" s="235"/>
      <c r="C291" s="236"/>
      <c r="D291" s="237" t="s">
        <v>232</v>
      </c>
      <c r="E291" s="238" t="s">
        <v>1</v>
      </c>
      <c r="F291" s="239" t="s">
        <v>464</v>
      </c>
      <c r="G291" s="236"/>
      <c r="H291" s="240">
        <v>17.515</v>
      </c>
      <c r="I291" s="241"/>
      <c r="J291" s="236"/>
      <c r="K291" s="236"/>
      <c r="L291" s="242"/>
      <c r="M291" s="243"/>
      <c r="N291" s="244"/>
      <c r="O291" s="244"/>
      <c r="P291" s="244"/>
      <c r="Q291" s="244"/>
      <c r="R291" s="244"/>
      <c r="S291" s="244"/>
      <c r="T291" s="24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6" t="s">
        <v>232</v>
      </c>
      <c r="AU291" s="246" t="s">
        <v>86</v>
      </c>
      <c r="AV291" s="13" t="s">
        <v>86</v>
      </c>
      <c r="AW291" s="13" t="s">
        <v>32</v>
      </c>
      <c r="AX291" s="13" t="s">
        <v>84</v>
      </c>
      <c r="AY291" s="246" t="s">
        <v>224</v>
      </c>
    </row>
    <row r="292" spans="1:65" s="2" customFormat="1" ht="24.15" customHeight="1">
      <c r="A292" s="38"/>
      <c r="B292" s="39"/>
      <c r="C292" s="269" t="s">
        <v>465</v>
      </c>
      <c r="D292" s="269" t="s">
        <v>413</v>
      </c>
      <c r="E292" s="270" t="s">
        <v>466</v>
      </c>
      <c r="F292" s="271" t="s">
        <v>467</v>
      </c>
      <c r="G292" s="272" t="s">
        <v>438</v>
      </c>
      <c r="H292" s="273">
        <v>18.391</v>
      </c>
      <c r="I292" s="274"/>
      <c r="J292" s="275">
        <f>ROUND(I292*H292,2)</f>
        <v>0</v>
      </c>
      <c r="K292" s="276"/>
      <c r="L292" s="277"/>
      <c r="M292" s="278" t="s">
        <v>1</v>
      </c>
      <c r="N292" s="279" t="s">
        <v>41</v>
      </c>
      <c r="O292" s="91"/>
      <c r="P292" s="231">
        <f>O292*H292</f>
        <v>0</v>
      </c>
      <c r="Q292" s="231">
        <v>0.0005</v>
      </c>
      <c r="R292" s="231">
        <f>Q292*H292</f>
        <v>0.009195499999999999</v>
      </c>
      <c r="S292" s="231">
        <v>0</v>
      </c>
      <c r="T292" s="23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3" t="s">
        <v>267</v>
      </c>
      <c r="AT292" s="233" t="s">
        <v>413</v>
      </c>
      <c r="AU292" s="233" t="s">
        <v>86</v>
      </c>
      <c r="AY292" s="17" t="s">
        <v>224</v>
      </c>
      <c r="BE292" s="234">
        <f>IF(N292="základní",J292,0)</f>
        <v>0</v>
      </c>
      <c r="BF292" s="234">
        <f>IF(N292="snížená",J292,0)</f>
        <v>0</v>
      </c>
      <c r="BG292" s="234">
        <f>IF(N292="zákl. přenesená",J292,0)</f>
        <v>0</v>
      </c>
      <c r="BH292" s="234">
        <f>IF(N292="sníž. přenesená",J292,0)</f>
        <v>0</v>
      </c>
      <c r="BI292" s="234">
        <f>IF(N292="nulová",J292,0)</f>
        <v>0</v>
      </c>
      <c r="BJ292" s="17" t="s">
        <v>84</v>
      </c>
      <c r="BK292" s="234">
        <f>ROUND(I292*H292,2)</f>
        <v>0</v>
      </c>
      <c r="BL292" s="17" t="s">
        <v>230</v>
      </c>
      <c r="BM292" s="233" t="s">
        <v>468</v>
      </c>
    </row>
    <row r="293" spans="1:51" s="13" customFormat="1" ht="12">
      <c r="A293" s="13"/>
      <c r="B293" s="235"/>
      <c r="C293" s="236"/>
      <c r="D293" s="237" t="s">
        <v>232</v>
      </c>
      <c r="E293" s="236"/>
      <c r="F293" s="239" t="s">
        <v>469</v>
      </c>
      <c r="G293" s="236"/>
      <c r="H293" s="240">
        <v>18.391</v>
      </c>
      <c r="I293" s="241"/>
      <c r="J293" s="236"/>
      <c r="K293" s="236"/>
      <c r="L293" s="242"/>
      <c r="M293" s="243"/>
      <c r="N293" s="244"/>
      <c r="O293" s="244"/>
      <c r="P293" s="244"/>
      <c r="Q293" s="244"/>
      <c r="R293" s="244"/>
      <c r="S293" s="244"/>
      <c r="T293" s="24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6" t="s">
        <v>232</v>
      </c>
      <c r="AU293" s="246" t="s">
        <v>86</v>
      </c>
      <c r="AV293" s="13" t="s">
        <v>86</v>
      </c>
      <c r="AW293" s="13" t="s">
        <v>4</v>
      </c>
      <c r="AX293" s="13" t="s">
        <v>84</v>
      </c>
      <c r="AY293" s="246" t="s">
        <v>224</v>
      </c>
    </row>
    <row r="294" spans="1:65" s="2" customFormat="1" ht="16.5" customHeight="1">
      <c r="A294" s="38"/>
      <c r="B294" s="39"/>
      <c r="C294" s="221" t="s">
        <v>470</v>
      </c>
      <c r="D294" s="221" t="s">
        <v>226</v>
      </c>
      <c r="E294" s="222" t="s">
        <v>471</v>
      </c>
      <c r="F294" s="223" t="s">
        <v>472</v>
      </c>
      <c r="G294" s="224" t="s">
        <v>438</v>
      </c>
      <c r="H294" s="225">
        <v>33.75</v>
      </c>
      <c r="I294" s="226"/>
      <c r="J294" s="227">
        <f>ROUND(I294*H294,2)</f>
        <v>0</v>
      </c>
      <c r="K294" s="228"/>
      <c r="L294" s="44"/>
      <c r="M294" s="229" t="s">
        <v>1</v>
      </c>
      <c r="N294" s="230" t="s">
        <v>41</v>
      </c>
      <c r="O294" s="91"/>
      <c r="P294" s="231">
        <f>O294*H294</f>
        <v>0</v>
      </c>
      <c r="Q294" s="231">
        <v>0</v>
      </c>
      <c r="R294" s="231">
        <f>Q294*H294</f>
        <v>0</v>
      </c>
      <c r="S294" s="231">
        <v>0</v>
      </c>
      <c r="T294" s="232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3" t="s">
        <v>230</v>
      </c>
      <c r="AT294" s="233" t="s">
        <v>226</v>
      </c>
      <c r="AU294" s="233" t="s">
        <v>86</v>
      </c>
      <c r="AY294" s="17" t="s">
        <v>224</v>
      </c>
      <c r="BE294" s="234">
        <f>IF(N294="základní",J294,0)</f>
        <v>0</v>
      </c>
      <c r="BF294" s="234">
        <f>IF(N294="snížená",J294,0)</f>
        <v>0</v>
      </c>
      <c r="BG294" s="234">
        <f>IF(N294="zákl. přenesená",J294,0)</f>
        <v>0</v>
      </c>
      <c r="BH294" s="234">
        <f>IF(N294="sníž. přenesená",J294,0)</f>
        <v>0</v>
      </c>
      <c r="BI294" s="234">
        <f>IF(N294="nulová",J294,0)</f>
        <v>0</v>
      </c>
      <c r="BJ294" s="17" t="s">
        <v>84</v>
      </c>
      <c r="BK294" s="234">
        <f>ROUND(I294*H294,2)</f>
        <v>0</v>
      </c>
      <c r="BL294" s="17" t="s">
        <v>230</v>
      </c>
      <c r="BM294" s="233" t="s">
        <v>473</v>
      </c>
    </row>
    <row r="295" spans="1:51" s="13" customFormat="1" ht="12">
      <c r="A295" s="13"/>
      <c r="B295" s="235"/>
      <c r="C295" s="236"/>
      <c r="D295" s="237" t="s">
        <v>232</v>
      </c>
      <c r="E295" s="238" t="s">
        <v>1</v>
      </c>
      <c r="F295" s="239" t="s">
        <v>474</v>
      </c>
      <c r="G295" s="236"/>
      <c r="H295" s="240">
        <v>33.75</v>
      </c>
      <c r="I295" s="241"/>
      <c r="J295" s="236"/>
      <c r="K295" s="236"/>
      <c r="L295" s="242"/>
      <c r="M295" s="243"/>
      <c r="N295" s="244"/>
      <c r="O295" s="244"/>
      <c r="P295" s="244"/>
      <c r="Q295" s="244"/>
      <c r="R295" s="244"/>
      <c r="S295" s="244"/>
      <c r="T295" s="24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6" t="s">
        <v>232</v>
      </c>
      <c r="AU295" s="246" t="s">
        <v>86</v>
      </c>
      <c r="AV295" s="13" t="s">
        <v>86</v>
      </c>
      <c r="AW295" s="13" t="s">
        <v>32</v>
      </c>
      <c r="AX295" s="13" t="s">
        <v>84</v>
      </c>
      <c r="AY295" s="246" t="s">
        <v>224</v>
      </c>
    </row>
    <row r="296" spans="1:65" s="2" customFormat="1" ht="24.15" customHeight="1">
      <c r="A296" s="38"/>
      <c r="B296" s="39"/>
      <c r="C296" s="269" t="s">
        <v>475</v>
      </c>
      <c r="D296" s="269" t="s">
        <v>413</v>
      </c>
      <c r="E296" s="270" t="s">
        <v>476</v>
      </c>
      <c r="F296" s="271" t="s">
        <v>477</v>
      </c>
      <c r="G296" s="272" t="s">
        <v>438</v>
      </c>
      <c r="H296" s="273">
        <v>35.438</v>
      </c>
      <c r="I296" s="274"/>
      <c r="J296" s="275">
        <f>ROUND(I296*H296,2)</f>
        <v>0</v>
      </c>
      <c r="K296" s="276"/>
      <c r="L296" s="277"/>
      <c r="M296" s="278" t="s">
        <v>1</v>
      </c>
      <c r="N296" s="279" t="s">
        <v>41</v>
      </c>
      <c r="O296" s="91"/>
      <c r="P296" s="231">
        <f>O296*H296</f>
        <v>0</v>
      </c>
      <c r="Q296" s="231">
        <v>0.00011</v>
      </c>
      <c r="R296" s="231">
        <f>Q296*H296</f>
        <v>0.0038981800000000002</v>
      </c>
      <c r="S296" s="231">
        <v>0</v>
      </c>
      <c r="T296" s="232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3" t="s">
        <v>267</v>
      </c>
      <c r="AT296" s="233" t="s">
        <v>413</v>
      </c>
      <c r="AU296" s="233" t="s">
        <v>86</v>
      </c>
      <c r="AY296" s="17" t="s">
        <v>224</v>
      </c>
      <c r="BE296" s="234">
        <f>IF(N296="základní",J296,0)</f>
        <v>0</v>
      </c>
      <c r="BF296" s="234">
        <f>IF(N296="snížená",J296,0)</f>
        <v>0</v>
      </c>
      <c r="BG296" s="234">
        <f>IF(N296="zákl. přenesená",J296,0)</f>
        <v>0</v>
      </c>
      <c r="BH296" s="234">
        <f>IF(N296="sníž. přenesená",J296,0)</f>
        <v>0</v>
      </c>
      <c r="BI296" s="234">
        <f>IF(N296="nulová",J296,0)</f>
        <v>0</v>
      </c>
      <c r="BJ296" s="17" t="s">
        <v>84</v>
      </c>
      <c r="BK296" s="234">
        <f>ROUND(I296*H296,2)</f>
        <v>0</v>
      </c>
      <c r="BL296" s="17" t="s">
        <v>230</v>
      </c>
      <c r="BM296" s="233" t="s">
        <v>478</v>
      </c>
    </row>
    <row r="297" spans="1:51" s="13" customFormat="1" ht="12">
      <c r="A297" s="13"/>
      <c r="B297" s="235"/>
      <c r="C297" s="236"/>
      <c r="D297" s="237" t="s">
        <v>232</v>
      </c>
      <c r="E297" s="236"/>
      <c r="F297" s="239" t="s">
        <v>479</v>
      </c>
      <c r="G297" s="236"/>
      <c r="H297" s="240">
        <v>35.438</v>
      </c>
      <c r="I297" s="241"/>
      <c r="J297" s="236"/>
      <c r="K297" s="236"/>
      <c r="L297" s="242"/>
      <c r="M297" s="243"/>
      <c r="N297" s="244"/>
      <c r="O297" s="244"/>
      <c r="P297" s="244"/>
      <c r="Q297" s="244"/>
      <c r="R297" s="244"/>
      <c r="S297" s="244"/>
      <c r="T297" s="24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6" t="s">
        <v>232</v>
      </c>
      <c r="AU297" s="246" t="s">
        <v>86</v>
      </c>
      <c r="AV297" s="13" t="s">
        <v>86</v>
      </c>
      <c r="AW297" s="13" t="s">
        <v>4</v>
      </c>
      <c r="AX297" s="13" t="s">
        <v>84</v>
      </c>
      <c r="AY297" s="246" t="s">
        <v>224</v>
      </c>
    </row>
    <row r="298" spans="1:65" s="2" customFormat="1" ht="24.15" customHeight="1">
      <c r="A298" s="38"/>
      <c r="B298" s="39"/>
      <c r="C298" s="221" t="s">
        <v>480</v>
      </c>
      <c r="D298" s="221" t="s">
        <v>226</v>
      </c>
      <c r="E298" s="222" t="s">
        <v>481</v>
      </c>
      <c r="F298" s="223" t="s">
        <v>482</v>
      </c>
      <c r="G298" s="224" t="s">
        <v>229</v>
      </c>
      <c r="H298" s="225">
        <v>231.409</v>
      </c>
      <c r="I298" s="226"/>
      <c r="J298" s="227">
        <f>ROUND(I298*H298,2)</f>
        <v>0</v>
      </c>
      <c r="K298" s="228"/>
      <c r="L298" s="44"/>
      <c r="M298" s="229" t="s">
        <v>1</v>
      </c>
      <c r="N298" s="230" t="s">
        <v>41</v>
      </c>
      <c r="O298" s="91"/>
      <c r="P298" s="231">
        <f>O298*H298</f>
        <v>0</v>
      </c>
      <c r="Q298" s="231">
        <v>0.00268</v>
      </c>
      <c r="R298" s="231">
        <f>Q298*H298</f>
        <v>0.62017612</v>
      </c>
      <c r="S298" s="231">
        <v>0</v>
      </c>
      <c r="T298" s="232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3" t="s">
        <v>230</v>
      </c>
      <c r="AT298" s="233" t="s">
        <v>226</v>
      </c>
      <c r="AU298" s="233" t="s">
        <v>86</v>
      </c>
      <c r="AY298" s="17" t="s">
        <v>224</v>
      </c>
      <c r="BE298" s="234">
        <f>IF(N298="základní",J298,0)</f>
        <v>0</v>
      </c>
      <c r="BF298" s="234">
        <f>IF(N298="snížená",J298,0)</f>
        <v>0</v>
      </c>
      <c r="BG298" s="234">
        <f>IF(N298="zákl. přenesená",J298,0)</f>
        <v>0</v>
      </c>
      <c r="BH298" s="234">
        <f>IF(N298="sníž. přenesená",J298,0)</f>
        <v>0</v>
      </c>
      <c r="BI298" s="234">
        <f>IF(N298="nulová",J298,0)</f>
        <v>0</v>
      </c>
      <c r="BJ298" s="17" t="s">
        <v>84</v>
      </c>
      <c r="BK298" s="234">
        <f>ROUND(I298*H298,2)</f>
        <v>0</v>
      </c>
      <c r="BL298" s="17" t="s">
        <v>230</v>
      </c>
      <c r="BM298" s="233" t="s">
        <v>483</v>
      </c>
    </row>
    <row r="299" spans="1:51" s="13" customFormat="1" ht="12">
      <c r="A299" s="13"/>
      <c r="B299" s="235"/>
      <c r="C299" s="236"/>
      <c r="D299" s="237" t="s">
        <v>232</v>
      </c>
      <c r="E299" s="238" t="s">
        <v>1</v>
      </c>
      <c r="F299" s="239" t="s">
        <v>402</v>
      </c>
      <c r="G299" s="236"/>
      <c r="H299" s="240">
        <v>216.659</v>
      </c>
      <c r="I299" s="241"/>
      <c r="J299" s="236"/>
      <c r="K299" s="236"/>
      <c r="L299" s="242"/>
      <c r="M299" s="243"/>
      <c r="N299" s="244"/>
      <c r="O299" s="244"/>
      <c r="P299" s="244"/>
      <c r="Q299" s="244"/>
      <c r="R299" s="244"/>
      <c r="S299" s="244"/>
      <c r="T299" s="24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6" t="s">
        <v>232</v>
      </c>
      <c r="AU299" s="246" t="s">
        <v>86</v>
      </c>
      <c r="AV299" s="13" t="s">
        <v>86</v>
      </c>
      <c r="AW299" s="13" t="s">
        <v>32</v>
      </c>
      <c r="AX299" s="13" t="s">
        <v>76</v>
      </c>
      <c r="AY299" s="246" t="s">
        <v>224</v>
      </c>
    </row>
    <row r="300" spans="1:51" s="13" customFormat="1" ht="12">
      <c r="A300" s="13"/>
      <c r="B300" s="235"/>
      <c r="C300" s="236"/>
      <c r="D300" s="237" t="s">
        <v>232</v>
      </c>
      <c r="E300" s="238" t="s">
        <v>1</v>
      </c>
      <c r="F300" s="239" t="s">
        <v>484</v>
      </c>
      <c r="G300" s="236"/>
      <c r="H300" s="240">
        <v>14.75</v>
      </c>
      <c r="I300" s="241"/>
      <c r="J300" s="236"/>
      <c r="K300" s="236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232</v>
      </c>
      <c r="AU300" s="246" t="s">
        <v>86</v>
      </c>
      <c r="AV300" s="13" t="s">
        <v>86</v>
      </c>
      <c r="AW300" s="13" t="s">
        <v>32</v>
      </c>
      <c r="AX300" s="13" t="s">
        <v>76</v>
      </c>
      <c r="AY300" s="246" t="s">
        <v>224</v>
      </c>
    </row>
    <row r="301" spans="1:51" s="14" customFormat="1" ht="12">
      <c r="A301" s="14"/>
      <c r="B301" s="247"/>
      <c r="C301" s="248"/>
      <c r="D301" s="237" t="s">
        <v>232</v>
      </c>
      <c r="E301" s="249" t="s">
        <v>1</v>
      </c>
      <c r="F301" s="250" t="s">
        <v>240</v>
      </c>
      <c r="G301" s="248"/>
      <c r="H301" s="251">
        <v>231.409</v>
      </c>
      <c r="I301" s="252"/>
      <c r="J301" s="248"/>
      <c r="K301" s="248"/>
      <c r="L301" s="253"/>
      <c r="M301" s="254"/>
      <c r="N301" s="255"/>
      <c r="O301" s="255"/>
      <c r="P301" s="255"/>
      <c r="Q301" s="255"/>
      <c r="R301" s="255"/>
      <c r="S301" s="255"/>
      <c r="T301" s="25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7" t="s">
        <v>232</v>
      </c>
      <c r="AU301" s="257" t="s">
        <v>86</v>
      </c>
      <c r="AV301" s="14" t="s">
        <v>230</v>
      </c>
      <c r="AW301" s="14" t="s">
        <v>32</v>
      </c>
      <c r="AX301" s="14" t="s">
        <v>84</v>
      </c>
      <c r="AY301" s="257" t="s">
        <v>224</v>
      </c>
    </row>
    <row r="302" spans="1:65" s="2" customFormat="1" ht="24.15" customHeight="1">
      <c r="A302" s="38"/>
      <c r="B302" s="39"/>
      <c r="C302" s="221" t="s">
        <v>485</v>
      </c>
      <c r="D302" s="221" t="s">
        <v>226</v>
      </c>
      <c r="E302" s="222" t="s">
        <v>486</v>
      </c>
      <c r="F302" s="223" t="s">
        <v>487</v>
      </c>
      <c r="G302" s="224" t="s">
        <v>236</v>
      </c>
      <c r="H302" s="225">
        <v>3.788</v>
      </c>
      <c r="I302" s="226"/>
      <c r="J302" s="227">
        <f>ROUND(I302*H302,2)</f>
        <v>0</v>
      </c>
      <c r="K302" s="228"/>
      <c r="L302" s="44"/>
      <c r="M302" s="229" t="s">
        <v>1</v>
      </c>
      <c r="N302" s="230" t="s">
        <v>41</v>
      </c>
      <c r="O302" s="91"/>
      <c r="P302" s="231">
        <f>O302*H302</f>
        <v>0</v>
      </c>
      <c r="Q302" s="231">
        <v>2.25634</v>
      </c>
      <c r="R302" s="231">
        <f>Q302*H302</f>
        <v>8.547015919999998</v>
      </c>
      <c r="S302" s="231">
        <v>0</v>
      </c>
      <c r="T302" s="232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3" t="s">
        <v>230</v>
      </c>
      <c r="AT302" s="233" t="s">
        <v>226</v>
      </c>
      <c r="AU302" s="233" t="s">
        <v>86</v>
      </c>
      <c r="AY302" s="17" t="s">
        <v>224</v>
      </c>
      <c r="BE302" s="234">
        <f>IF(N302="základní",J302,0)</f>
        <v>0</v>
      </c>
      <c r="BF302" s="234">
        <f>IF(N302="snížená",J302,0)</f>
        <v>0</v>
      </c>
      <c r="BG302" s="234">
        <f>IF(N302="zákl. přenesená",J302,0)</f>
        <v>0</v>
      </c>
      <c r="BH302" s="234">
        <f>IF(N302="sníž. přenesená",J302,0)</f>
        <v>0</v>
      </c>
      <c r="BI302" s="234">
        <f>IF(N302="nulová",J302,0)</f>
        <v>0</v>
      </c>
      <c r="BJ302" s="17" t="s">
        <v>84</v>
      </c>
      <c r="BK302" s="234">
        <f>ROUND(I302*H302,2)</f>
        <v>0</v>
      </c>
      <c r="BL302" s="17" t="s">
        <v>230</v>
      </c>
      <c r="BM302" s="233" t="s">
        <v>488</v>
      </c>
    </row>
    <row r="303" spans="1:51" s="13" customFormat="1" ht="12">
      <c r="A303" s="13"/>
      <c r="B303" s="235"/>
      <c r="C303" s="236"/>
      <c r="D303" s="237" t="s">
        <v>232</v>
      </c>
      <c r="E303" s="238" t="s">
        <v>1</v>
      </c>
      <c r="F303" s="239" t="s">
        <v>489</v>
      </c>
      <c r="G303" s="236"/>
      <c r="H303" s="240">
        <v>3.788</v>
      </c>
      <c r="I303" s="241"/>
      <c r="J303" s="236"/>
      <c r="K303" s="236"/>
      <c r="L303" s="242"/>
      <c r="M303" s="243"/>
      <c r="N303" s="244"/>
      <c r="O303" s="244"/>
      <c r="P303" s="244"/>
      <c r="Q303" s="244"/>
      <c r="R303" s="244"/>
      <c r="S303" s="244"/>
      <c r="T303" s="24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6" t="s">
        <v>232</v>
      </c>
      <c r="AU303" s="246" t="s">
        <v>86</v>
      </c>
      <c r="AV303" s="13" t="s">
        <v>86</v>
      </c>
      <c r="AW303" s="13" t="s">
        <v>32</v>
      </c>
      <c r="AX303" s="13" t="s">
        <v>84</v>
      </c>
      <c r="AY303" s="246" t="s">
        <v>224</v>
      </c>
    </row>
    <row r="304" spans="1:65" s="2" customFormat="1" ht="24.15" customHeight="1">
      <c r="A304" s="38"/>
      <c r="B304" s="39"/>
      <c r="C304" s="221" t="s">
        <v>490</v>
      </c>
      <c r="D304" s="221" t="s">
        <v>226</v>
      </c>
      <c r="E304" s="222" t="s">
        <v>491</v>
      </c>
      <c r="F304" s="223" t="s">
        <v>492</v>
      </c>
      <c r="G304" s="224" t="s">
        <v>236</v>
      </c>
      <c r="H304" s="225">
        <v>0.645</v>
      </c>
      <c r="I304" s="226"/>
      <c r="J304" s="227">
        <f>ROUND(I304*H304,2)</f>
        <v>0</v>
      </c>
      <c r="K304" s="228"/>
      <c r="L304" s="44"/>
      <c r="M304" s="229" t="s">
        <v>1</v>
      </c>
      <c r="N304" s="230" t="s">
        <v>41</v>
      </c>
      <c r="O304" s="91"/>
      <c r="P304" s="231">
        <f>O304*H304</f>
        <v>0</v>
      </c>
      <c r="Q304" s="231">
        <v>2.25634</v>
      </c>
      <c r="R304" s="231">
        <f>Q304*H304</f>
        <v>1.4553393</v>
      </c>
      <c r="S304" s="231">
        <v>0</v>
      </c>
      <c r="T304" s="232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3" t="s">
        <v>230</v>
      </c>
      <c r="AT304" s="233" t="s">
        <v>226</v>
      </c>
      <c r="AU304" s="233" t="s">
        <v>86</v>
      </c>
      <c r="AY304" s="17" t="s">
        <v>224</v>
      </c>
      <c r="BE304" s="234">
        <f>IF(N304="základní",J304,0)</f>
        <v>0</v>
      </c>
      <c r="BF304" s="234">
        <f>IF(N304="snížená",J304,0)</f>
        <v>0</v>
      </c>
      <c r="BG304" s="234">
        <f>IF(N304="zákl. přenesená",J304,0)</f>
        <v>0</v>
      </c>
      <c r="BH304" s="234">
        <f>IF(N304="sníž. přenesená",J304,0)</f>
        <v>0</v>
      </c>
      <c r="BI304" s="234">
        <f>IF(N304="nulová",J304,0)</f>
        <v>0</v>
      </c>
      <c r="BJ304" s="17" t="s">
        <v>84</v>
      </c>
      <c r="BK304" s="234">
        <f>ROUND(I304*H304,2)</f>
        <v>0</v>
      </c>
      <c r="BL304" s="17" t="s">
        <v>230</v>
      </c>
      <c r="BM304" s="233" t="s">
        <v>493</v>
      </c>
    </row>
    <row r="305" spans="1:51" s="13" customFormat="1" ht="12">
      <c r="A305" s="13"/>
      <c r="B305" s="235"/>
      <c r="C305" s="236"/>
      <c r="D305" s="237" t="s">
        <v>232</v>
      </c>
      <c r="E305" s="238" t="s">
        <v>1</v>
      </c>
      <c r="F305" s="239" t="s">
        <v>494</v>
      </c>
      <c r="G305" s="236"/>
      <c r="H305" s="240">
        <v>0.645</v>
      </c>
      <c r="I305" s="241"/>
      <c r="J305" s="236"/>
      <c r="K305" s="236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232</v>
      </c>
      <c r="AU305" s="246" t="s">
        <v>86</v>
      </c>
      <c r="AV305" s="13" t="s">
        <v>86</v>
      </c>
      <c r="AW305" s="13" t="s">
        <v>32</v>
      </c>
      <c r="AX305" s="13" t="s">
        <v>84</v>
      </c>
      <c r="AY305" s="246" t="s">
        <v>224</v>
      </c>
    </row>
    <row r="306" spans="1:65" s="2" customFormat="1" ht="16.5" customHeight="1">
      <c r="A306" s="38"/>
      <c r="B306" s="39"/>
      <c r="C306" s="221" t="s">
        <v>495</v>
      </c>
      <c r="D306" s="221" t="s">
        <v>226</v>
      </c>
      <c r="E306" s="222" t="s">
        <v>496</v>
      </c>
      <c r="F306" s="223" t="s">
        <v>497</v>
      </c>
      <c r="G306" s="224" t="s">
        <v>253</v>
      </c>
      <c r="H306" s="225">
        <v>0.259</v>
      </c>
      <c r="I306" s="226"/>
      <c r="J306" s="227">
        <f>ROUND(I306*H306,2)</f>
        <v>0</v>
      </c>
      <c r="K306" s="228"/>
      <c r="L306" s="44"/>
      <c r="M306" s="229" t="s">
        <v>1</v>
      </c>
      <c r="N306" s="230" t="s">
        <v>41</v>
      </c>
      <c r="O306" s="91"/>
      <c r="P306" s="231">
        <f>O306*H306</f>
        <v>0</v>
      </c>
      <c r="Q306" s="231">
        <v>1.06277</v>
      </c>
      <c r="R306" s="231">
        <f>Q306*H306</f>
        <v>0.27525743</v>
      </c>
      <c r="S306" s="231">
        <v>0</v>
      </c>
      <c r="T306" s="232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3" t="s">
        <v>230</v>
      </c>
      <c r="AT306" s="233" t="s">
        <v>226</v>
      </c>
      <c r="AU306" s="233" t="s">
        <v>86</v>
      </c>
      <c r="AY306" s="17" t="s">
        <v>224</v>
      </c>
      <c r="BE306" s="234">
        <f>IF(N306="základní",J306,0)</f>
        <v>0</v>
      </c>
      <c r="BF306" s="234">
        <f>IF(N306="snížená",J306,0)</f>
        <v>0</v>
      </c>
      <c r="BG306" s="234">
        <f>IF(N306="zákl. přenesená",J306,0)</f>
        <v>0</v>
      </c>
      <c r="BH306" s="234">
        <f>IF(N306="sníž. přenesená",J306,0)</f>
        <v>0</v>
      </c>
      <c r="BI306" s="234">
        <f>IF(N306="nulová",J306,0)</f>
        <v>0</v>
      </c>
      <c r="BJ306" s="17" t="s">
        <v>84</v>
      </c>
      <c r="BK306" s="234">
        <f>ROUND(I306*H306,2)</f>
        <v>0</v>
      </c>
      <c r="BL306" s="17" t="s">
        <v>230</v>
      </c>
      <c r="BM306" s="233" t="s">
        <v>498</v>
      </c>
    </row>
    <row r="307" spans="1:51" s="13" customFormat="1" ht="12">
      <c r="A307" s="13"/>
      <c r="B307" s="235"/>
      <c r="C307" s="236"/>
      <c r="D307" s="237" t="s">
        <v>232</v>
      </c>
      <c r="E307" s="238" t="s">
        <v>1</v>
      </c>
      <c r="F307" s="239" t="s">
        <v>499</v>
      </c>
      <c r="G307" s="236"/>
      <c r="H307" s="240">
        <v>0.259</v>
      </c>
      <c r="I307" s="241"/>
      <c r="J307" s="236"/>
      <c r="K307" s="236"/>
      <c r="L307" s="242"/>
      <c r="M307" s="243"/>
      <c r="N307" s="244"/>
      <c r="O307" s="244"/>
      <c r="P307" s="244"/>
      <c r="Q307" s="244"/>
      <c r="R307" s="244"/>
      <c r="S307" s="244"/>
      <c r="T307" s="24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6" t="s">
        <v>232</v>
      </c>
      <c r="AU307" s="246" t="s">
        <v>86</v>
      </c>
      <c r="AV307" s="13" t="s">
        <v>86</v>
      </c>
      <c r="AW307" s="13" t="s">
        <v>32</v>
      </c>
      <c r="AX307" s="13" t="s">
        <v>84</v>
      </c>
      <c r="AY307" s="246" t="s">
        <v>224</v>
      </c>
    </row>
    <row r="308" spans="1:65" s="2" customFormat="1" ht="16.5" customHeight="1">
      <c r="A308" s="38"/>
      <c r="B308" s="39"/>
      <c r="C308" s="221" t="s">
        <v>500</v>
      </c>
      <c r="D308" s="221" t="s">
        <v>226</v>
      </c>
      <c r="E308" s="222" t="s">
        <v>501</v>
      </c>
      <c r="F308" s="223" t="s">
        <v>502</v>
      </c>
      <c r="G308" s="224" t="s">
        <v>229</v>
      </c>
      <c r="H308" s="225">
        <v>58.27</v>
      </c>
      <c r="I308" s="226"/>
      <c r="J308" s="227">
        <f>ROUND(I308*H308,2)</f>
        <v>0</v>
      </c>
      <c r="K308" s="228"/>
      <c r="L308" s="44"/>
      <c r="M308" s="229" t="s">
        <v>1</v>
      </c>
      <c r="N308" s="230" t="s">
        <v>41</v>
      </c>
      <c r="O308" s="91"/>
      <c r="P308" s="231">
        <f>O308*H308</f>
        <v>0</v>
      </c>
      <c r="Q308" s="231">
        <v>0.00013</v>
      </c>
      <c r="R308" s="231">
        <f>Q308*H308</f>
        <v>0.0075750999999999995</v>
      </c>
      <c r="S308" s="231">
        <v>0</v>
      </c>
      <c r="T308" s="232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3" t="s">
        <v>230</v>
      </c>
      <c r="AT308" s="233" t="s">
        <v>226</v>
      </c>
      <c r="AU308" s="233" t="s">
        <v>86</v>
      </c>
      <c r="AY308" s="17" t="s">
        <v>224</v>
      </c>
      <c r="BE308" s="234">
        <f>IF(N308="základní",J308,0)</f>
        <v>0</v>
      </c>
      <c r="BF308" s="234">
        <f>IF(N308="snížená",J308,0)</f>
        <v>0</v>
      </c>
      <c r="BG308" s="234">
        <f>IF(N308="zákl. přenesená",J308,0)</f>
        <v>0</v>
      </c>
      <c r="BH308" s="234">
        <f>IF(N308="sníž. přenesená",J308,0)</f>
        <v>0</v>
      </c>
      <c r="BI308" s="234">
        <f>IF(N308="nulová",J308,0)</f>
        <v>0</v>
      </c>
      <c r="BJ308" s="17" t="s">
        <v>84</v>
      </c>
      <c r="BK308" s="234">
        <f>ROUND(I308*H308,2)</f>
        <v>0</v>
      </c>
      <c r="BL308" s="17" t="s">
        <v>230</v>
      </c>
      <c r="BM308" s="233" t="s">
        <v>503</v>
      </c>
    </row>
    <row r="309" spans="1:51" s="13" customFormat="1" ht="12">
      <c r="A309" s="13"/>
      <c r="B309" s="235"/>
      <c r="C309" s="236"/>
      <c r="D309" s="237" t="s">
        <v>232</v>
      </c>
      <c r="E309" s="238" t="s">
        <v>1</v>
      </c>
      <c r="F309" s="239" t="s">
        <v>504</v>
      </c>
      <c r="G309" s="236"/>
      <c r="H309" s="240">
        <v>58.27</v>
      </c>
      <c r="I309" s="241"/>
      <c r="J309" s="236"/>
      <c r="K309" s="236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232</v>
      </c>
      <c r="AU309" s="246" t="s">
        <v>86</v>
      </c>
      <c r="AV309" s="13" t="s">
        <v>86</v>
      </c>
      <c r="AW309" s="13" t="s">
        <v>32</v>
      </c>
      <c r="AX309" s="13" t="s">
        <v>84</v>
      </c>
      <c r="AY309" s="246" t="s">
        <v>224</v>
      </c>
    </row>
    <row r="310" spans="1:63" s="12" customFormat="1" ht="22.8" customHeight="1">
      <c r="A310" s="12"/>
      <c r="B310" s="205"/>
      <c r="C310" s="206"/>
      <c r="D310" s="207" t="s">
        <v>75</v>
      </c>
      <c r="E310" s="219" t="s">
        <v>272</v>
      </c>
      <c r="F310" s="219" t="s">
        <v>505</v>
      </c>
      <c r="G310" s="206"/>
      <c r="H310" s="206"/>
      <c r="I310" s="209"/>
      <c r="J310" s="220">
        <f>BK310</f>
        <v>0</v>
      </c>
      <c r="K310" s="206"/>
      <c r="L310" s="211"/>
      <c r="M310" s="212"/>
      <c r="N310" s="213"/>
      <c r="O310" s="213"/>
      <c r="P310" s="214">
        <f>SUM(P311:P398)</f>
        <v>0</v>
      </c>
      <c r="Q310" s="213"/>
      <c r="R310" s="214">
        <f>SUM(R311:R398)</f>
        <v>0.28953855</v>
      </c>
      <c r="S310" s="213"/>
      <c r="T310" s="215">
        <f>SUM(T311:T398)</f>
        <v>29.737615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6" t="s">
        <v>84</v>
      </c>
      <c r="AT310" s="217" t="s">
        <v>75</v>
      </c>
      <c r="AU310" s="217" t="s">
        <v>84</v>
      </c>
      <c r="AY310" s="216" t="s">
        <v>224</v>
      </c>
      <c r="BK310" s="218">
        <f>SUM(BK311:BK398)</f>
        <v>0</v>
      </c>
    </row>
    <row r="311" spans="1:65" s="2" customFormat="1" ht="24.15" customHeight="1">
      <c r="A311" s="38"/>
      <c r="B311" s="39"/>
      <c r="C311" s="221" t="s">
        <v>506</v>
      </c>
      <c r="D311" s="221" t="s">
        <v>226</v>
      </c>
      <c r="E311" s="222" t="s">
        <v>507</v>
      </c>
      <c r="F311" s="223" t="s">
        <v>508</v>
      </c>
      <c r="G311" s="224" t="s">
        <v>438</v>
      </c>
      <c r="H311" s="225">
        <v>2.205</v>
      </c>
      <c r="I311" s="226"/>
      <c r="J311" s="227">
        <f>ROUND(I311*H311,2)</f>
        <v>0</v>
      </c>
      <c r="K311" s="228"/>
      <c r="L311" s="44"/>
      <c r="M311" s="229" t="s">
        <v>1</v>
      </c>
      <c r="N311" s="230" t="s">
        <v>41</v>
      </c>
      <c r="O311" s="91"/>
      <c r="P311" s="231">
        <f>O311*H311</f>
        <v>0</v>
      </c>
      <c r="Q311" s="231">
        <v>0.08531</v>
      </c>
      <c r="R311" s="231">
        <f>Q311*H311</f>
        <v>0.18810854999999999</v>
      </c>
      <c r="S311" s="231">
        <v>0</v>
      </c>
      <c r="T311" s="232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3" t="s">
        <v>230</v>
      </c>
      <c r="AT311" s="233" t="s">
        <v>226</v>
      </c>
      <c r="AU311" s="233" t="s">
        <v>86</v>
      </c>
      <c r="AY311" s="17" t="s">
        <v>224</v>
      </c>
      <c r="BE311" s="234">
        <f>IF(N311="základní",J311,0)</f>
        <v>0</v>
      </c>
      <c r="BF311" s="234">
        <f>IF(N311="snížená",J311,0)</f>
        <v>0</v>
      </c>
      <c r="BG311" s="234">
        <f>IF(N311="zákl. přenesená",J311,0)</f>
        <v>0</v>
      </c>
      <c r="BH311" s="234">
        <f>IF(N311="sníž. přenesená",J311,0)</f>
        <v>0</v>
      </c>
      <c r="BI311" s="234">
        <f>IF(N311="nulová",J311,0)</f>
        <v>0</v>
      </c>
      <c r="BJ311" s="17" t="s">
        <v>84</v>
      </c>
      <c r="BK311" s="234">
        <f>ROUND(I311*H311,2)</f>
        <v>0</v>
      </c>
      <c r="BL311" s="17" t="s">
        <v>230</v>
      </c>
      <c r="BM311" s="233" t="s">
        <v>509</v>
      </c>
    </row>
    <row r="312" spans="1:51" s="13" customFormat="1" ht="12">
      <c r="A312" s="13"/>
      <c r="B312" s="235"/>
      <c r="C312" s="236"/>
      <c r="D312" s="237" t="s">
        <v>232</v>
      </c>
      <c r="E312" s="238" t="s">
        <v>1</v>
      </c>
      <c r="F312" s="239" t="s">
        <v>510</v>
      </c>
      <c r="G312" s="236"/>
      <c r="H312" s="240">
        <v>2.205</v>
      </c>
      <c r="I312" s="241"/>
      <c r="J312" s="236"/>
      <c r="K312" s="236"/>
      <c r="L312" s="242"/>
      <c r="M312" s="243"/>
      <c r="N312" s="244"/>
      <c r="O312" s="244"/>
      <c r="P312" s="244"/>
      <c r="Q312" s="244"/>
      <c r="R312" s="244"/>
      <c r="S312" s="244"/>
      <c r="T312" s="24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6" t="s">
        <v>232</v>
      </c>
      <c r="AU312" s="246" t="s">
        <v>86</v>
      </c>
      <c r="AV312" s="13" t="s">
        <v>86</v>
      </c>
      <c r="AW312" s="13" t="s">
        <v>32</v>
      </c>
      <c r="AX312" s="13" t="s">
        <v>84</v>
      </c>
      <c r="AY312" s="246" t="s">
        <v>224</v>
      </c>
    </row>
    <row r="313" spans="1:65" s="2" customFormat="1" ht="16.5" customHeight="1">
      <c r="A313" s="38"/>
      <c r="B313" s="39"/>
      <c r="C313" s="269" t="s">
        <v>511</v>
      </c>
      <c r="D313" s="269" t="s">
        <v>413</v>
      </c>
      <c r="E313" s="270" t="s">
        <v>512</v>
      </c>
      <c r="F313" s="271" t="s">
        <v>513</v>
      </c>
      <c r="G313" s="272" t="s">
        <v>438</v>
      </c>
      <c r="H313" s="273">
        <v>2.205</v>
      </c>
      <c r="I313" s="274"/>
      <c r="J313" s="275">
        <f>ROUND(I313*H313,2)</f>
        <v>0</v>
      </c>
      <c r="K313" s="276"/>
      <c r="L313" s="277"/>
      <c r="M313" s="278" t="s">
        <v>1</v>
      </c>
      <c r="N313" s="279" t="s">
        <v>41</v>
      </c>
      <c r="O313" s="91"/>
      <c r="P313" s="231">
        <f>O313*H313</f>
        <v>0</v>
      </c>
      <c r="Q313" s="231">
        <v>0.046</v>
      </c>
      <c r="R313" s="231">
        <f>Q313*H313</f>
        <v>0.10143</v>
      </c>
      <c r="S313" s="231">
        <v>0</v>
      </c>
      <c r="T313" s="232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3" t="s">
        <v>267</v>
      </c>
      <c r="AT313" s="233" t="s">
        <v>413</v>
      </c>
      <c r="AU313" s="233" t="s">
        <v>86</v>
      </c>
      <c r="AY313" s="17" t="s">
        <v>224</v>
      </c>
      <c r="BE313" s="234">
        <f>IF(N313="základní",J313,0)</f>
        <v>0</v>
      </c>
      <c r="BF313" s="234">
        <f>IF(N313="snížená",J313,0)</f>
        <v>0</v>
      </c>
      <c r="BG313" s="234">
        <f>IF(N313="zákl. přenesená",J313,0)</f>
        <v>0</v>
      </c>
      <c r="BH313" s="234">
        <f>IF(N313="sníž. přenesená",J313,0)</f>
        <v>0</v>
      </c>
      <c r="BI313" s="234">
        <f>IF(N313="nulová",J313,0)</f>
        <v>0</v>
      </c>
      <c r="BJ313" s="17" t="s">
        <v>84</v>
      </c>
      <c r="BK313" s="234">
        <f>ROUND(I313*H313,2)</f>
        <v>0</v>
      </c>
      <c r="BL313" s="17" t="s">
        <v>230</v>
      </c>
      <c r="BM313" s="233" t="s">
        <v>514</v>
      </c>
    </row>
    <row r="314" spans="1:65" s="2" customFormat="1" ht="16.5" customHeight="1">
      <c r="A314" s="38"/>
      <c r="B314" s="39"/>
      <c r="C314" s="221" t="s">
        <v>515</v>
      </c>
      <c r="D314" s="221" t="s">
        <v>226</v>
      </c>
      <c r="E314" s="222" t="s">
        <v>516</v>
      </c>
      <c r="F314" s="223" t="s">
        <v>517</v>
      </c>
      <c r="G314" s="224" t="s">
        <v>518</v>
      </c>
      <c r="H314" s="225">
        <v>1</v>
      </c>
      <c r="I314" s="226"/>
      <c r="J314" s="227">
        <f>ROUND(I314*H314,2)</f>
        <v>0</v>
      </c>
      <c r="K314" s="228"/>
      <c r="L314" s="44"/>
      <c r="M314" s="229" t="s">
        <v>1</v>
      </c>
      <c r="N314" s="230" t="s">
        <v>41</v>
      </c>
      <c r="O314" s="91"/>
      <c r="P314" s="231">
        <f>O314*H314</f>
        <v>0</v>
      </c>
      <c r="Q314" s="231">
        <v>0</v>
      </c>
      <c r="R314" s="231">
        <f>Q314*H314</f>
        <v>0</v>
      </c>
      <c r="S314" s="231">
        <v>0</v>
      </c>
      <c r="T314" s="232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3" t="s">
        <v>230</v>
      </c>
      <c r="AT314" s="233" t="s">
        <v>226</v>
      </c>
      <c r="AU314" s="233" t="s">
        <v>86</v>
      </c>
      <c r="AY314" s="17" t="s">
        <v>224</v>
      </c>
      <c r="BE314" s="234">
        <f>IF(N314="základní",J314,0)</f>
        <v>0</v>
      </c>
      <c r="BF314" s="234">
        <f>IF(N314="snížená",J314,0)</f>
        <v>0</v>
      </c>
      <c r="BG314" s="234">
        <f>IF(N314="zákl. přenesená",J314,0)</f>
        <v>0</v>
      </c>
      <c r="BH314" s="234">
        <f>IF(N314="sníž. přenesená",J314,0)</f>
        <v>0</v>
      </c>
      <c r="BI314" s="234">
        <f>IF(N314="nulová",J314,0)</f>
        <v>0</v>
      </c>
      <c r="BJ314" s="17" t="s">
        <v>84</v>
      </c>
      <c r="BK314" s="234">
        <f>ROUND(I314*H314,2)</f>
        <v>0</v>
      </c>
      <c r="BL314" s="17" t="s">
        <v>230</v>
      </c>
      <c r="BM314" s="233" t="s">
        <v>519</v>
      </c>
    </row>
    <row r="315" spans="1:65" s="2" customFormat="1" ht="33" customHeight="1">
      <c r="A315" s="38"/>
      <c r="B315" s="39"/>
      <c r="C315" s="221" t="s">
        <v>520</v>
      </c>
      <c r="D315" s="221" t="s">
        <v>226</v>
      </c>
      <c r="E315" s="222" t="s">
        <v>521</v>
      </c>
      <c r="F315" s="223" t="s">
        <v>522</v>
      </c>
      <c r="G315" s="224" t="s">
        <v>229</v>
      </c>
      <c r="H315" s="225">
        <v>230</v>
      </c>
      <c r="I315" s="226"/>
      <c r="J315" s="227">
        <f>ROUND(I315*H315,2)</f>
        <v>0</v>
      </c>
      <c r="K315" s="228"/>
      <c r="L315" s="44"/>
      <c r="M315" s="229" t="s">
        <v>1</v>
      </c>
      <c r="N315" s="230" t="s">
        <v>41</v>
      </c>
      <c r="O315" s="91"/>
      <c r="P315" s="231">
        <f>O315*H315</f>
        <v>0</v>
      </c>
      <c r="Q315" s="231">
        <v>0</v>
      </c>
      <c r="R315" s="231">
        <f>Q315*H315</f>
        <v>0</v>
      </c>
      <c r="S315" s="231">
        <v>0</v>
      </c>
      <c r="T315" s="232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3" t="s">
        <v>230</v>
      </c>
      <c r="AT315" s="233" t="s">
        <v>226</v>
      </c>
      <c r="AU315" s="233" t="s">
        <v>86</v>
      </c>
      <c r="AY315" s="17" t="s">
        <v>224</v>
      </c>
      <c r="BE315" s="234">
        <f>IF(N315="základní",J315,0)</f>
        <v>0</v>
      </c>
      <c r="BF315" s="234">
        <f>IF(N315="snížená",J315,0)</f>
        <v>0</v>
      </c>
      <c r="BG315" s="234">
        <f>IF(N315="zákl. přenesená",J315,0)</f>
        <v>0</v>
      </c>
      <c r="BH315" s="234">
        <f>IF(N315="sníž. přenesená",J315,0)</f>
        <v>0</v>
      </c>
      <c r="BI315" s="234">
        <f>IF(N315="nulová",J315,0)</f>
        <v>0</v>
      </c>
      <c r="BJ315" s="17" t="s">
        <v>84</v>
      </c>
      <c r="BK315" s="234">
        <f>ROUND(I315*H315,2)</f>
        <v>0</v>
      </c>
      <c r="BL315" s="17" t="s">
        <v>230</v>
      </c>
      <c r="BM315" s="233" t="s">
        <v>523</v>
      </c>
    </row>
    <row r="316" spans="1:51" s="13" customFormat="1" ht="12">
      <c r="A316" s="13"/>
      <c r="B316" s="235"/>
      <c r="C316" s="236"/>
      <c r="D316" s="237" t="s">
        <v>232</v>
      </c>
      <c r="E316" s="238" t="s">
        <v>1</v>
      </c>
      <c r="F316" s="239" t="s">
        <v>524</v>
      </c>
      <c r="G316" s="236"/>
      <c r="H316" s="240">
        <v>114</v>
      </c>
      <c r="I316" s="241"/>
      <c r="J316" s="236"/>
      <c r="K316" s="236"/>
      <c r="L316" s="242"/>
      <c r="M316" s="243"/>
      <c r="N316" s="244"/>
      <c r="O316" s="244"/>
      <c r="P316" s="244"/>
      <c r="Q316" s="244"/>
      <c r="R316" s="244"/>
      <c r="S316" s="244"/>
      <c r="T316" s="24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6" t="s">
        <v>232</v>
      </c>
      <c r="AU316" s="246" t="s">
        <v>86</v>
      </c>
      <c r="AV316" s="13" t="s">
        <v>86</v>
      </c>
      <c r="AW316" s="13" t="s">
        <v>32</v>
      </c>
      <c r="AX316" s="13" t="s">
        <v>76</v>
      </c>
      <c r="AY316" s="246" t="s">
        <v>224</v>
      </c>
    </row>
    <row r="317" spans="1:51" s="13" customFormat="1" ht="12">
      <c r="A317" s="13"/>
      <c r="B317" s="235"/>
      <c r="C317" s="236"/>
      <c r="D317" s="237" t="s">
        <v>232</v>
      </c>
      <c r="E317" s="238" t="s">
        <v>1</v>
      </c>
      <c r="F317" s="239" t="s">
        <v>525</v>
      </c>
      <c r="G317" s="236"/>
      <c r="H317" s="240">
        <v>58</v>
      </c>
      <c r="I317" s="241"/>
      <c r="J317" s="236"/>
      <c r="K317" s="236"/>
      <c r="L317" s="242"/>
      <c r="M317" s="243"/>
      <c r="N317" s="244"/>
      <c r="O317" s="244"/>
      <c r="P317" s="244"/>
      <c r="Q317" s="244"/>
      <c r="R317" s="244"/>
      <c r="S317" s="244"/>
      <c r="T317" s="24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6" t="s">
        <v>232</v>
      </c>
      <c r="AU317" s="246" t="s">
        <v>86</v>
      </c>
      <c r="AV317" s="13" t="s">
        <v>86</v>
      </c>
      <c r="AW317" s="13" t="s">
        <v>32</v>
      </c>
      <c r="AX317" s="13" t="s">
        <v>76</v>
      </c>
      <c r="AY317" s="246" t="s">
        <v>224</v>
      </c>
    </row>
    <row r="318" spans="1:51" s="13" customFormat="1" ht="12">
      <c r="A318" s="13"/>
      <c r="B318" s="235"/>
      <c r="C318" s="236"/>
      <c r="D318" s="237" t="s">
        <v>232</v>
      </c>
      <c r="E318" s="238" t="s">
        <v>1</v>
      </c>
      <c r="F318" s="239" t="s">
        <v>526</v>
      </c>
      <c r="G318" s="236"/>
      <c r="H318" s="240">
        <v>58</v>
      </c>
      <c r="I318" s="241"/>
      <c r="J318" s="236"/>
      <c r="K318" s="236"/>
      <c r="L318" s="242"/>
      <c r="M318" s="243"/>
      <c r="N318" s="244"/>
      <c r="O318" s="244"/>
      <c r="P318" s="244"/>
      <c r="Q318" s="244"/>
      <c r="R318" s="244"/>
      <c r="S318" s="244"/>
      <c r="T318" s="24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6" t="s">
        <v>232</v>
      </c>
      <c r="AU318" s="246" t="s">
        <v>86</v>
      </c>
      <c r="AV318" s="13" t="s">
        <v>86</v>
      </c>
      <c r="AW318" s="13" t="s">
        <v>32</v>
      </c>
      <c r="AX318" s="13" t="s">
        <v>76</v>
      </c>
      <c r="AY318" s="246" t="s">
        <v>224</v>
      </c>
    </row>
    <row r="319" spans="1:51" s="14" customFormat="1" ht="12">
      <c r="A319" s="14"/>
      <c r="B319" s="247"/>
      <c r="C319" s="248"/>
      <c r="D319" s="237" t="s">
        <v>232</v>
      </c>
      <c r="E319" s="249" t="s">
        <v>112</v>
      </c>
      <c r="F319" s="250" t="s">
        <v>240</v>
      </c>
      <c r="G319" s="248"/>
      <c r="H319" s="251">
        <v>230</v>
      </c>
      <c r="I319" s="252"/>
      <c r="J319" s="248"/>
      <c r="K319" s="248"/>
      <c r="L319" s="253"/>
      <c r="M319" s="254"/>
      <c r="N319" s="255"/>
      <c r="O319" s="255"/>
      <c r="P319" s="255"/>
      <c r="Q319" s="255"/>
      <c r="R319" s="255"/>
      <c r="S319" s="255"/>
      <c r="T319" s="25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7" t="s">
        <v>232</v>
      </c>
      <c r="AU319" s="257" t="s">
        <v>86</v>
      </c>
      <c r="AV319" s="14" t="s">
        <v>230</v>
      </c>
      <c r="AW319" s="14" t="s">
        <v>32</v>
      </c>
      <c r="AX319" s="14" t="s">
        <v>84</v>
      </c>
      <c r="AY319" s="257" t="s">
        <v>224</v>
      </c>
    </row>
    <row r="320" spans="1:65" s="2" customFormat="1" ht="37.8" customHeight="1">
      <c r="A320" s="38"/>
      <c r="B320" s="39"/>
      <c r="C320" s="221" t="s">
        <v>527</v>
      </c>
      <c r="D320" s="221" t="s">
        <v>226</v>
      </c>
      <c r="E320" s="222" t="s">
        <v>528</v>
      </c>
      <c r="F320" s="223" t="s">
        <v>529</v>
      </c>
      <c r="G320" s="224" t="s">
        <v>229</v>
      </c>
      <c r="H320" s="225">
        <v>230</v>
      </c>
      <c r="I320" s="226"/>
      <c r="J320" s="227">
        <f>ROUND(I320*H320,2)</f>
        <v>0</v>
      </c>
      <c r="K320" s="228"/>
      <c r="L320" s="44"/>
      <c r="M320" s="229" t="s">
        <v>1</v>
      </c>
      <c r="N320" s="230" t="s">
        <v>41</v>
      </c>
      <c r="O320" s="91"/>
      <c r="P320" s="231">
        <f>O320*H320</f>
        <v>0</v>
      </c>
      <c r="Q320" s="231">
        <v>0</v>
      </c>
      <c r="R320" s="231">
        <f>Q320*H320</f>
        <v>0</v>
      </c>
      <c r="S320" s="231">
        <v>0</v>
      </c>
      <c r="T320" s="232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3" t="s">
        <v>230</v>
      </c>
      <c r="AT320" s="233" t="s">
        <v>226</v>
      </c>
      <c r="AU320" s="233" t="s">
        <v>86</v>
      </c>
      <c r="AY320" s="17" t="s">
        <v>224</v>
      </c>
      <c r="BE320" s="234">
        <f>IF(N320="základní",J320,0)</f>
        <v>0</v>
      </c>
      <c r="BF320" s="234">
        <f>IF(N320="snížená",J320,0)</f>
        <v>0</v>
      </c>
      <c r="BG320" s="234">
        <f>IF(N320="zákl. přenesená",J320,0)</f>
        <v>0</v>
      </c>
      <c r="BH320" s="234">
        <f>IF(N320="sníž. přenesená",J320,0)</f>
        <v>0</v>
      </c>
      <c r="BI320" s="234">
        <f>IF(N320="nulová",J320,0)</f>
        <v>0</v>
      </c>
      <c r="BJ320" s="17" t="s">
        <v>84</v>
      </c>
      <c r="BK320" s="234">
        <f>ROUND(I320*H320,2)</f>
        <v>0</v>
      </c>
      <c r="BL320" s="17" t="s">
        <v>230</v>
      </c>
      <c r="BM320" s="233" t="s">
        <v>530</v>
      </c>
    </row>
    <row r="321" spans="1:51" s="13" customFormat="1" ht="12">
      <c r="A321" s="13"/>
      <c r="B321" s="235"/>
      <c r="C321" s="236"/>
      <c r="D321" s="237" t="s">
        <v>232</v>
      </c>
      <c r="E321" s="238" t="s">
        <v>1</v>
      </c>
      <c r="F321" s="239" t="s">
        <v>112</v>
      </c>
      <c r="G321" s="236"/>
      <c r="H321" s="240">
        <v>230</v>
      </c>
      <c r="I321" s="241"/>
      <c r="J321" s="236"/>
      <c r="K321" s="236"/>
      <c r="L321" s="242"/>
      <c r="M321" s="243"/>
      <c r="N321" s="244"/>
      <c r="O321" s="244"/>
      <c r="P321" s="244"/>
      <c r="Q321" s="244"/>
      <c r="R321" s="244"/>
      <c r="S321" s="244"/>
      <c r="T321" s="24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6" t="s">
        <v>232</v>
      </c>
      <c r="AU321" s="246" t="s">
        <v>86</v>
      </c>
      <c r="AV321" s="13" t="s">
        <v>86</v>
      </c>
      <c r="AW321" s="13" t="s">
        <v>32</v>
      </c>
      <c r="AX321" s="13" t="s">
        <v>84</v>
      </c>
      <c r="AY321" s="246" t="s">
        <v>224</v>
      </c>
    </row>
    <row r="322" spans="1:65" s="2" customFormat="1" ht="33" customHeight="1">
      <c r="A322" s="38"/>
      <c r="B322" s="39"/>
      <c r="C322" s="221" t="s">
        <v>531</v>
      </c>
      <c r="D322" s="221" t="s">
        <v>226</v>
      </c>
      <c r="E322" s="222" t="s">
        <v>532</v>
      </c>
      <c r="F322" s="223" t="s">
        <v>533</v>
      </c>
      <c r="G322" s="224" t="s">
        <v>229</v>
      </c>
      <c r="H322" s="225">
        <v>230</v>
      </c>
      <c r="I322" s="226"/>
      <c r="J322" s="227">
        <f>ROUND(I322*H322,2)</f>
        <v>0</v>
      </c>
      <c r="K322" s="228"/>
      <c r="L322" s="44"/>
      <c r="M322" s="229" t="s">
        <v>1</v>
      </c>
      <c r="N322" s="230" t="s">
        <v>41</v>
      </c>
      <c r="O322" s="91"/>
      <c r="P322" s="231">
        <f>O322*H322</f>
        <v>0</v>
      </c>
      <c r="Q322" s="231">
        <v>0</v>
      </c>
      <c r="R322" s="231">
        <f>Q322*H322</f>
        <v>0</v>
      </c>
      <c r="S322" s="231">
        <v>0</v>
      </c>
      <c r="T322" s="232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3" t="s">
        <v>230</v>
      </c>
      <c r="AT322" s="233" t="s">
        <v>226</v>
      </c>
      <c r="AU322" s="233" t="s">
        <v>86</v>
      </c>
      <c r="AY322" s="17" t="s">
        <v>224</v>
      </c>
      <c r="BE322" s="234">
        <f>IF(N322="základní",J322,0)</f>
        <v>0</v>
      </c>
      <c r="BF322" s="234">
        <f>IF(N322="snížená",J322,0)</f>
        <v>0</v>
      </c>
      <c r="BG322" s="234">
        <f>IF(N322="zákl. přenesená",J322,0)</f>
        <v>0</v>
      </c>
      <c r="BH322" s="234">
        <f>IF(N322="sníž. přenesená",J322,0)</f>
        <v>0</v>
      </c>
      <c r="BI322" s="234">
        <f>IF(N322="nulová",J322,0)</f>
        <v>0</v>
      </c>
      <c r="BJ322" s="17" t="s">
        <v>84</v>
      </c>
      <c r="BK322" s="234">
        <f>ROUND(I322*H322,2)</f>
        <v>0</v>
      </c>
      <c r="BL322" s="17" t="s">
        <v>230</v>
      </c>
      <c r="BM322" s="233" t="s">
        <v>534</v>
      </c>
    </row>
    <row r="323" spans="1:51" s="13" customFormat="1" ht="12">
      <c r="A323" s="13"/>
      <c r="B323" s="235"/>
      <c r="C323" s="236"/>
      <c r="D323" s="237" t="s">
        <v>232</v>
      </c>
      <c r="E323" s="238" t="s">
        <v>1</v>
      </c>
      <c r="F323" s="239" t="s">
        <v>112</v>
      </c>
      <c r="G323" s="236"/>
      <c r="H323" s="240">
        <v>230</v>
      </c>
      <c r="I323" s="241"/>
      <c r="J323" s="236"/>
      <c r="K323" s="236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232</v>
      </c>
      <c r="AU323" s="246" t="s">
        <v>86</v>
      </c>
      <c r="AV323" s="13" t="s">
        <v>86</v>
      </c>
      <c r="AW323" s="13" t="s">
        <v>32</v>
      </c>
      <c r="AX323" s="13" t="s">
        <v>84</v>
      </c>
      <c r="AY323" s="246" t="s">
        <v>224</v>
      </c>
    </row>
    <row r="324" spans="1:65" s="2" customFormat="1" ht="21.75" customHeight="1">
      <c r="A324" s="38"/>
      <c r="B324" s="39"/>
      <c r="C324" s="221" t="s">
        <v>535</v>
      </c>
      <c r="D324" s="221" t="s">
        <v>226</v>
      </c>
      <c r="E324" s="222" t="s">
        <v>536</v>
      </c>
      <c r="F324" s="223" t="s">
        <v>537</v>
      </c>
      <c r="G324" s="224" t="s">
        <v>229</v>
      </c>
      <c r="H324" s="225">
        <v>24.264</v>
      </c>
      <c r="I324" s="226"/>
      <c r="J324" s="227">
        <f>ROUND(I324*H324,2)</f>
        <v>0</v>
      </c>
      <c r="K324" s="228"/>
      <c r="L324" s="44"/>
      <c r="M324" s="229" t="s">
        <v>1</v>
      </c>
      <c r="N324" s="230" t="s">
        <v>41</v>
      </c>
      <c r="O324" s="91"/>
      <c r="P324" s="231">
        <f>O324*H324</f>
        <v>0</v>
      </c>
      <c r="Q324" s="231">
        <v>0</v>
      </c>
      <c r="R324" s="231">
        <f>Q324*H324</f>
        <v>0</v>
      </c>
      <c r="S324" s="231">
        <v>0.131</v>
      </c>
      <c r="T324" s="232">
        <f>S324*H324</f>
        <v>3.178584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3" t="s">
        <v>230</v>
      </c>
      <c r="AT324" s="233" t="s">
        <v>226</v>
      </c>
      <c r="AU324" s="233" t="s">
        <v>86</v>
      </c>
      <c r="AY324" s="17" t="s">
        <v>224</v>
      </c>
      <c r="BE324" s="234">
        <f>IF(N324="základní",J324,0)</f>
        <v>0</v>
      </c>
      <c r="BF324" s="234">
        <f>IF(N324="snížená",J324,0)</f>
        <v>0</v>
      </c>
      <c r="BG324" s="234">
        <f>IF(N324="zákl. přenesená",J324,0)</f>
        <v>0</v>
      </c>
      <c r="BH324" s="234">
        <f>IF(N324="sníž. přenesená",J324,0)</f>
        <v>0</v>
      </c>
      <c r="BI324" s="234">
        <f>IF(N324="nulová",J324,0)</f>
        <v>0</v>
      </c>
      <c r="BJ324" s="17" t="s">
        <v>84</v>
      </c>
      <c r="BK324" s="234">
        <f>ROUND(I324*H324,2)</f>
        <v>0</v>
      </c>
      <c r="BL324" s="17" t="s">
        <v>230</v>
      </c>
      <c r="BM324" s="233" t="s">
        <v>538</v>
      </c>
    </row>
    <row r="325" spans="1:51" s="13" customFormat="1" ht="12">
      <c r="A325" s="13"/>
      <c r="B325" s="235"/>
      <c r="C325" s="236"/>
      <c r="D325" s="237" t="s">
        <v>232</v>
      </c>
      <c r="E325" s="238" t="s">
        <v>1</v>
      </c>
      <c r="F325" s="239" t="s">
        <v>539</v>
      </c>
      <c r="G325" s="236"/>
      <c r="H325" s="240">
        <v>17.897</v>
      </c>
      <c r="I325" s="241"/>
      <c r="J325" s="236"/>
      <c r="K325" s="236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232</v>
      </c>
      <c r="AU325" s="246" t="s">
        <v>86</v>
      </c>
      <c r="AV325" s="13" t="s">
        <v>86</v>
      </c>
      <c r="AW325" s="13" t="s">
        <v>32</v>
      </c>
      <c r="AX325" s="13" t="s">
        <v>76</v>
      </c>
      <c r="AY325" s="246" t="s">
        <v>224</v>
      </c>
    </row>
    <row r="326" spans="1:51" s="13" customFormat="1" ht="12">
      <c r="A326" s="13"/>
      <c r="B326" s="235"/>
      <c r="C326" s="236"/>
      <c r="D326" s="237" t="s">
        <v>232</v>
      </c>
      <c r="E326" s="238" t="s">
        <v>1</v>
      </c>
      <c r="F326" s="239" t="s">
        <v>540</v>
      </c>
      <c r="G326" s="236"/>
      <c r="H326" s="240">
        <v>6.367</v>
      </c>
      <c r="I326" s="241"/>
      <c r="J326" s="236"/>
      <c r="K326" s="236"/>
      <c r="L326" s="242"/>
      <c r="M326" s="243"/>
      <c r="N326" s="244"/>
      <c r="O326" s="244"/>
      <c r="P326" s="244"/>
      <c r="Q326" s="244"/>
      <c r="R326" s="244"/>
      <c r="S326" s="244"/>
      <c r="T326" s="24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6" t="s">
        <v>232</v>
      </c>
      <c r="AU326" s="246" t="s">
        <v>86</v>
      </c>
      <c r="AV326" s="13" t="s">
        <v>86</v>
      </c>
      <c r="AW326" s="13" t="s">
        <v>32</v>
      </c>
      <c r="AX326" s="13" t="s">
        <v>76</v>
      </c>
      <c r="AY326" s="246" t="s">
        <v>224</v>
      </c>
    </row>
    <row r="327" spans="1:51" s="14" customFormat="1" ht="12">
      <c r="A327" s="14"/>
      <c r="B327" s="247"/>
      <c r="C327" s="248"/>
      <c r="D327" s="237" t="s">
        <v>232</v>
      </c>
      <c r="E327" s="249" t="s">
        <v>1</v>
      </c>
      <c r="F327" s="250" t="s">
        <v>240</v>
      </c>
      <c r="G327" s="248"/>
      <c r="H327" s="251">
        <v>24.264</v>
      </c>
      <c r="I327" s="252"/>
      <c r="J327" s="248"/>
      <c r="K327" s="248"/>
      <c r="L327" s="253"/>
      <c r="M327" s="254"/>
      <c r="N327" s="255"/>
      <c r="O327" s="255"/>
      <c r="P327" s="255"/>
      <c r="Q327" s="255"/>
      <c r="R327" s="255"/>
      <c r="S327" s="255"/>
      <c r="T327" s="25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7" t="s">
        <v>232</v>
      </c>
      <c r="AU327" s="257" t="s">
        <v>86</v>
      </c>
      <c r="AV327" s="14" t="s">
        <v>230</v>
      </c>
      <c r="AW327" s="14" t="s">
        <v>32</v>
      </c>
      <c r="AX327" s="14" t="s">
        <v>84</v>
      </c>
      <c r="AY327" s="257" t="s">
        <v>224</v>
      </c>
    </row>
    <row r="328" spans="1:65" s="2" customFormat="1" ht="21.75" customHeight="1">
      <c r="A328" s="38"/>
      <c r="B328" s="39"/>
      <c r="C328" s="221" t="s">
        <v>541</v>
      </c>
      <c r="D328" s="221" t="s">
        <v>226</v>
      </c>
      <c r="E328" s="222" t="s">
        <v>542</v>
      </c>
      <c r="F328" s="223" t="s">
        <v>543</v>
      </c>
      <c r="G328" s="224" t="s">
        <v>229</v>
      </c>
      <c r="H328" s="225">
        <v>5.548</v>
      </c>
      <c r="I328" s="226"/>
      <c r="J328" s="227">
        <f>ROUND(I328*H328,2)</f>
        <v>0</v>
      </c>
      <c r="K328" s="228"/>
      <c r="L328" s="44"/>
      <c r="M328" s="229" t="s">
        <v>1</v>
      </c>
      <c r="N328" s="230" t="s">
        <v>41</v>
      </c>
      <c r="O328" s="91"/>
      <c r="P328" s="231">
        <f>O328*H328</f>
        <v>0</v>
      </c>
      <c r="Q328" s="231">
        <v>0</v>
      </c>
      <c r="R328" s="231">
        <f>Q328*H328</f>
        <v>0</v>
      </c>
      <c r="S328" s="231">
        <v>0.261</v>
      </c>
      <c r="T328" s="232">
        <f>S328*H328</f>
        <v>1.448028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3" t="s">
        <v>230</v>
      </c>
      <c r="AT328" s="233" t="s">
        <v>226</v>
      </c>
      <c r="AU328" s="233" t="s">
        <v>86</v>
      </c>
      <c r="AY328" s="17" t="s">
        <v>224</v>
      </c>
      <c r="BE328" s="234">
        <f>IF(N328="základní",J328,0)</f>
        <v>0</v>
      </c>
      <c r="BF328" s="234">
        <f>IF(N328="snížená",J328,0)</f>
        <v>0</v>
      </c>
      <c r="BG328" s="234">
        <f>IF(N328="zákl. přenesená",J328,0)</f>
        <v>0</v>
      </c>
      <c r="BH328" s="234">
        <f>IF(N328="sníž. přenesená",J328,0)</f>
        <v>0</v>
      </c>
      <c r="BI328" s="234">
        <f>IF(N328="nulová",J328,0)</f>
        <v>0</v>
      </c>
      <c r="BJ328" s="17" t="s">
        <v>84</v>
      </c>
      <c r="BK328" s="234">
        <f>ROUND(I328*H328,2)</f>
        <v>0</v>
      </c>
      <c r="BL328" s="17" t="s">
        <v>230</v>
      </c>
      <c r="BM328" s="233" t="s">
        <v>544</v>
      </c>
    </row>
    <row r="329" spans="1:51" s="13" customFormat="1" ht="12">
      <c r="A329" s="13"/>
      <c r="B329" s="235"/>
      <c r="C329" s="236"/>
      <c r="D329" s="237" t="s">
        <v>232</v>
      </c>
      <c r="E329" s="238" t="s">
        <v>1</v>
      </c>
      <c r="F329" s="239" t="s">
        <v>545</v>
      </c>
      <c r="G329" s="236"/>
      <c r="H329" s="240">
        <v>5.548</v>
      </c>
      <c r="I329" s="241"/>
      <c r="J329" s="236"/>
      <c r="K329" s="236"/>
      <c r="L329" s="242"/>
      <c r="M329" s="243"/>
      <c r="N329" s="244"/>
      <c r="O329" s="244"/>
      <c r="P329" s="244"/>
      <c r="Q329" s="244"/>
      <c r="R329" s="244"/>
      <c r="S329" s="244"/>
      <c r="T329" s="24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6" t="s">
        <v>232</v>
      </c>
      <c r="AU329" s="246" t="s">
        <v>86</v>
      </c>
      <c r="AV329" s="13" t="s">
        <v>86</v>
      </c>
      <c r="AW329" s="13" t="s">
        <v>32</v>
      </c>
      <c r="AX329" s="13" t="s">
        <v>84</v>
      </c>
      <c r="AY329" s="246" t="s">
        <v>224</v>
      </c>
    </row>
    <row r="330" spans="1:65" s="2" customFormat="1" ht="16.5" customHeight="1">
      <c r="A330" s="38"/>
      <c r="B330" s="39"/>
      <c r="C330" s="221" t="s">
        <v>546</v>
      </c>
      <c r="D330" s="221" t="s">
        <v>226</v>
      </c>
      <c r="E330" s="222" t="s">
        <v>547</v>
      </c>
      <c r="F330" s="223" t="s">
        <v>548</v>
      </c>
      <c r="G330" s="224" t="s">
        <v>229</v>
      </c>
      <c r="H330" s="225">
        <v>3.717</v>
      </c>
      <c r="I330" s="226"/>
      <c r="J330" s="227">
        <f>ROUND(I330*H330,2)</f>
        <v>0</v>
      </c>
      <c r="K330" s="228"/>
      <c r="L330" s="44"/>
      <c r="M330" s="229" t="s">
        <v>1</v>
      </c>
      <c r="N330" s="230" t="s">
        <v>41</v>
      </c>
      <c r="O330" s="91"/>
      <c r="P330" s="231">
        <f>O330*H330</f>
        <v>0</v>
      </c>
      <c r="Q330" s="231">
        <v>0</v>
      </c>
      <c r="R330" s="231">
        <f>Q330*H330</f>
        <v>0</v>
      </c>
      <c r="S330" s="231">
        <v>0.113</v>
      </c>
      <c r="T330" s="232">
        <f>S330*H330</f>
        <v>0.42002100000000003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3" t="s">
        <v>230</v>
      </c>
      <c r="AT330" s="233" t="s">
        <v>226</v>
      </c>
      <c r="AU330" s="233" t="s">
        <v>86</v>
      </c>
      <c r="AY330" s="17" t="s">
        <v>224</v>
      </c>
      <c r="BE330" s="234">
        <f>IF(N330="základní",J330,0)</f>
        <v>0</v>
      </c>
      <c r="BF330" s="234">
        <f>IF(N330="snížená",J330,0)</f>
        <v>0</v>
      </c>
      <c r="BG330" s="234">
        <f>IF(N330="zákl. přenesená",J330,0)</f>
        <v>0</v>
      </c>
      <c r="BH330" s="234">
        <f>IF(N330="sníž. přenesená",J330,0)</f>
        <v>0</v>
      </c>
      <c r="BI330" s="234">
        <f>IF(N330="nulová",J330,0)</f>
        <v>0</v>
      </c>
      <c r="BJ330" s="17" t="s">
        <v>84</v>
      </c>
      <c r="BK330" s="234">
        <f>ROUND(I330*H330,2)</f>
        <v>0</v>
      </c>
      <c r="BL330" s="17" t="s">
        <v>230</v>
      </c>
      <c r="BM330" s="233" t="s">
        <v>549</v>
      </c>
    </row>
    <row r="331" spans="1:51" s="13" customFormat="1" ht="12">
      <c r="A331" s="13"/>
      <c r="B331" s="235"/>
      <c r="C331" s="236"/>
      <c r="D331" s="237" t="s">
        <v>232</v>
      </c>
      <c r="E331" s="238" t="s">
        <v>1</v>
      </c>
      <c r="F331" s="239" t="s">
        <v>550</v>
      </c>
      <c r="G331" s="236"/>
      <c r="H331" s="240">
        <v>1.429</v>
      </c>
      <c r="I331" s="241"/>
      <c r="J331" s="236"/>
      <c r="K331" s="236"/>
      <c r="L331" s="242"/>
      <c r="M331" s="243"/>
      <c r="N331" s="244"/>
      <c r="O331" s="244"/>
      <c r="P331" s="244"/>
      <c r="Q331" s="244"/>
      <c r="R331" s="244"/>
      <c r="S331" s="244"/>
      <c r="T331" s="24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6" t="s">
        <v>232</v>
      </c>
      <c r="AU331" s="246" t="s">
        <v>86</v>
      </c>
      <c r="AV331" s="13" t="s">
        <v>86</v>
      </c>
      <c r="AW331" s="13" t="s">
        <v>32</v>
      </c>
      <c r="AX331" s="13" t="s">
        <v>76</v>
      </c>
      <c r="AY331" s="246" t="s">
        <v>224</v>
      </c>
    </row>
    <row r="332" spans="1:51" s="13" customFormat="1" ht="12">
      <c r="A332" s="13"/>
      <c r="B332" s="235"/>
      <c r="C332" s="236"/>
      <c r="D332" s="237" t="s">
        <v>232</v>
      </c>
      <c r="E332" s="238" t="s">
        <v>1</v>
      </c>
      <c r="F332" s="239" t="s">
        <v>551</v>
      </c>
      <c r="G332" s="236"/>
      <c r="H332" s="240">
        <v>2.288</v>
      </c>
      <c r="I332" s="241"/>
      <c r="J332" s="236"/>
      <c r="K332" s="236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232</v>
      </c>
      <c r="AU332" s="246" t="s">
        <v>86</v>
      </c>
      <c r="AV332" s="13" t="s">
        <v>86</v>
      </c>
      <c r="AW332" s="13" t="s">
        <v>32</v>
      </c>
      <c r="AX332" s="13" t="s">
        <v>76</v>
      </c>
      <c r="AY332" s="246" t="s">
        <v>224</v>
      </c>
    </row>
    <row r="333" spans="1:51" s="14" customFormat="1" ht="12">
      <c r="A333" s="14"/>
      <c r="B333" s="247"/>
      <c r="C333" s="248"/>
      <c r="D333" s="237" t="s">
        <v>232</v>
      </c>
      <c r="E333" s="249" t="s">
        <v>1</v>
      </c>
      <c r="F333" s="250" t="s">
        <v>240</v>
      </c>
      <c r="G333" s="248"/>
      <c r="H333" s="251">
        <v>3.717</v>
      </c>
      <c r="I333" s="252"/>
      <c r="J333" s="248"/>
      <c r="K333" s="248"/>
      <c r="L333" s="253"/>
      <c r="M333" s="254"/>
      <c r="N333" s="255"/>
      <c r="O333" s="255"/>
      <c r="P333" s="255"/>
      <c r="Q333" s="255"/>
      <c r="R333" s="255"/>
      <c r="S333" s="255"/>
      <c r="T333" s="25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7" t="s">
        <v>232</v>
      </c>
      <c r="AU333" s="257" t="s">
        <v>86</v>
      </c>
      <c r="AV333" s="14" t="s">
        <v>230</v>
      </c>
      <c r="AW333" s="14" t="s">
        <v>32</v>
      </c>
      <c r="AX333" s="14" t="s">
        <v>84</v>
      </c>
      <c r="AY333" s="257" t="s">
        <v>224</v>
      </c>
    </row>
    <row r="334" spans="1:65" s="2" customFormat="1" ht="37.8" customHeight="1">
      <c r="A334" s="38"/>
      <c r="B334" s="39"/>
      <c r="C334" s="221" t="s">
        <v>552</v>
      </c>
      <c r="D334" s="221" t="s">
        <v>226</v>
      </c>
      <c r="E334" s="222" t="s">
        <v>553</v>
      </c>
      <c r="F334" s="223" t="s">
        <v>554</v>
      </c>
      <c r="G334" s="224" t="s">
        <v>236</v>
      </c>
      <c r="H334" s="225">
        <v>0.518</v>
      </c>
      <c r="I334" s="226"/>
      <c r="J334" s="227">
        <f>ROUND(I334*H334,2)</f>
        <v>0</v>
      </c>
      <c r="K334" s="228"/>
      <c r="L334" s="44"/>
      <c r="M334" s="229" t="s">
        <v>1</v>
      </c>
      <c r="N334" s="230" t="s">
        <v>41</v>
      </c>
      <c r="O334" s="91"/>
      <c r="P334" s="231">
        <f>O334*H334</f>
        <v>0</v>
      </c>
      <c r="Q334" s="231">
        <v>0</v>
      </c>
      <c r="R334" s="231">
        <f>Q334*H334</f>
        <v>0</v>
      </c>
      <c r="S334" s="231">
        <v>2.2</v>
      </c>
      <c r="T334" s="232">
        <f>S334*H334</f>
        <v>1.1396000000000002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3" t="s">
        <v>230</v>
      </c>
      <c r="AT334" s="233" t="s">
        <v>226</v>
      </c>
      <c r="AU334" s="233" t="s">
        <v>86</v>
      </c>
      <c r="AY334" s="17" t="s">
        <v>224</v>
      </c>
      <c r="BE334" s="234">
        <f>IF(N334="základní",J334,0)</f>
        <v>0</v>
      </c>
      <c r="BF334" s="234">
        <f>IF(N334="snížená",J334,0)</f>
        <v>0</v>
      </c>
      <c r="BG334" s="234">
        <f>IF(N334="zákl. přenesená",J334,0)</f>
        <v>0</v>
      </c>
      <c r="BH334" s="234">
        <f>IF(N334="sníž. přenesená",J334,0)</f>
        <v>0</v>
      </c>
      <c r="BI334" s="234">
        <f>IF(N334="nulová",J334,0)</f>
        <v>0</v>
      </c>
      <c r="BJ334" s="17" t="s">
        <v>84</v>
      </c>
      <c r="BK334" s="234">
        <f>ROUND(I334*H334,2)</f>
        <v>0</v>
      </c>
      <c r="BL334" s="17" t="s">
        <v>230</v>
      </c>
      <c r="BM334" s="233" t="s">
        <v>555</v>
      </c>
    </row>
    <row r="335" spans="1:51" s="13" customFormat="1" ht="12">
      <c r="A335" s="13"/>
      <c r="B335" s="235"/>
      <c r="C335" s="236"/>
      <c r="D335" s="237" t="s">
        <v>232</v>
      </c>
      <c r="E335" s="238" t="s">
        <v>1</v>
      </c>
      <c r="F335" s="239" t="s">
        <v>556</v>
      </c>
      <c r="G335" s="236"/>
      <c r="H335" s="240">
        <v>0.518</v>
      </c>
      <c r="I335" s="241"/>
      <c r="J335" s="236"/>
      <c r="K335" s="236"/>
      <c r="L335" s="242"/>
      <c r="M335" s="243"/>
      <c r="N335" s="244"/>
      <c r="O335" s="244"/>
      <c r="P335" s="244"/>
      <c r="Q335" s="244"/>
      <c r="R335" s="244"/>
      <c r="S335" s="244"/>
      <c r="T335" s="24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6" t="s">
        <v>232</v>
      </c>
      <c r="AU335" s="246" t="s">
        <v>86</v>
      </c>
      <c r="AV335" s="13" t="s">
        <v>86</v>
      </c>
      <c r="AW335" s="13" t="s">
        <v>32</v>
      </c>
      <c r="AX335" s="13" t="s">
        <v>84</v>
      </c>
      <c r="AY335" s="246" t="s">
        <v>224</v>
      </c>
    </row>
    <row r="336" spans="1:65" s="2" customFormat="1" ht="33" customHeight="1">
      <c r="A336" s="38"/>
      <c r="B336" s="39"/>
      <c r="C336" s="221" t="s">
        <v>557</v>
      </c>
      <c r="D336" s="221" t="s">
        <v>226</v>
      </c>
      <c r="E336" s="222" t="s">
        <v>558</v>
      </c>
      <c r="F336" s="223" t="s">
        <v>559</v>
      </c>
      <c r="G336" s="224" t="s">
        <v>236</v>
      </c>
      <c r="H336" s="225">
        <v>0.645</v>
      </c>
      <c r="I336" s="226"/>
      <c r="J336" s="227">
        <f>ROUND(I336*H336,2)</f>
        <v>0</v>
      </c>
      <c r="K336" s="228"/>
      <c r="L336" s="44"/>
      <c r="M336" s="229" t="s">
        <v>1</v>
      </c>
      <c r="N336" s="230" t="s">
        <v>41</v>
      </c>
      <c r="O336" s="91"/>
      <c r="P336" s="231">
        <f>O336*H336</f>
        <v>0</v>
      </c>
      <c r="Q336" s="231">
        <v>0</v>
      </c>
      <c r="R336" s="231">
        <f>Q336*H336</f>
        <v>0</v>
      </c>
      <c r="S336" s="231">
        <v>2.2</v>
      </c>
      <c r="T336" s="232">
        <f>S336*H336</f>
        <v>1.4190000000000003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3" t="s">
        <v>230</v>
      </c>
      <c r="AT336" s="233" t="s">
        <v>226</v>
      </c>
      <c r="AU336" s="233" t="s">
        <v>86</v>
      </c>
      <c r="AY336" s="17" t="s">
        <v>224</v>
      </c>
      <c r="BE336" s="234">
        <f>IF(N336="základní",J336,0)</f>
        <v>0</v>
      </c>
      <c r="BF336" s="234">
        <f>IF(N336="snížená",J336,0)</f>
        <v>0</v>
      </c>
      <c r="BG336" s="234">
        <f>IF(N336="zákl. přenesená",J336,0)</f>
        <v>0</v>
      </c>
      <c r="BH336" s="234">
        <f>IF(N336="sníž. přenesená",J336,0)</f>
        <v>0</v>
      </c>
      <c r="BI336" s="234">
        <f>IF(N336="nulová",J336,0)</f>
        <v>0</v>
      </c>
      <c r="BJ336" s="17" t="s">
        <v>84</v>
      </c>
      <c r="BK336" s="234">
        <f>ROUND(I336*H336,2)</f>
        <v>0</v>
      </c>
      <c r="BL336" s="17" t="s">
        <v>230</v>
      </c>
      <c r="BM336" s="233" t="s">
        <v>560</v>
      </c>
    </row>
    <row r="337" spans="1:51" s="13" customFormat="1" ht="12">
      <c r="A337" s="13"/>
      <c r="B337" s="235"/>
      <c r="C337" s="236"/>
      <c r="D337" s="237" t="s">
        <v>232</v>
      </c>
      <c r="E337" s="238" t="s">
        <v>1</v>
      </c>
      <c r="F337" s="239" t="s">
        <v>561</v>
      </c>
      <c r="G337" s="236"/>
      <c r="H337" s="240">
        <v>0.645</v>
      </c>
      <c r="I337" s="241"/>
      <c r="J337" s="236"/>
      <c r="K337" s="236"/>
      <c r="L337" s="242"/>
      <c r="M337" s="243"/>
      <c r="N337" s="244"/>
      <c r="O337" s="244"/>
      <c r="P337" s="244"/>
      <c r="Q337" s="244"/>
      <c r="R337" s="244"/>
      <c r="S337" s="244"/>
      <c r="T337" s="24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6" t="s">
        <v>232</v>
      </c>
      <c r="AU337" s="246" t="s">
        <v>86</v>
      </c>
      <c r="AV337" s="13" t="s">
        <v>86</v>
      </c>
      <c r="AW337" s="13" t="s">
        <v>32</v>
      </c>
      <c r="AX337" s="13" t="s">
        <v>84</v>
      </c>
      <c r="AY337" s="246" t="s">
        <v>224</v>
      </c>
    </row>
    <row r="338" spans="1:65" s="2" customFormat="1" ht="24.15" customHeight="1">
      <c r="A338" s="38"/>
      <c r="B338" s="39"/>
      <c r="C338" s="221" t="s">
        <v>562</v>
      </c>
      <c r="D338" s="221" t="s">
        <v>226</v>
      </c>
      <c r="E338" s="222" t="s">
        <v>563</v>
      </c>
      <c r="F338" s="223" t="s">
        <v>564</v>
      </c>
      <c r="G338" s="224" t="s">
        <v>236</v>
      </c>
      <c r="H338" s="225">
        <v>0.86</v>
      </c>
      <c r="I338" s="226"/>
      <c r="J338" s="227">
        <f>ROUND(I338*H338,2)</f>
        <v>0</v>
      </c>
      <c r="K338" s="228"/>
      <c r="L338" s="44"/>
      <c r="M338" s="229" t="s">
        <v>1</v>
      </c>
      <c r="N338" s="230" t="s">
        <v>41</v>
      </c>
      <c r="O338" s="91"/>
      <c r="P338" s="231">
        <f>O338*H338</f>
        <v>0</v>
      </c>
      <c r="Q338" s="231">
        <v>0</v>
      </c>
      <c r="R338" s="231">
        <f>Q338*H338</f>
        <v>0</v>
      </c>
      <c r="S338" s="231">
        <v>1.4</v>
      </c>
      <c r="T338" s="232">
        <f>S338*H338</f>
        <v>1.204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3" t="s">
        <v>230</v>
      </c>
      <c r="AT338" s="233" t="s">
        <v>226</v>
      </c>
      <c r="AU338" s="233" t="s">
        <v>86</v>
      </c>
      <c r="AY338" s="17" t="s">
        <v>224</v>
      </c>
      <c r="BE338" s="234">
        <f>IF(N338="základní",J338,0)</f>
        <v>0</v>
      </c>
      <c r="BF338" s="234">
        <f>IF(N338="snížená",J338,0)</f>
        <v>0</v>
      </c>
      <c r="BG338" s="234">
        <f>IF(N338="zákl. přenesená",J338,0)</f>
        <v>0</v>
      </c>
      <c r="BH338" s="234">
        <f>IF(N338="sníž. přenesená",J338,0)</f>
        <v>0</v>
      </c>
      <c r="BI338" s="234">
        <f>IF(N338="nulová",J338,0)</f>
        <v>0</v>
      </c>
      <c r="BJ338" s="17" t="s">
        <v>84</v>
      </c>
      <c r="BK338" s="234">
        <f>ROUND(I338*H338,2)</f>
        <v>0</v>
      </c>
      <c r="BL338" s="17" t="s">
        <v>230</v>
      </c>
      <c r="BM338" s="233" t="s">
        <v>565</v>
      </c>
    </row>
    <row r="339" spans="1:51" s="13" customFormat="1" ht="12">
      <c r="A339" s="13"/>
      <c r="B339" s="235"/>
      <c r="C339" s="236"/>
      <c r="D339" s="237" t="s">
        <v>232</v>
      </c>
      <c r="E339" s="238" t="s">
        <v>1</v>
      </c>
      <c r="F339" s="239" t="s">
        <v>566</v>
      </c>
      <c r="G339" s="236"/>
      <c r="H339" s="240">
        <v>0.86</v>
      </c>
      <c r="I339" s="241"/>
      <c r="J339" s="236"/>
      <c r="K339" s="236"/>
      <c r="L339" s="242"/>
      <c r="M339" s="243"/>
      <c r="N339" s="244"/>
      <c r="O339" s="244"/>
      <c r="P339" s="244"/>
      <c r="Q339" s="244"/>
      <c r="R339" s="244"/>
      <c r="S339" s="244"/>
      <c r="T339" s="24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6" t="s">
        <v>232</v>
      </c>
      <c r="AU339" s="246" t="s">
        <v>86</v>
      </c>
      <c r="AV339" s="13" t="s">
        <v>86</v>
      </c>
      <c r="AW339" s="13" t="s">
        <v>32</v>
      </c>
      <c r="AX339" s="13" t="s">
        <v>84</v>
      </c>
      <c r="AY339" s="246" t="s">
        <v>224</v>
      </c>
    </row>
    <row r="340" spans="1:65" s="2" customFormat="1" ht="24.15" customHeight="1">
      <c r="A340" s="38"/>
      <c r="B340" s="39"/>
      <c r="C340" s="221" t="s">
        <v>567</v>
      </c>
      <c r="D340" s="221" t="s">
        <v>226</v>
      </c>
      <c r="E340" s="222" t="s">
        <v>568</v>
      </c>
      <c r="F340" s="223" t="s">
        <v>569</v>
      </c>
      <c r="G340" s="224" t="s">
        <v>438</v>
      </c>
      <c r="H340" s="225">
        <v>7.8</v>
      </c>
      <c r="I340" s="226"/>
      <c r="J340" s="227">
        <f>ROUND(I340*H340,2)</f>
        <v>0</v>
      </c>
      <c r="K340" s="228"/>
      <c r="L340" s="44"/>
      <c r="M340" s="229" t="s">
        <v>1</v>
      </c>
      <c r="N340" s="230" t="s">
        <v>41</v>
      </c>
      <c r="O340" s="91"/>
      <c r="P340" s="231">
        <f>O340*H340</f>
        <v>0</v>
      </c>
      <c r="Q340" s="231">
        <v>0</v>
      </c>
      <c r="R340" s="231">
        <f>Q340*H340</f>
        <v>0</v>
      </c>
      <c r="S340" s="231">
        <v>0.082</v>
      </c>
      <c r="T340" s="232">
        <f>S340*H340</f>
        <v>0.6396000000000001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3" t="s">
        <v>230</v>
      </c>
      <c r="AT340" s="233" t="s">
        <v>226</v>
      </c>
      <c r="AU340" s="233" t="s">
        <v>86</v>
      </c>
      <c r="AY340" s="17" t="s">
        <v>224</v>
      </c>
      <c r="BE340" s="234">
        <f>IF(N340="základní",J340,0)</f>
        <v>0</v>
      </c>
      <c r="BF340" s="234">
        <f>IF(N340="snížená",J340,0)</f>
        <v>0</v>
      </c>
      <c r="BG340" s="234">
        <f>IF(N340="zákl. přenesená",J340,0)</f>
        <v>0</v>
      </c>
      <c r="BH340" s="234">
        <f>IF(N340="sníž. přenesená",J340,0)</f>
        <v>0</v>
      </c>
      <c r="BI340" s="234">
        <f>IF(N340="nulová",J340,0)</f>
        <v>0</v>
      </c>
      <c r="BJ340" s="17" t="s">
        <v>84</v>
      </c>
      <c r="BK340" s="234">
        <f>ROUND(I340*H340,2)</f>
        <v>0</v>
      </c>
      <c r="BL340" s="17" t="s">
        <v>230</v>
      </c>
      <c r="BM340" s="233" t="s">
        <v>570</v>
      </c>
    </row>
    <row r="341" spans="1:51" s="13" customFormat="1" ht="12">
      <c r="A341" s="13"/>
      <c r="B341" s="235"/>
      <c r="C341" s="236"/>
      <c r="D341" s="237" t="s">
        <v>232</v>
      </c>
      <c r="E341" s="238" t="s">
        <v>1</v>
      </c>
      <c r="F341" s="239" t="s">
        <v>571</v>
      </c>
      <c r="G341" s="236"/>
      <c r="H341" s="240">
        <v>7.8</v>
      </c>
      <c r="I341" s="241"/>
      <c r="J341" s="236"/>
      <c r="K341" s="236"/>
      <c r="L341" s="242"/>
      <c r="M341" s="243"/>
      <c r="N341" s="244"/>
      <c r="O341" s="244"/>
      <c r="P341" s="244"/>
      <c r="Q341" s="244"/>
      <c r="R341" s="244"/>
      <c r="S341" s="244"/>
      <c r="T341" s="24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6" t="s">
        <v>232</v>
      </c>
      <c r="AU341" s="246" t="s">
        <v>86</v>
      </c>
      <c r="AV341" s="13" t="s">
        <v>86</v>
      </c>
      <c r="AW341" s="13" t="s">
        <v>32</v>
      </c>
      <c r="AX341" s="13" t="s">
        <v>84</v>
      </c>
      <c r="AY341" s="246" t="s">
        <v>224</v>
      </c>
    </row>
    <row r="342" spans="1:65" s="2" customFormat="1" ht="24.15" customHeight="1">
      <c r="A342" s="38"/>
      <c r="B342" s="39"/>
      <c r="C342" s="221" t="s">
        <v>572</v>
      </c>
      <c r="D342" s="221" t="s">
        <v>226</v>
      </c>
      <c r="E342" s="222" t="s">
        <v>573</v>
      </c>
      <c r="F342" s="223" t="s">
        <v>574</v>
      </c>
      <c r="G342" s="224" t="s">
        <v>229</v>
      </c>
      <c r="H342" s="225">
        <v>2.091</v>
      </c>
      <c r="I342" s="226"/>
      <c r="J342" s="227">
        <f>ROUND(I342*H342,2)</f>
        <v>0</v>
      </c>
      <c r="K342" s="228"/>
      <c r="L342" s="44"/>
      <c r="M342" s="229" t="s">
        <v>1</v>
      </c>
      <c r="N342" s="230" t="s">
        <v>41</v>
      </c>
      <c r="O342" s="91"/>
      <c r="P342" s="231">
        <f>O342*H342</f>
        <v>0</v>
      </c>
      <c r="Q342" s="231">
        <v>0</v>
      </c>
      <c r="R342" s="231">
        <f>Q342*H342</f>
        <v>0</v>
      </c>
      <c r="S342" s="231">
        <v>0.048</v>
      </c>
      <c r="T342" s="232">
        <f>S342*H342</f>
        <v>0.10036800000000001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33" t="s">
        <v>230</v>
      </c>
      <c r="AT342" s="233" t="s">
        <v>226</v>
      </c>
      <c r="AU342" s="233" t="s">
        <v>86</v>
      </c>
      <c r="AY342" s="17" t="s">
        <v>224</v>
      </c>
      <c r="BE342" s="234">
        <f>IF(N342="základní",J342,0)</f>
        <v>0</v>
      </c>
      <c r="BF342" s="234">
        <f>IF(N342="snížená",J342,0)</f>
        <v>0</v>
      </c>
      <c r="BG342" s="234">
        <f>IF(N342="zákl. přenesená",J342,0)</f>
        <v>0</v>
      </c>
      <c r="BH342" s="234">
        <f>IF(N342="sníž. přenesená",J342,0)</f>
        <v>0</v>
      </c>
      <c r="BI342" s="234">
        <f>IF(N342="nulová",J342,0)</f>
        <v>0</v>
      </c>
      <c r="BJ342" s="17" t="s">
        <v>84</v>
      </c>
      <c r="BK342" s="234">
        <f>ROUND(I342*H342,2)</f>
        <v>0</v>
      </c>
      <c r="BL342" s="17" t="s">
        <v>230</v>
      </c>
      <c r="BM342" s="233" t="s">
        <v>575</v>
      </c>
    </row>
    <row r="343" spans="1:51" s="13" customFormat="1" ht="12">
      <c r="A343" s="13"/>
      <c r="B343" s="235"/>
      <c r="C343" s="236"/>
      <c r="D343" s="237" t="s">
        <v>232</v>
      </c>
      <c r="E343" s="238" t="s">
        <v>1</v>
      </c>
      <c r="F343" s="239" t="s">
        <v>576</v>
      </c>
      <c r="G343" s="236"/>
      <c r="H343" s="240">
        <v>0.25</v>
      </c>
      <c r="I343" s="241"/>
      <c r="J343" s="236"/>
      <c r="K343" s="236"/>
      <c r="L343" s="242"/>
      <c r="M343" s="243"/>
      <c r="N343" s="244"/>
      <c r="O343" s="244"/>
      <c r="P343" s="244"/>
      <c r="Q343" s="244"/>
      <c r="R343" s="244"/>
      <c r="S343" s="244"/>
      <c r="T343" s="24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6" t="s">
        <v>232</v>
      </c>
      <c r="AU343" s="246" t="s">
        <v>86</v>
      </c>
      <c r="AV343" s="13" t="s">
        <v>86</v>
      </c>
      <c r="AW343" s="13" t="s">
        <v>32</v>
      </c>
      <c r="AX343" s="13" t="s">
        <v>76</v>
      </c>
      <c r="AY343" s="246" t="s">
        <v>224</v>
      </c>
    </row>
    <row r="344" spans="1:51" s="13" customFormat="1" ht="12">
      <c r="A344" s="13"/>
      <c r="B344" s="235"/>
      <c r="C344" s="236"/>
      <c r="D344" s="237" t="s">
        <v>232</v>
      </c>
      <c r="E344" s="238" t="s">
        <v>1</v>
      </c>
      <c r="F344" s="239" t="s">
        <v>577</v>
      </c>
      <c r="G344" s="236"/>
      <c r="H344" s="240">
        <v>0.158</v>
      </c>
      <c r="I344" s="241"/>
      <c r="J344" s="236"/>
      <c r="K344" s="236"/>
      <c r="L344" s="242"/>
      <c r="M344" s="243"/>
      <c r="N344" s="244"/>
      <c r="O344" s="244"/>
      <c r="P344" s="244"/>
      <c r="Q344" s="244"/>
      <c r="R344" s="244"/>
      <c r="S344" s="244"/>
      <c r="T344" s="24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6" t="s">
        <v>232</v>
      </c>
      <c r="AU344" s="246" t="s">
        <v>86</v>
      </c>
      <c r="AV344" s="13" t="s">
        <v>86</v>
      </c>
      <c r="AW344" s="13" t="s">
        <v>32</v>
      </c>
      <c r="AX344" s="13" t="s">
        <v>76</v>
      </c>
      <c r="AY344" s="246" t="s">
        <v>224</v>
      </c>
    </row>
    <row r="345" spans="1:51" s="13" customFormat="1" ht="12">
      <c r="A345" s="13"/>
      <c r="B345" s="235"/>
      <c r="C345" s="236"/>
      <c r="D345" s="237" t="s">
        <v>232</v>
      </c>
      <c r="E345" s="238" t="s">
        <v>1</v>
      </c>
      <c r="F345" s="239" t="s">
        <v>578</v>
      </c>
      <c r="G345" s="236"/>
      <c r="H345" s="240">
        <v>1.683</v>
      </c>
      <c r="I345" s="241"/>
      <c r="J345" s="236"/>
      <c r="K345" s="236"/>
      <c r="L345" s="242"/>
      <c r="M345" s="243"/>
      <c r="N345" s="244"/>
      <c r="O345" s="244"/>
      <c r="P345" s="244"/>
      <c r="Q345" s="244"/>
      <c r="R345" s="244"/>
      <c r="S345" s="244"/>
      <c r="T345" s="24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6" t="s">
        <v>232</v>
      </c>
      <c r="AU345" s="246" t="s">
        <v>86</v>
      </c>
      <c r="AV345" s="13" t="s">
        <v>86</v>
      </c>
      <c r="AW345" s="13" t="s">
        <v>32</v>
      </c>
      <c r="AX345" s="13" t="s">
        <v>76</v>
      </c>
      <c r="AY345" s="246" t="s">
        <v>224</v>
      </c>
    </row>
    <row r="346" spans="1:51" s="14" customFormat="1" ht="12">
      <c r="A346" s="14"/>
      <c r="B346" s="247"/>
      <c r="C346" s="248"/>
      <c r="D346" s="237" t="s">
        <v>232</v>
      </c>
      <c r="E346" s="249" t="s">
        <v>1</v>
      </c>
      <c r="F346" s="250" t="s">
        <v>240</v>
      </c>
      <c r="G346" s="248"/>
      <c r="H346" s="251">
        <v>2.091</v>
      </c>
      <c r="I346" s="252"/>
      <c r="J346" s="248"/>
      <c r="K346" s="248"/>
      <c r="L346" s="253"/>
      <c r="M346" s="254"/>
      <c r="N346" s="255"/>
      <c r="O346" s="255"/>
      <c r="P346" s="255"/>
      <c r="Q346" s="255"/>
      <c r="R346" s="255"/>
      <c r="S346" s="255"/>
      <c r="T346" s="25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7" t="s">
        <v>232</v>
      </c>
      <c r="AU346" s="257" t="s">
        <v>86</v>
      </c>
      <c r="AV346" s="14" t="s">
        <v>230</v>
      </c>
      <c r="AW346" s="14" t="s">
        <v>32</v>
      </c>
      <c r="AX346" s="14" t="s">
        <v>84</v>
      </c>
      <c r="AY346" s="257" t="s">
        <v>224</v>
      </c>
    </row>
    <row r="347" spans="1:65" s="2" customFormat="1" ht="24.15" customHeight="1">
      <c r="A347" s="38"/>
      <c r="B347" s="39"/>
      <c r="C347" s="221" t="s">
        <v>579</v>
      </c>
      <c r="D347" s="221" t="s">
        <v>226</v>
      </c>
      <c r="E347" s="222" t="s">
        <v>580</v>
      </c>
      <c r="F347" s="223" t="s">
        <v>581</v>
      </c>
      <c r="G347" s="224" t="s">
        <v>229</v>
      </c>
      <c r="H347" s="225">
        <v>17.023</v>
      </c>
      <c r="I347" s="226"/>
      <c r="J347" s="227">
        <f>ROUND(I347*H347,2)</f>
        <v>0</v>
      </c>
      <c r="K347" s="228"/>
      <c r="L347" s="44"/>
      <c r="M347" s="229" t="s">
        <v>1</v>
      </c>
      <c r="N347" s="230" t="s">
        <v>41</v>
      </c>
      <c r="O347" s="91"/>
      <c r="P347" s="231">
        <f>O347*H347</f>
        <v>0</v>
      </c>
      <c r="Q347" s="231">
        <v>0</v>
      </c>
      <c r="R347" s="231">
        <f>Q347*H347</f>
        <v>0</v>
      </c>
      <c r="S347" s="231">
        <v>0.034</v>
      </c>
      <c r="T347" s="232">
        <f>S347*H347</f>
        <v>0.578782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3" t="s">
        <v>230</v>
      </c>
      <c r="AT347" s="233" t="s">
        <v>226</v>
      </c>
      <c r="AU347" s="233" t="s">
        <v>86</v>
      </c>
      <c r="AY347" s="17" t="s">
        <v>224</v>
      </c>
      <c r="BE347" s="234">
        <f>IF(N347="základní",J347,0)</f>
        <v>0</v>
      </c>
      <c r="BF347" s="234">
        <f>IF(N347="snížená",J347,0)</f>
        <v>0</v>
      </c>
      <c r="BG347" s="234">
        <f>IF(N347="zákl. přenesená",J347,0)</f>
        <v>0</v>
      </c>
      <c r="BH347" s="234">
        <f>IF(N347="sníž. přenesená",J347,0)</f>
        <v>0</v>
      </c>
      <c r="BI347" s="234">
        <f>IF(N347="nulová",J347,0)</f>
        <v>0</v>
      </c>
      <c r="BJ347" s="17" t="s">
        <v>84</v>
      </c>
      <c r="BK347" s="234">
        <f>ROUND(I347*H347,2)</f>
        <v>0</v>
      </c>
      <c r="BL347" s="17" t="s">
        <v>230</v>
      </c>
      <c r="BM347" s="233" t="s">
        <v>582</v>
      </c>
    </row>
    <row r="348" spans="1:51" s="13" customFormat="1" ht="12">
      <c r="A348" s="13"/>
      <c r="B348" s="235"/>
      <c r="C348" s="236"/>
      <c r="D348" s="237" t="s">
        <v>232</v>
      </c>
      <c r="E348" s="238" t="s">
        <v>1</v>
      </c>
      <c r="F348" s="239" t="s">
        <v>583</v>
      </c>
      <c r="G348" s="236"/>
      <c r="H348" s="240">
        <v>5.42</v>
      </c>
      <c r="I348" s="241"/>
      <c r="J348" s="236"/>
      <c r="K348" s="236"/>
      <c r="L348" s="242"/>
      <c r="M348" s="243"/>
      <c r="N348" s="244"/>
      <c r="O348" s="244"/>
      <c r="P348" s="244"/>
      <c r="Q348" s="244"/>
      <c r="R348" s="244"/>
      <c r="S348" s="244"/>
      <c r="T348" s="24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6" t="s">
        <v>232</v>
      </c>
      <c r="AU348" s="246" t="s">
        <v>86</v>
      </c>
      <c r="AV348" s="13" t="s">
        <v>86</v>
      </c>
      <c r="AW348" s="13" t="s">
        <v>32</v>
      </c>
      <c r="AX348" s="13" t="s">
        <v>76</v>
      </c>
      <c r="AY348" s="246" t="s">
        <v>224</v>
      </c>
    </row>
    <row r="349" spans="1:51" s="13" customFormat="1" ht="12">
      <c r="A349" s="13"/>
      <c r="B349" s="235"/>
      <c r="C349" s="236"/>
      <c r="D349" s="237" t="s">
        <v>232</v>
      </c>
      <c r="E349" s="238" t="s">
        <v>1</v>
      </c>
      <c r="F349" s="239" t="s">
        <v>584</v>
      </c>
      <c r="G349" s="236"/>
      <c r="H349" s="240">
        <v>8.889</v>
      </c>
      <c r="I349" s="241"/>
      <c r="J349" s="236"/>
      <c r="K349" s="236"/>
      <c r="L349" s="242"/>
      <c r="M349" s="243"/>
      <c r="N349" s="244"/>
      <c r="O349" s="244"/>
      <c r="P349" s="244"/>
      <c r="Q349" s="244"/>
      <c r="R349" s="244"/>
      <c r="S349" s="244"/>
      <c r="T349" s="24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6" t="s">
        <v>232</v>
      </c>
      <c r="AU349" s="246" t="s">
        <v>86</v>
      </c>
      <c r="AV349" s="13" t="s">
        <v>86</v>
      </c>
      <c r="AW349" s="13" t="s">
        <v>32</v>
      </c>
      <c r="AX349" s="13" t="s">
        <v>76</v>
      </c>
      <c r="AY349" s="246" t="s">
        <v>224</v>
      </c>
    </row>
    <row r="350" spans="1:51" s="13" customFormat="1" ht="12">
      <c r="A350" s="13"/>
      <c r="B350" s="235"/>
      <c r="C350" s="236"/>
      <c r="D350" s="237" t="s">
        <v>232</v>
      </c>
      <c r="E350" s="238" t="s">
        <v>1</v>
      </c>
      <c r="F350" s="239" t="s">
        <v>585</v>
      </c>
      <c r="G350" s="236"/>
      <c r="H350" s="240">
        <v>2.714</v>
      </c>
      <c r="I350" s="241"/>
      <c r="J350" s="236"/>
      <c r="K350" s="236"/>
      <c r="L350" s="242"/>
      <c r="M350" s="243"/>
      <c r="N350" s="244"/>
      <c r="O350" s="244"/>
      <c r="P350" s="244"/>
      <c r="Q350" s="244"/>
      <c r="R350" s="244"/>
      <c r="S350" s="244"/>
      <c r="T350" s="24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6" t="s">
        <v>232</v>
      </c>
      <c r="AU350" s="246" t="s">
        <v>86</v>
      </c>
      <c r="AV350" s="13" t="s">
        <v>86</v>
      </c>
      <c r="AW350" s="13" t="s">
        <v>32</v>
      </c>
      <c r="AX350" s="13" t="s">
        <v>76</v>
      </c>
      <c r="AY350" s="246" t="s">
        <v>224</v>
      </c>
    </row>
    <row r="351" spans="1:51" s="14" customFormat="1" ht="12">
      <c r="A351" s="14"/>
      <c r="B351" s="247"/>
      <c r="C351" s="248"/>
      <c r="D351" s="237" t="s">
        <v>232</v>
      </c>
      <c r="E351" s="249" t="s">
        <v>1</v>
      </c>
      <c r="F351" s="250" t="s">
        <v>240</v>
      </c>
      <c r="G351" s="248"/>
      <c r="H351" s="251">
        <v>17.023</v>
      </c>
      <c r="I351" s="252"/>
      <c r="J351" s="248"/>
      <c r="K351" s="248"/>
      <c r="L351" s="253"/>
      <c r="M351" s="254"/>
      <c r="N351" s="255"/>
      <c r="O351" s="255"/>
      <c r="P351" s="255"/>
      <c r="Q351" s="255"/>
      <c r="R351" s="255"/>
      <c r="S351" s="255"/>
      <c r="T351" s="25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7" t="s">
        <v>232</v>
      </c>
      <c r="AU351" s="257" t="s">
        <v>86</v>
      </c>
      <c r="AV351" s="14" t="s">
        <v>230</v>
      </c>
      <c r="AW351" s="14" t="s">
        <v>32</v>
      </c>
      <c r="AX351" s="14" t="s">
        <v>84</v>
      </c>
      <c r="AY351" s="257" t="s">
        <v>224</v>
      </c>
    </row>
    <row r="352" spans="1:65" s="2" customFormat="1" ht="21.75" customHeight="1">
      <c r="A352" s="38"/>
      <c r="B352" s="39"/>
      <c r="C352" s="221" t="s">
        <v>586</v>
      </c>
      <c r="D352" s="221" t="s">
        <v>226</v>
      </c>
      <c r="E352" s="222" t="s">
        <v>587</v>
      </c>
      <c r="F352" s="223" t="s">
        <v>588</v>
      </c>
      <c r="G352" s="224" t="s">
        <v>229</v>
      </c>
      <c r="H352" s="225">
        <v>18.142</v>
      </c>
      <c r="I352" s="226"/>
      <c r="J352" s="227">
        <f>ROUND(I352*H352,2)</f>
        <v>0</v>
      </c>
      <c r="K352" s="228"/>
      <c r="L352" s="44"/>
      <c r="M352" s="229" t="s">
        <v>1</v>
      </c>
      <c r="N352" s="230" t="s">
        <v>41</v>
      </c>
      <c r="O352" s="91"/>
      <c r="P352" s="231">
        <f>O352*H352</f>
        <v>0</v>
      </c>
      <c r="Q352" s="231">
        <v>0</v>
      </c>
      <c r="R352" s="231">
        <f>Q352*H352</f>
        <v>0</v>
      </c>
      <c r="S352" s="231">
        <v>0.076</v>
      </c>
      <c r="T352" s="232">
        <f>S352*H352</f>
        <v>1.378792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3" t="s">
        <v>230</v>
      </c>
      <c r="AT352" s="233" t="s">
        <v>226</v>
      </c>
      <c r="AU352" s="233" t="s">
        <v>86</v>
      </c>
      <c r="AY352" s="17" t="s">
        <v>224</v>
      </c>
      <c r="BE352" s="234">
        <f>IF(N352="základní",J352,0)</f>
        <v>0</v>
      </c>
      <c r="BF352" s="234">
        <f>IF(N352="snížená",J352,0)</f>
        <v>0</v>
      </c>
      <c r="BG352" s="234">
        <f>IF(N352="zákl. přenesená",J352,0)</f>
        <v>0</v>
      </c>
      <c r="BH352" s="234">
        <f>IF(N352="sníž. přenesená",J352,0)</f>
        <v>0</v>
      </c>
      <c r="BI352" s="234">
        <f>IF(N352="nulová",J352,0)</f>
        <v>0</v>
      </c>
      <c r="BJ352" s="17" t="s">
        <v>84</v>
      </c>
      <c r="BK352" s="234">
        <f>ROUND(I352*H352,2)</f>
        <v>0</v>
      </c>
      <c r="BL352" s="17" t="s">
        <v>230</v>
      </c>
      <c r="BM352" s="233" t="s">
        <v>589</v>
      </c>
    </row>
    <row r="353" spans="1:51" s="13" customFormat="1" ht="12">
      <c r="A353" s="13"/>
      <c r="B353" s="235"/>
      <c r="C353" s="236"/>
      <c r="D353" s="237" t="s">
        <v>232</v>
      </c>
      <c r="E353" s="238" t="s">
        <v>1</v>
      </c>
      <c r="F353" s="239" t="s">
        <v>590</v>
      </c>
      <c r="G353" s="236"/>
      <c r="H353" s="240">
        <v>6.008</v>
      </c>
      <c r="I353" s="241"/>
      <c r="J353" s="236"/>
      <c r="K353" s="236"/>
      <c r="L353" s="242"/>
      <c r="M353" s="243"/>
      <c r="N353" s="244"/>
      <c r="O353" s="244"/>
      <c r="P353" s="244"/>
      <c r="Q353" s="244"/>
      <c r="R353" s="244"/>
      <c r="S353" s="244"/>
      <c r="T353" s="24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6" t="s">
        <v>232</v>
      </c>
      <c r="AU353" s="246" t="s">
        <v>86</v>
      </c>
      <c r="AV353" s="13" t="s">
        <v>86</v>
      </c>
      <c r="AW353" s="13" t="s">
        <v>32</v>
      </c>
      <c r="AX353" s="13" t="s">
        <v>76</v>
      </c>
      <c r="AY353" s="246" t="s">
        <v>224</v>
      </c>
    </row>
    <row r="354" spans="1:51" s="13" customFormat="1" ht="12">
      <c r="A354" s="13"/>
      <c r="B354" s="235"/>
      <c r="C354" s="236"/>
      <c r="D354" s="237" t="s">
        <v>232</v>
      </c>
      <c r="E354" s="238" t="s">
        <v>1</v>
      </c>
      <c r="F354" s="239" t="s">
        <v>591</v>
      </c>
      <c r="G354" s="236"/>
      <c r="H354" s="240">
        <v>4.925</v>
      </c>
      <c r="I354" s="241"/>
      <c r="J354" s="236"/>
      <c r="K354" s="236"/>
      <c r="L354" s="242"/>
      <c r="M354" s="243"/>
      <c r="N354" s="244"/>
      <c r="O354" s="244"/>
      <c r="P354" s="244"/>
      <c r="Q354" s="244"/>
      <c r="R354" s="244"/>
      <c r="S354" s="244"/>
      <c r="T354" s="24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6" t="s">
        <v>232</v>
      </c>
      <c r="AU354" s="246" t="s">
        <v>86</v>
      </c>
      <c r="AV354" s="13" t="s">
        <v>86</v>
      </c>
      <c r="AW354" s="13" t="s">
        <v>32</v>
      </c>
      <c r="AX354" s="13" t="s">
        <v>76</v>
      </c>
      <c r="AY354" s="246" t="s">
        <v>224</v>
      </c>
    </row>
    <row r="355" spans="1:51" s="13" customFormat="1" ht="12">
      <c r="A355" s="13"/>
      <c r="B355" s="235"/>
      <c r="C355" s="236"/>
      <c r="D355" s="237" t="s">
        <v>232</v>
      </c>
      <c r="E355" s="238" t="s">
        <v>1</v>
      </c>
      <c r="F355" s="239" t="s">
        <v>592</v>
      </c>
      <c r="G355" s="236"/>
      <c r="H355" s="240">
        <v>7.209</v>
      </c>
      <c r="I355" s="241"/>
      <c r="J355" s="236"/>
      <c r="K355" s="236"/>
      <c r="L355" s="242"/>
      <c r="M355" s="243"/>
      <c r="N355" s="244"/>
      <c r="O355" s="244"/>
      <c r="P355" s="244"/>
      <c r="Q355" s="244"/>
      <c r="R355" s="244"/>
      <c r="S355" s="244"/>
      <c r="T355" s="24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6" t="s">
        <v>232</v>
      </c>
      <c r="AU355" s="246" t="s">
        <v>86</v>
      </c>
      <c r="AV355" s="13" t="s">
        <v>86</v>
      </c>
      <c r="AW355" s="13" t="s">
        <v>32</v>
      </c>
      <c r="AX355" s="13" t="s">
        <v>76</v>
      </c>
      <c r="AY355" s="246" t="s">
        <v>224</v>
      </c>
    </row>
    <row r="356" spans="1:51" s="14" customFormat="1" ht="12">
      <c r="A356" s="14"/>
      <c r="B356" s="247"/>
      <c r="C356" s="248"/>
      <c r="D356" s="237" t="s">
        <v>232</v>
      </c>
      <c r="E356" s="249" t="s">
        <v>1</v>
      </c>
      <c r="F356" s="250" t="s">
        <v>240</v>
      </c>
      <c r="G356" s="248"/>
      <c r="H356" s="251">
        <v>18.142</v>
      </c>
      <c r="I356" s="252"/>
      <c r="J356" s="248"/>
      <c r="K356" s="248"/>
      <c r="L356" s="253"/>
      <c r="M356" s="254"/>
      <c r="N356" s="255"/>
      <c r="O356" s="255"/>
      <c r="P356" s="255"/>
      <c r="Q356" s="255"/>
      <c r="R356" s="255"/>
      <c r="S356" s="255"/>
      <c r="T356" s="25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7" t="s">
        <v>232</v>
      </c>
      <c r="AU356" s="257" t="s">
        <v>86</v>
      </c>
      <c r="AV356" s="14" t="s">
        <v>230</v>
      </c>
      <c r="AW356" s="14" t="s">
        <v>32</v>
      </c>
      <c r="AX356" s="14" t="s">
        <v>84</v>
      </c>
      <c r="AY356" s="257" t="s">
        <v>224</v>
      </c>
    </row>
    <row r="357" spans="1:65" s="2" customFormat="1" ht="16.5" customHeight="1">
      <c r="A357" s="38"/>
      <c r="B357" s="39"/>
      <c r="C357" s="221" t="s">
        <v>593</v>
      </c>
      <c r="D357" s="221" t="s">
        <v>226</v>
      </c>
      <c r="E357" s="222" t="s">
        <v>594</v>
      </c>
      <c r="F357" s="223" t="s">
        <v>595</v>
      </c>
      <c r="G357" s="224" t="s">
        <v>229</v>
      </c>
      <c r="H357" s="225">
        <v>4.448</v>
      </c>
      <c r="I357" s="226"/>
      <c r="J357" s="227">
        <f>ROUND(I357*H357,2)</f>
        <v>0</v>
      </c>
      <c r="K357" s="228"/>
      <c r="L357" s="44"/>
      <c r="M357" s="229" t="s">
        <v>1</v>
      </c>
      <c r="N357" s="230" t="s">
        <v>41</v>
      </c>
      <c r="O357" s="91"/>
      <c r="P357" s="231">
        <f>O357*H357</f>
        <v>0</v>
      </c>
      <c r="Q357" s="231">
        <v>0</v>
      </c>
      <c r="R357" s="231">
        <f>Q357*H357</f>
        <v>0</v>
      </c>
      <c r="S357" s="231">
        <v>0.086</v>
      </c>
      <c r="T357" s="232">
        <f>S357*H357</f>
        <v>0.382528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33" t="s">
        <v>230</v>
      </c>
      <c r="AT357" s="233" t="s">
        <v>226</v>
      </c>
      <c r="AU357" s="233" t="s">
        <v>86</v>
      </c>
      <c r="AY357" s="17" t="s">
        <v>224</v>
      </c>
      <c r="BE357" s="234">
        <f>IF(N357="základní",J357,0)</f>
        <v>0</v>
      </c>
      <c r="BF357" s="234">
        <f>IF(N357="snížená",J357,0)</f>
        <v>0</v>
      </c>
      <c r="BG357" s="234">
        <f>IF(N357="zákl. přenesená",J357,0)</f>
        <v>0</v>
      </c>
      <c r="BH357" s="234">
        <f>IF(N357="sníž. přenesená",J357,0)</f>
        <v>0</v>
      </c>
      <c r="BI357" s="234">
        <f>IF(N357="nulová",J357,0)</f>
        <v>0</v>
      </c>
      <c r="BJ357" s="17" t="s">
        <v>84</v>
      </c>
      <c r="BK357" s="234">
        <f>ROUND(I357*H357,2)</f>
        <v>0</v>
      </c>
      <c r="BL357" s="17" t="s">
        <v>230</v>
      </c>
      <c r="BM357" s="233" t="s">
        <v>596</v>
      </c>
    </row>
    <row r="358" spans="1:51" s="13" customFormat="1" ht="12">
      <c r="A358" s="13"/>
      <c r="B358" s="235"/>
      <c r="C358" s="236"/>
      <c r="D358" s="237" t="s">
        <v>232</v>
      </c>
      <c r="E358" s="238" t="s">
        <v>1</v>
      </c>
      <c r="F358" s="239" t="s">
        <v>597</v>
      </c>
      <c r="G358" s="236"/>
      <c r="H358" s="240">
        <v>4.448</v>
      </c>
      <c r="I358" s="241"/>
      <c r="J358" s="236"/>
      <c r="K358" s="236"/>
      <c r="L358" s="242"/>
      <c r="M358" s="243"/>
      <c r="N358" s="244"/>
      <c r="O358" s="244"/>
      <c r="P358" s="244"/>
      <c r="Q358" s="244"/>
      <c r="R358" s="244"/>
      <c r="S358" s="244"/>
      <c r="T358" s="24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6" t="s">
        <v>232</v>
      </c>
      <c r="AU358" s="246" t="s">
        <v>86</v>
      </c>
      <c r="AV358" s="13" t="s">
        <v>86</v>
      </c>
      <c r="AW358" s="13" t="s">
        <v>32</v>
      </c>
      <c r="AX358" s="13" t="s">
        <v>84</v>
      </c>
      <c r="AY358" s="246" t="s">
        <v>224</v>
      </c>
    </row>
    <row r="359" spans="1:65" s="2" customFormat="1" ht="37.8" customHeight="1">
      <c r="A359" s="38"/>
      <c r="B359" s="39"/>
      <c r="C359" s="221" t="s">
        <v>598</v>
      </c>
      <c r="D359" s="221" t="s">
        <v>226</v>
      </c>
      <c r="E359" s="222" t="s">
        <v>599</v>
      </c>
      <c r="F359" s="223" t="s">
        <v>600</v>
      </c>
      <c r="G359" s="224" t="s">
        <v>518</v>
      </c>
      <c r="H359" s="225">
        <v>1</v>
      </c>
      <c r="I359" s="226"/>
      <c r="J359" s="227">
        <f>ROUND(I359*H359,2)</f>
        <v>0</v>
      </c>
      <c r="K359" s="228"/>
      <c r="L359" s="44"/>
      <c r="M359" s="229" t="s">
        <v>1</v>
      </c>
      <c r="N359" s="230" t="s">
        <v>41</v>
      </c>
      <c r="O359" s="91"/>
      <c r="P359" s="231">
        <f>O359*H359</f>
        <v>0</v>
      </c>
      <c r="Q359" s="231">
        <v>0</v>
      </c>
      <c r="R359" s="231">
        <f>Q359*H359</f>
        <v>0</v>
      </c>
      <c r="S359" s="231">
        <v>0.013</v>
      </c>
      <c r="T359" s="232">
        <f>S359*H359</f>
        <v>0.013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3" t="s">
        <v>230</v>
      </c>
      <c r="AT359" s="233" t="s">
        <v>226</v>
      </c>
      <c r="AU359" s="233" t="s">
        <v>86</v>
      </c>
      <c r="AY359" s="17" t="s">
        <v>224</v>
      </c>
      <c r="BE359" s="234">
        <f>IF(N359="základní",J359,0)</f>
        <v>0</v>
      </c>
      <c r="BF359" s="234">
        <f>IF(N359="snížená",J359,0)</f>
        <v>0</v>
      </c>
      <c r="BG359" s="234">
        <f>IF(N359="zákl. přenesená",J359,0)</f>
        <v>0</v>
      </c>
      <c r="BH359" s="234">
        <f>IF(N359="sníž. přenesená",J359,0)</f>
        <v>0</v>
      </c>
      <c r="BI359" s="234">
        <f>IF(N359="nulová",J359,0)</f>
        <v>0</v>
      </c>
      <c r="BJ359" s="17" t="s">
        <v>84</v>
      </c>
      <c r="BK359" s="234">
        <f>ROUND(I359*H359,2)</f>
        <v>0</v>
      </c>
      <c r="BL359" s="17" t="s">
        <v>230</v>
      </c>
      <c r="BM359" s="233" t="s">
        <v>601</v>
      </c>
    </row>
    <row r="360" spans="1:65" s="2" customFormat="1" ht="24.15" customHeight="1">
      <c r="A360" s="38"/>
      <c r="B360" s="39"/>
      <c r="C360" s="221" t="s">
        <v>602</v>
      </c>
      <c r="D360" s="221" t="s">
        <v>226</v>
      </c>
      <c r="E360" s="222" t="s">
        <v>603</v>
      </c>
      <c r="F360" s="223" t="s">
        <v>604</v>
      </c>
      <c r="G360" s="224" t="s">
        <v>518</v>
      </c>
      <c r="H360" s="225">
        <v>1</v>
      </c>
      <c r="I360" s="226"/>
      <c r="J360" s="227">
        <f>ROUND(I360*H360,2)</f>
        <v>0</v>
      </c>
      <c r="K360" s="228"/>
      <c r="L360" s="44"/>
      <c r="M360" s="229" t="s">
        <v>1</v>
      </c>
      <c r="N360" s="230" t="s">
        <v>41</v>
      </c>
      <c r="O360" s="91"/>
      <c r="P360" s="231">
        <f>O360*H360</f>
        <v>0</v>
      </c>
      <c r="Q360" s="231">
        <v>0</v>
      </c>
      <c r="R360" s="231">
        <f>Q360*H360</f>
        <v>0</v>
      </c>
      <c r="S360" s="231">
        <v>0.013</v>
      </c>
      <c r="T360" s="232">
        <f>S360*H360</f>
        <v>0.013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3" t="s">
        <v>230</v>
      </c>
      <c r="AT360" s="233" t="s">
        <v>226</v>
      </c>
      <c r="AU360" s="233" t="s">
        <v>86</v>
      </c>
      <c r="AY360" s="17" t="s">
        <v>224</v>
      </c>
      <c r="BE360" s="234">
        <f>IF(N360="základní",J360,0)</f>
        <v>0</v>
      </c>
      <c r="BF360" s="234">
        <f>IF(N360="snížená",J360,0)</f>
        <v>0</v>
      </c>
      <c r="BG360" s="234">
        <f>IF(N360="zákl. přenesená",J360,0)</f>
        <v>0</v>
      </c>
      <c r="BH360" s="234">
        <f>IF(N360="sníž. přenesená",J360,0)</f>
        <v>0</v>
      </c>
      <c r="BI360" s="234">
        <f>IF(N360="nulová",J360,0)</f>
        <v>0</v>
      </c>
      <c r="BJ360" s="17" t="s">
        <v>84</v>
      </c>
      <c r="BK360" s="234">
        <f>ROUND(I360*H360,2)</f>
        <v>0</v>
      </c>
      <c r="BL360" s="17" t="s">
        <v>230</v>
      </c>
      <c r="BM360" s="233" t="s">
        <v>605</v>
      </c>
    </row>
    <row r="361" spans="1:65" s="2" customFormat="1" ht="33" customHeight="1">
      <c r="A361" s="38"/>
      <c r="B361" s="39"/>
      <c r="C361" s="221" t="s">
        <v>606</v>
      </c>
      <c r="D361" s="221" t="s">
        <v>226</v>
      </c>
      <c r="E361" s="222" t="s">
        <v>607</v>
      </c>
      <c r="F361" s="223" t="s">
        <v>608</v>
      </c>
      <c r="G361" s="224" t="s">
        <v>518</v>
      </c>
      <c r="H361" s="225">
        <v>1</v>
      </c>
      <c r="I361" s="226"/>
      <c r="J361" s="227">
        <f>ROUND(I361*H361,2)</f>
        <v>0</v>
      </c>
      <c r="K361" s="228"/>
      <c r="L361" s="44"/>
      <c r="M361" s="229" t="s">
        <v>1</v>
      </c>
      <c r="N361" s="230" t="s">
        <v>41</v>
      </c>
      <c r="O361" s="91"/>
      <c r="P361" s="231">
        <f>O361*H361</f>
        <v>0</v>
      </c>
      <c r="Q361" s="231">
        <v>0</v>
      </c>
      <c r="R361" s="231">
        <f>Q361*H361</f>
        <v>0</v>
      </c>
      <c r="S361" s="231">
        <v>0.013</v>
      </c>
      <c r="T361" s="232">
        <f>S361*H361</f>
        <v>0.013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33" t="s">
        <v>230</v>
      </c>
      <c r="AT361" s="233" t="s">
        <v>226</v>
      </c>
      <c r="AU361" s="233" t="s">
        <v>86</v>
      </c>
      <c r="AY361" s="17" t="s">
        <v>224</v>
      </c>
      <c r="BE361" s="234">
        <f>IF(N361="základní",J361,0)</f>
        <v>0</v>
      </c>
      <c r="BF361" s="234">
        <f>IF(N361="snížená",J361,0)</f>
        <v>0</v>
      </c>
      <c r="BG361" s="234">
        <f>IF(N361="zákl. přenesená",J361,0)</f>
        <v>0</v>
      </c>
      <c r="BH361" s="234">
        <f>IF(N361="sníž. přenesená",J361,0)</f>
        <v>0</v>
      </c>
      <c r="BI361" s="234">
        <f>IF(N361="nulová",J361,0)</f>
        <v>0</v>
      </c>
      <c r="BJ361" s="17" t="s">
        <v>84</v>
      </c>
      <c r="BK361" s="234">
        <f>ROUND(I361*H361,2)</f>
        <v>0</v>
      </c>
      <c r="BL361" s="17" t="s">
        <v>230</v>
      </c>
      <c r="BM361" s="233" t="s">
        <v>609</v>
      </c>
    </row>
    <row r="362" spans="1:65" s="2" customFormat="1" ht="49.05" customHeight="1">
      <c r="A362" s="38"/>
      <c r="B362" s="39"/>
      <c r="C362" s="221" t="s">
        <v>610</v>
      </c>
      <c r="D362" s="221" t="s">
        <v>226</v>
      </c>
      <c r="E362" s="222" t="s">
        <v>611</v>
      </c>
      <c r="F362" s="223" t="s">
        <v>612</v>
      </c>
      <c r="G362" s="224" t="s">
        <v>518</v>
      </c>
      <c r="H362" s="225">
        <v>1</v>
      </c>
      <c r="I362" s="226"/>
      <c r="J362" s="227">
        <f>ROUND(I362*H362,2)</f>
        <v>0</v>
      </c>
      <c r="K362" s="228"/>
      <c r="L362" s="44"/>
      <c r="M362" s="229" t="s">
        <v>1</v>
      </c>
      <c r="N362" s="230" t="s">
        <v>41</v>
      </c>
      <c r="O362" s="91"/>
      <c r="P362" s="231">
        <f>O362*H362</f>
        <v>0</v>
      </c>
      <c r="Q362" s="231">
        <v>0</v>
      </c>
      <c r="R362" s="231">
        <f>Q362*H362</f>
        <v>0</v>
      </c>
      <c r="S362" s="231">
        <v>0.013</v>
      </c>
      <c r="T362" s="232">
        <f>S362*H362</f>
        <v>0.013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3" t="s">
        <v>230</v>
      </c>
      <c r="AT362" s="233" t="s">
        <v>226</v>
      </c>
      <c r="AU362" s="233" t="s">
        <v>86</v>
      </c>
      <c r="AY362" s="17" t="s">
        <v>224</v>
      </c>
      <c r="BE362" s="234">
        <f>IF(N362="základní",J362,0)</f>
        <v>0</v>
      </c>
      <c r="BF362" s="234">
        <f>IF(N362="snížená",J362,0)</f>
        <v>0</v>
      </c>
      <c r="BG362" s="234">
        <f>IF(N362="zákl. přenesená",J362,0)</f>
        <v>0</v>
      </c>
      <c r="BH362" s="234">
        <f>IF(N362="sníž. přenesená",J362,0)</f>
        <v>0</v>
      </c>
      <c r="BI362" s="234">
        <f>IF(N362="nulová",J362,0)</f>
        <v>0</v>
      </c>
      <c r="BJ362" s="17" t="s">
        <v>84</v>
      </c>
      <c r="BK362" s="234">
        <f>ROUND(I362*H362,2)</f>
        <v>0</v>
      </c>
      <c r="BL362" s="17" t="s">
        <v>230</v>
      </c>
      <c r="BM362" s="233" t="s">
        <v>613</v>
      </c>
    </row>
    <row r="363" spans="1:65" s="2" customFormat="1" ht="33" customHeight="1">
      <c r="A363" s="38"/>
      <c r="B363" s="39"/>
      <c r="C363" s="221" t="s">
        <v>614</v>
      </c>
      <c r="D363" s="221" t="s">
        <v>226</v>
      </c>
      <c r="E363" s="222" t="s">
        <v>615</v>
      </c>
      <c r="F363" s="223" t="s">
        <v>616</v>
      </c>
      <c r="G363" s="224" t="s">
        <v>518</v>
      </c>
      <c r="H363" s="225">
        <v>1</v>
      </c>
      <c r="I363" s="226"/>
      <c r="J363" s="227">
        <f>ROUND(I363*H363,2)</f>
        <v>0</v>
      </c>
      <c r="K363" s="228"/>
      <c r="L363" s="44"/>
      <c r="M363" s="229" t="s">
        <v>1</v>
      </c>
      <c r="N363" s="230" t="s">
        <v>41</v>
      </c>
      <c r="O363" s="91"/>
      <c r="P363" s="231">
        <f>O363*H363</f>
        <v>0</v>
      </c>
      <c r="Q363" s="231">
        <v>0</v>
      </c>
      <c r="R363" s="231">
        <f>Q363*H363</f>
        <v>0</v>
      </c>
      <c r="S363" s="231">
        <v>0.013</v>
      </c>
      <c r="T363" s="232">
        <f>S363*H363</f>
        <v>0.013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33" t="s">
        <v>230</v>
      </c>
      <c r="AT363" s="233" t="s">
        <v>226</v>
      </c>
      <c r="AU363" s="233" t="s">
        <v>86</v>
      </c>
      <c r="AY363" s="17" t="s">
        <v>224</v>
      </c>
      <c r="BE363" s="234">
        <f>IF(N363="základní",J363,0)</f>
        <v>0</v>
      </c>
      <c r="BF363" s="234">
        <f>IF(N363="snížená",J363,0)</f>
        <v>0</v>
      </c>
      <c r="BG363" s="234">
        <f>IF(N363="zákl. přenesená",J363,0)</f>
        <v>0</v>
      </c>
      <c r="BH363" s="234">
        <f>IF(N363="sníž. přenesená",J363,0)</f>
        <v>0</v>
      </c>
      <c r="BI363" s="234">
        <f>IF(N363="nulová",J363,0)</f>
        <v>0</v>
      </c>
      <c r="BJ363" s="17" t="s">
        <v>84</v>
      </c>
      <c r="BK363" s="234">
        <f>ROUND(I363*H363,2)</f>
        <v>0</v>
      </c>
      <c r="BL363" s="17" t="s">
        <v>230</v>
      </c>
      <c r="BM363" s="233" t="s">
        <v>617</v>
      </c>
    </row>
    <row r="364" spans="1:65" s="2" customFormat="1" ht="24.15" customHeight="1">
      <c r="A364" s="38"/>
      <c r="B364" s="39"/>
      <c r="C364" s="221" t="s">
        <v>618</v>
      </c>
      <c r="D364" s="221" t="s">
        <v>226</v>
      </c>
      <c r="E364" s="222" t="s">
        <v>619</v>
      </c>
      <c r="F364" s="223" t="s">
        <v>620</v>
      </c>
      <c r="G364" s="224" t="s">
        <v>236</v>
      </c>
      <c r="H364" s="225">
        <v>0.286</v>
      </c>
      <c r="I364" s="226"/>
      <c r="J364" s="227">
        <f>ROUND(I364*H364,2)</f>
        <v>0</v>
      </c>
      <c r="K364" s="228"/>
      <c r="L364" s="44"/>
      <c r="M364" s="229" t="s">
        <v>1</v>
      </c>
      <c r="N364" s="230" t="s">
        <v>41</v>
      </c>
      <c r="O364" s="91"/>
      <c r="P364" s="231">
        <f>O364*H364</f>
        <v>0</v>
      </c>
      <c r="Q364" s="231">
        <v>0</v>
      </c>
      <c r="R364" s="231">
        <f>Q364*H364</f>
        <v>0</v>
      </c>
      <c r="S364" s="231">
        <v>1.8</v>
      </c>
      <c r="T364" s="232">
        <f>S364*H364</f>
        <v>0.5147999999999999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33" t="s">
        <v>230</v>
      </c>
      <c r="AT364" s="233" t="s">
        <v>226</v>
      </c>
      <c r="AU364" s="233" t="s">
        <v>86</v>
      </c>
      <c r="AY364" s="17" t="s">
        <v>224</v>
      </c>
      <c r="BE364" s="234">
        <f>IF(N364="základní",J364,0)</f>
        <v>0</v>
      </c>
      <c r="BF364" s="234">
        <f>IF(N364="snížená",J364,0)</f>
        <v>0</v>
      </c>
      <c r="BG364" s="234">
        <f>IF(N364="zákl. přenesená",J364,0)</f>
        <v>0</v>
      </c>
      <c r="BH364" s="234">
        <f>IF(N364="sníž. přenesená",J364,0)</f>
        <v>0</v>
      </c>
      <c r="BI364" s="234">
        <f>IF(N364="nulová",J364,0)</f>
        <v>0</v>
      </c>
      <c r="BJ364" s="17" t="s">
        <v>84</v>
      </c>
      <c r="BK364" s="234">
        <f>ROUND(I364*H364,2)</f>
        <v>0</v>
      </c>
      <c r="BL364" s="17" t="s">
        <v>230</v>
      </c>
      <c r="BM364" s="233" t="s">
        <v>621</v>
      </c>
    </row>
    <row r="365" spans="1:51" s="13" customFormat="1" ht="12">
      <c r="A365" s="13"/>
      <c r="B365" s="235"/>
      <c r="C365" s="236"/>
      <c r="D365" s="237" t="s">
        <v>232</v>
      </c>
      <c r="E365" s="238" t="s">
        <v>1</v>
      </c>
      <c r="F365" s="239" t="s">
        <v>622</v>
      </c>
      <c r="G365" s="236"/>
      <c r="H365" s="240">
        <v>0.128</v>
      </c>
      <c r="I365" s="241"/>
      <c r="J365" s="236"/>
      <c r="K365" s="236"/>
      <c r="L365" s="242"/>
      <c r="M365" s="243"/>
      <c r="N365" s="244"/>
      <c r="O365" s="244"/>
      <c r="P365" s="244"/>
      <c r="Q365" s="244"/>
      <c r="R365" s="244"/>
      <c r="S365" s="244"/>
      <c r="T365" s="24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6" t="s">
        <v>232</v>
      </c>
      <c r="AU365" s="246" t="s">
        <v>86</v>
      </c>
      <c r="AV365" s="13" t="s">
        <v>86</v>
      </c>
      <c r="AW365" s="13" t="s">
        <v>32</v>
      </c>
      <c r="AX365" s="13" t="s">
        <v>76</v>
      </c>
      <c r="AY365" s="246" t="s">
        <v>224</v>
      </c>
    </row>
    <row r="366" spans="1:51" s="13" customFormat="1" ht="12">
      <c r="A366" s="13"/>
      <c r="B366" s="235"/>
      <c r="C366" s="236"/>
      <c r="D366" s="237" t="s">
        <v>232</v>
      </c>
      <c r="E366" s="238" t="s">
        <v>1</v>
      </c>
      <c r="F366" s="239" t="s">
        <v>623</v>
      </c>
      <c r="G366" s="236"/>
      <c r="H366" s="240">
        <v>0.158</v>
      </c>
      <c r="I366" s="241"/>
      <c r="J366" s="236"/>
      <c r="K366" s="236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232</v>
      </c>
      <c r="AU366" s="246" t="s">
        <v>86</v>
      </c>
      <c r="AV366" s="13" t="s">
        <v>86</v>
      </c>
      <c r="AW366" s="13" t="s">
        <v>32</v>
      </c>
      <c r="AX366" s="13" t="s">
        <v>76</v>
      </c>
      <c r="AY366" s="246" t="s">
        <v>224</v>
      </c>
    </row>
    <row r="367" spans="1:51" s="14" customFormat="1" ht="12">
      <c r="A367" s="14"/>
      <c r="B367" s="247"/>
      <c r="C367" s="248"/>
      <c r="D367" s="237" t="s">
        <v>232</v>
      </c>
      <c r="E367" s="249" t="s">
        <v>1</v>
      </c>
      <c r="F367" s="250" t="s">
        <v>240</v>
      </c>
      <c r="G367" s="248"/>
      <c r="H367" s="251">
        <v>0.286</v>
      </c>
      <c r="I367" s="252"/>
      <c r="J367" s="248"/>
      <c r="K367" s="248"/>
      <c r="L367" s="253"/>
      <c r="M367" s="254"/>
      <c r="N367" s="255"/>
      <c r="O367" s="255"/>
      <c r="P367" s="255"/>
      <c r="Q367" s="255"/>
      <c r="R367" s="255"/>
      <c r="S367" s="255"/>
      <c r="T367" s="25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7" t="s">
        <v>232</v>
      </c>
      <c r="AU367" s="257" t="s">
        <v>86</v>
      </c>
      <c r="AV367" s="14" t="s">
        <v>230</v>
      </c>
      <c r="AW367" s="14" t="s">
        <v>32</v>
      </c>
      <c r="AX367" s="14" t="s">
        <v>84</v>
      </c>
      <c r="AY367" s="257" t="s">
        <v>224</v>
      </c>
    </row>
    <row r="368" spans="1:65" s="2" customFormat="1" ht="24.15" customHeight="1">
      <c r="A368" s="38"/>
      <c r="B368" s="39"/>
      <c r="C368" s="221" t="s">
        <v>624</v>
      </c>
      <c r="D368" s="221" t="s">
        <v>226</v>
      </c>
      <c r="E368" s="222" t="s">
        <v>625</v>
      </c>
      <c r="F368" s="223" t="s">
        <v>626</v>
      </c>
      <c r="G368" s="224" t="s">
        <v>229</v>
      </c>
      <c r="H368" s="225">
        <v>1.818</v>
      </c>
      <c r="I368" s="226"/>
      <c r="J368" s="227">
        <f>ROUND(I368*H368,2)</f>
        <v>0</v>
      </c>
      <c r="K368" s="228"/>
      <c r="L368" s="44"/>
      <c r="M368" s="229" t="s">
        <v>1</v>
      </c>
      <c r="N368" s="230" t="s">
        <v>41</v>
      </c>
      <c r="O368" s="91"/>
      <c r="P368" s="231">
        <f>O368*H368</f>
        <v>0</v>
      </c>
      <c r="Q368" s="231">
        <v>0</v>
      </c>
      <c r="R368" s="231">
        <f>Q368*H368</f>
        <v>0</v>
      </c>
      <c r="S368" s="231">
        <v>0.27</v>
      </c>
      <c r="T368" s="232">
        <f>S368*H368</f>
        <v>0.4908600000000001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3" t="s">
        <v>230</v>
      </c>
      <c r="AT368" s="233" t="s">
        <v>226</v>
      </c>
      <c r="AU368" s="233" t="s">
        <v>86</v>
      </c>
      <c r="AY368" s="17" t="s">
        <v>224</v>
      </c>
      <c r="BE368" s="234">
        <f>IF(N368="základní",J368,0)</f>
        <v>0</v>
      </c>
      <c r="BF368" s="234">
        <f>IF(N368="snížená",J368,0)</f>
        <v>0</v>
      </c>
      <c r="BG368" s="234">
        <f>IF(N368="zákl. přenesená",J368,0)</f>
        <v>0</v>
      </c>
      <c r="BH368" s="234">
        <f>IF(N368="sníž. přenesená",J368,0)</f>
        <v>0</v>
      </c>
      <c r="BI368" s="234">
        <f>IF(N368="nulová",J368,0)</f>
        <v>0</v>
      </c>
      <c r="BJ368" s="17" t="s">
        <v>84</v>
      </c>
      <c r="BK368" s="234">
        <f>ROUND(I368*H368,2)</f>
        <v>0</v>
      </c>
      <c r="BL368" s="17" t="s">
        <v>230</v>
      </c>
      <c r="BM368" s="233" t="s">
        <v>627</v>
      </c>
    </row>
    <row r="369" spans="1:51" s="13" customFormat="1" ht="12">
      <c r="A369" s="13"/>
      <c r="B369" s="235"/>
      <c r="C369" s="236"/>
      <c r="D369" s="237" t="s">
        <v>232</v>
      </c>
      <c r="E369" s="238" t="s">
        <v>1</v>
      </c>
      <c r="F369" s="239" t="s">
        <v>628</v>
      </c>
      <c r="G369" s="236"/>
      <c r="H369" s="240">
        <v>1.818</v>
      </c>
      <c r="I369" s="241"/>
      <c r="J369" s="236"/>
      <c r="K369" s="236"/>
      <c r="L369" s="242"/>
      <c r="M369" s="243"/>
      <c r="N369" s="244"/>
      <c r="O369" s="244"/>
      <c r="P369" s="244"/>
      <c r="Q369" s="244"/>
      <c r="R369" s="244"/>
      <c r="S369" s="244"/>
      <c r="T369" s="24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6" t="s">
        <v>232</v>
      </c>
      <c r="AU369" s="246" t="s">
        <v>86</v>
      </c>
      <c r="AV369" s="13" t="s">
        <v>86</v>
      </c>
      <c r="AW369" s="13" t="s">
        <v>32</v>
      </c>
      <c r="AX369" s="13" t="s">
        <v>84</v>
      </c>
      <c r="AY369" s="246" t="s">
        <v>224</v>
      </c>
    </row>
    <row r="370" spans="1:65" s="2" customFormat="1" ht="24.15" customHeight="1">
      <c r="A370" s="38"/>
      <c r="B370" s="39"/>
      <c r="C370" s="221" t="s">
        <v>629</v>
      </c>
      <c r="D370" s="221" t="s">
        <v>226</v>
      </c>
      <c r="E370" s="222" t="s">
        <v>630</v>
      </c>
      <c r="F370" s="223" t="s">
        <v>631</v>
      </c>
      <c r="G370" s="224" t="s">
        <v>236</v>
      </c>
      <c r="H370" s="225">
        <v>1.672</v>
      </c>
      <c r="I370" s="226"/>
      <c r="J370" s="227">
        <f>ROUND(I370*H370,2)</f>
        <v>0</v>
      </c>
      <c r="K370" s="228"/>
      <c r="L370" s="44"/>
      <c r="M370" s="229" t="s">
        <v>1</v>
      </c>
      <c r="N370" s="230" t="s">
        <v>41</v>
      </c>
      <c r="O370" s="91"/>
      <c r="P370" s="231">
        <f>O370*H370</f>
        <v>0</v>
      </c>
      <c r="Q370" s="231">
        <v>0</v>
      </c>
      <c r="R370" s="231">
        <f>Q370*H370</f>
        <v>0</v>
      </c>
      <c r="S370" s="231">
        <v>1.8</v>
      </c>
      <c r="T370" s="232">
        <f>S370*H370</f>
        <v>3.0096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3" t="s">
        <v>230</v>
      </c>
      <c r="AT370" s="233" t="s">
        <v>226</v>
      </c>
      <c r="AU370" s="233" t="s">
        <v>86</v>
      </c>
      <c r="AY370" s="17" t="s">
        <v>224</v>
      </c>
      <c r="BE370" s="234">
        <f>IF(N370="základní",J370,0)</f>
        <v>0</v>
      </c>
      <c r="BF370" s="234">
        <f>IF(N370="snížená",J370,0)</f>
        <v>0</v>
      </c>
      <c r="BG370" s="234">
        <f>IF(N370="zákl. přenesená",J370,0)</f>
        <v>0</v>
      </c>
      <c r="BH370" s="234">
        <f>IF(N370="sníž. přenesená",J370,0)</f>
        <v>0</v>
      </c>
      <c r="BI370" s="234">
        <f>IF(N370="nulová",J370,0)</f>
        <v>0</v>
      </c>
      <c r="BJ370" s="17" t="s">
        <v>84</v>
      </c>
      <c r="BK370" s="234">
        <f>ROUND(I370*H370,2)</f>
        <v>0</v>
      </c>
      <c r="BL370" s="17" t="s">
        <v>230</v>
      </c>
      <c r="BM370" s="233" t="s">
        <v>632</v>
      </c>
    </row>
    <row r="371" spans="1:51" s="13" customFormat="1" ht="12">
      <c r="A371" s="13"/>
      <c r="B371" s="235"/>
      <c r="C371" s="236"/>
      <c r="D371" s="237" t="s">
        <v>232</v>
      </c>
      <c r="E371" s="238" t="s">
        <v>1</v>
      </c>
      <c r="F371" s="239" t="s">
        <v>633</v>
      </c>
      <c r="G371" s="236"/>
      <c r="H371" s="240">
        <v>0.545</v>
      </c>
      <c r="I371" s="241"/>
      <c r="J371" s="236"/>
      <c r="K371" s="236"/>
      <c r="L371" s="242"/>
      <c r="M371" s="243"/>
      <c r="N371" s="244"/>
      <c r="O371" s="244"/>
      <c r="P371" s="244"/>
      <c r="Q371" s="244"/>
      <c r="R371" s="244"/>
      <c r="S371" s="244"/>
      <c r="T371" s="24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6" t="s">
        <v>232</v>
      </c>
      <c r="AU371" s="246" t="s">
        <v>86</v>
      </c>
      <c r="AV371" s="13" t="s">
        <v>86</v>
      </c>
      <c r="AW371" s="13" t="s">
        <v>32</v>
      </c>
      <c r="AX371" s="13" t="s">
        <v>76</v>
      </c>
      <c r="AY371" s="246" t="s">
        <v>224</v>
      </c>
    </row>
    <row r="372" spans="1:51" s="13" customFormat="1" ht="12">
      <c r="A372" s="13"/>
      <c r="B372" s="235"/>
      <c r="C372" s="236"/>
      <c r="D372" s="237" t="s">
        <v>232</v>
      </c>
      <c r="E372" s="238" t="s">
        <v>1</v>
      </c>
      <c r="F372" s="239" t="s">
        <v>634</v>
      </c>
      <c r="G372" s="236"/>
      <c r="H372" s="240">
        <v>0.691</v>
      </c>
      <c r="I372" s="241"/>
      <c r="J372" s="236"/>
      <c r="K372" s="236"/>
      <c r="L372" s="242"/>
      <c r="M372" s="243"/>
      <c r="N372" s="244"/>
      <c r="O372" s="244"/>
      <c r="P372" s="244"/>
      <c r="Q372" s="244"/>
      <c r="R372" s="244"/>
      <c r="S372" s="244"/>
      <c r="T372" s="24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6" t="s">
        <v>232</v>
      </c>
      <c r="AU372" s="246" t="s">
        <v>86</v>
      </c>
      <c r="AV372" s="13" t="s">
        <v>86</v>
      </c>
      <c r="AW372" s="13" t="s">
        <v>32</v>
      </c>
      <c r="AX372" s="13" t="s">
        <v>76</v>
      </c>
      <c r="AY372" s="246" t="s">
        <v>224</v>
      </c>
    </row>
    <row r="373" spans="1:51" s="13" customFormat="1" ht="12">
      <c r="A373" s="13"/>
      <c r="B373" s="235"/>
      <c r="C373" s="236"/>
      <c r="D373" s="237" t="s">
        <v>232</v>
      </c>
      <c r="E373" s="238" t="s">
        <v>1</v>
      </c>
      <c r="F373" s="239" t="s">
        <v>635</v>
      </c>
      <c r="G373" s="236"/>
      <c r="H373" s="240">
        <v>0.436</v>
      </c>
      <c r="I373" s="241"/>
      <c r="J373" s="236"/>
      <c r="K373" s="236"/>
      <c r="L373" s="242"/>
      <c r="M373" s="243"/>
      <c r="N373" s="244"/>
      <c r="O373" s="244"/>
      <c r="P373" s="244"/>
      <c r="Q373" s="244"/>
      <c r="R373" s="244"/>
      <c r="S373" s="244"/>
      <c r="T373" s="24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6" t="s">
        <v>232</v>
      </c>
      <c r="AU373" s="246" t="s">
        <v>86</v>
      </c>
      <c r="AV373" s="13" t="s">
        <v>86</v>
      </c>
      <c r="AW373" s="13" t="s">
        <v>32</v>
      </c>
      <c r="AX373" s="13" t="s">
        <v>76</v>
      </c>
      <c r="AY373" s="246" t="s">
        <v>224</v>
      </c>
    </row>
    <row r="374" spans="1:51" s="14" customFormat="1" ht="12">
      <c r="A374" s="14"/>
      <c r="B374" s="247"/>
      <c r="C374" s="248"/>
      <c r="D374" s="237" t="s">
        <v>232</v>
      </c>
      <c r="E374" s="249" t="s">
        <v>1</v>
      </c>
      <c r="F374" s="250" t="s">
        <v>240</v>
      </c>
      <c r="G374" s="248"/>
      <c r="H374" s="251">
        <v>1.672</v>
      </c>
      <c r="I374" s="252"/>
      <c r="J374" s="248"/>
      <c r="K374" s="248"/>
      <c r="L374" s="253"/>
      <c r="M374" s="254"/>
      <c r="N374" s="255"/>
      <c r="O374" s="255"/>
      <c r="P374" s="255"/>
      <c r="Q374" s="255"/>
      <c r="R374" s="255"/>
      <c r="S374" s="255"/>
      <c r="T374" s="256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7" t="s">
        <v>232</v>
      </c>
      <c r="AU374" s="257" t="s">
        <v>86</v>
      </c>
      <c r="AV374" s="14" t="s">
        <v>230</v>
      </c>
      <c r="AW374" s="14" t="s">
        <v>32</v>
      </c>
      <c r="AX374" s="14" t="s">
        <v>84</v>
      </c>
      <c r="AY374" s="257" t="s">
        <v>224</v>
      </c>
    </row>
    <row r="375" spans="1:65" s="2" customFormat="1" ht="24.15" customHeight="1">
      <c r="A375" s="38"/>
      <c r="B375" s="39"/>
      <c r="C375" s="221" t="s">
        <v>636</v>
      </c>
      <c r="D375" s="221" t="s">
        <v>226</v>
      </c>
      <c r="E375" s="222" t="s">
        <v>637</v>
      </c>
      <c r="F375" s="223" t="s">
        <v>638</v>
      </c>
      <c r="G375" s="224" t="s">
        <v>236</v>
      </c>
      <c r="H375" s="225">
        <v>0.725</v>
      </c>
      <c r="I375" s="226"/>
      <c r="J375" s="227">
        <f>ROUND(I375*H375,2)</f>
        <v>0</v>
      </c>
      <c r="K375" s="228"/>
      <c r="L375" s="44"/>
      <c r="M375" s="229" t="s">
        <v>1</v>
      </c>
      <c r="N375" s="230" t="s">
        <v>41</v>
      </c>
      <c r="O375" s="91"/>
      <c r="P375" s="231">
        <f>O375*H375</f>
        <v>0</v>
      </c>
      <c r="Q375" s="231">
        <v>0</v>
      </c>
      <c r="R375" s="231">
        <f>Q375*H375</f>
        <v>0</v>
      </c>
      <c r="S375" s="231">
        <v>1.8</v>
      </c>
      <c r="T375" s="232">
        <f>S375*H375</f>
        <v>1.305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3" t="s">
        <v>230</v>
      </c>
      <c r="AT375" s="233" t="s">
        <v>226</v>
      </c>
      <c r="AU375" s="233" t="s">
        <v>86</v>
      </c>
      <c r="AY375" s="17" t="s">
        <v>224</v>
      </c>
      <c r="BE375" s="234">
        <f>IF(N375="základní",J375,0)</f>
        <v>0</v>
      </c>
      <c r="BF375" s="234">
        <f>IF(N375="snížená",J375,0)</f>
        <v>0</v>
      </c>
      <c r="BG375" s="234">
        <f>IF(N375="zákl. přenesená",J375,0)</f>
        <v>0</v>
      </c>
      <c r="BH375" s="234">
        <f>IF(N375="sníž. přenesená",J375,0)</f>
        <v>0</v>
      </c>
      <c r="BI375" s="234">
        <f>IF(N375="nulová",J375,0)</f>
        <v>0</v>
      </c>
      <c r="BJ375" s="17" t="s">
        <v>84</v>
      </c>
      <c r="BK375" s="234">
        <f>ROUND(I375*H375,2)</f>
        <v>0</v>
      </c>
      <c r="BL375" s="17" t="s">
        <v>230</v>
      </c>
      <c r="BM375" s="233" t="s">
        <v>639</v>
      </c>
    </row>
    <row r="376" spans="1:51" s="13" customFormat="1" ht="12">
      <c r="A376" s="13"/>
      <c r="B376" s="235"/>
      <c r="C376" s="236"/>
      <c r="D376" s="237" t="s">
        <v>232</v>
      </c>
      <c r="E376" s="238" t="s">
        <v>1</v>
      </c>
      <c r="F376" s="239" t="s">
        <v>640</v>
      </c>
      <c r="G376" s="236"/>
      <c r="H376" s="240">
        <v>0.725</v>
      </c>
      <c r="I376" s="241"/>
      <c r="J376" s="236"/>
      <c r="K376" s="236"/>
      <c r="L376" s="242"/>
      <c r="M376" s="243"/>
      <c r="N376" s="244"/>
      <c r="O376" s="244"/>
      <c r="P376" s="244"/>
      <c r="Q376" s="244"/>
      <c r="R376" s="244"/>
      <c r="S376" s="244"/>
      <c r="T376" s="24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6" t="s">
        <v>232</v>
      </c>
      <c r="AU376" s="246" t="s">
        <v>86</v>
      </c>
      <c r="AV376" s="13" t="s">
        <v>86</v>
      </c>
      <c r="AW376" s="13" t="s">
        <v>32</v>
      </c>
      <c r="AX376" s="13" t="s">
        <v>84</v>
      </c>
      <c r="AY376" s="246" t="s">
        <v>224</v>
      </c>
    </row>
    <row r="377" spans="1:65" s="2" customFormat="1" ht="24.15" customHeight="1">
      <c r="A377" s="38"/>
      <c r="B377" s="39"/>
      <c r="C377" s="221" t="s">
        <v>641</v>
      </c>
      <c r="D377" s="221" t="s">
        <v>226</v>
      </c>
      <c r="E377" s="222" t="s">
        <v>642</v>
      </c>
      <c r="F377" s="223" t="s">
        <v>643</v>
      </c>
      <c r="G377" s="224" t="s">
        <v>438</v>
      </c>
      <c r="H377" s="225">
        <v>27.75</v>
      </c>
      <c r="I377" s="226"/>
      <c r="J377" s="227">
        <f>ROUND(I377*H377,2)</f>
        <v>0</v>
      </c>
      <c r="K377" s="228"/>
      <c r="L377" s="44"/>
      <c r="M377" s="229" t="s">
        <v>1</v>
      </c>
      <c r="N377" s="230" t="s">
        <v>41</v>
      </c>
      <c r="O377" s="91"/>
      <c r="P377" s="231">
        <f>O377*H377</f>
        <v>0</v>
      </c>
      <c r="Q377" s="231">
        <v>0</v>
      </c>
      <c r="R377" s="231">
        <f>Q377*H377</f>
        <v>0</v>
      </c>
      <c r="S377" s="231">
        <v>0.042</v>
      </c>
      <c r="T377" s="232">
        <f>S377*H377</f>
        <v>1.1655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33" t="s">
        <v>230</v>
      </c>
      <c r="AT377" s="233" t="s">
        <v>226</v>
      </c>
      <c r="AU377" s="233" t="s">
        <v>86</v>
      </c>
      <c r="AY377" s="17" t="s">
        <v>224</v>
      </c>
      <c r="BE377" s="234">
        <f>IF(N377="základní",J377,0)</f>
        <v>0</v>
      </c>
      <c r="BF377" s="234">
        <f>IF(N377="snížená",J377,0)</f>
        <v>0</v>
      </c>
      <c r="BG377" s="234">
        <f>IF(N377="zákl. přenesená",J377,0)</f>
        <v>0</v>
      </c>
      <c r="BH377" s="234">
        <f>IF(N377="sníž. přenesená",J377,0)</f>
        <v>0</v>
      </c>
      <c r="BI377" s="234">
        <f>IF(N377="nulová",J377,0)</f>
        <v>0</v>
      </c>
      <c r="BJ377" s="17" t="s">
        <v>84</v>
      </c>
      <c r="BK377" s="234">
        <f>ROUND(I377*H377,2)</f>
        <v>0</v>
      </c>
      <c r="BL377" s="17" t="s">
        <v>230</v>
      </c>
      <c r="BM377" s="233" t="s">
        <v>644</v>
      </c>
    </row>
    <row r="378" spans="1:51" s="13" customFormat="1" ht="12">
      <c r="A378" s="13"/>
      <c r="B378" s="235"/>
      <c r="C378" s="236"/>
      <c r="D378" s="237" t="s">
        <v>232</v>
      </c>
      <c r="E378" s="238" t="s">
        <v>1</v>
      </c>
      <c r="F378" s="239" t="s">
        <v>645</v>
      </c>
      <c r="G378" s="236"/>
      <c r="H378" s="240">
        <v>12.25</v>
      </c>
      <c r="I378" s="241"/>
      <c r="J378" s="236"/>
      <c r="K378" s="236"/>
      <c r="L378" s="242"/>
      <c r="M378" s="243"/>
      <c r="N378" s="244"/>
      <c r="O378" s="244"/>
      <c r="P378" s="244"/>
      <c r="Q378" s="244"/>
      <c r="R378" s="244"/>
      <c r="S378" s="244"/>
      <c r="T378" s="24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6" t="s">
        <v>232</v>
      </c>
      <c r="AU378" s="246" t="s">
        <v>86</v>
      </c>
      <c r="AV378" s="13" t="s">
        <v>86</v>
      </c>
      <c r="AW378" s="13" t="s">
        <v>32</v>
      </c>
      <c r="AX378" s="13" t="s">
        <v>76</v>
      </c>
      <c r="AY378" s="246" t="s">
        <v>224</v>
      </c>
    </row>
    <row r="379" spans="1:51" s="13" customFormat="1" ht="12">
      <c r="A379" s="13"/>
      <c r="B379" s="235"/>
      <c r="C379" s="236"/>
      <c r="D379" s="237" t="s">
        <v>232</v>
      </c>
      <c r="E379" s="238" t="s">
        <v>1</v>
      </c>
      <c r="F379" s="239" t="s">
        <v>646</v>
      </c>
      <c r="G379" s="236"/>
      <c r="H379" s="240">
        <v>4.8</v>
      </c>
      <c r="I379" s="241"/>
      <c r="J379" s="236"/>
      <c r="K379" s="236"/>
      <c r="L379" s="242"/>
      <c r="M379" s="243"/>
      <c r="N379" s="244"/>
      <c r="O379" s="244"/>
      <c r="P379" s="244"/>
      <c r="Q379" s="244"/>
      <c r="R379" s="244"/>
      <c r="S379" s="244"/>
      <c r="T379" s="24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6" t="s">
        <v>232</v>
      </c>
      <c r="AU379" s="246" t="s">
        <v>86</v>
      </c>
      <c r="AV379" s="13" t="s">
        <v>86</v>
      </c>
      <c r="AW379" s="13" t="s">
        <v>32</v>
      </c>
      <c r="AX379" s="13" t="s">
        <v>76</v>
      </c>
      <c r="AY379" s="246" t="s">
        <v>224</v>
      </c>
    </row>
    <row r="380" spans="1:51" s="13" customFormat="1" ht="12">
      <c r="A380" s="13"/>
      <c r="B380" s="235"/>
      <c r="C380" s="236"/>
      <c r="D380" s="237" t="s">
        <v>232</v>
      </c>
      <c r="E380" s="238" t="s">
        <v>1</v>
      </c>
      <c r="F380" s="239" t="s">
        <v>647</v>
      </c>
      <c r="G380" s="236"/>
      <c r="H380" s="240">
        <v>1.5</v>
      </c>
      <c r="I380" s="241"/>
      <c r="J380" s="236"/>
      <c r="K380" s="236"/>
      <c r="L380" s="242"/>
      <c r="M380" s="243"/>
      <c r="N380" s="244"/>
      <c r="O380" s="244"/>
      <c r="P380" s="244"/>
      <c r="Q380" s="244"/>
      <c r="R380" s="244"/>
      <c r="S380" s="244"/>
      <c r="T380" s="24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6" t="s">
        <v>232</v>
      </c>
      <c r="AU380" s="246" t="s">
        <v>86</v>
      </c>
      <c r="AV380" s="13" t="s">
        <v>86</v>
      </c>
      <c r="AW380" s="13" t="s">
        <v>32</v>
      </c>
      <c r="AX380" s="13" t="s">
        <v>76</v>
      </c>
      <c r="AY380" s="246" t="s">
        <v>224</v>
      </c>
    </row>
    <row r="381" spans="1:51" s="13" customFormat="1" ht="12">
      <c r="A381" s="13"/>
      <c r="B381" s="235"/>
      <c r="C381" s="236"/>
      <c r="D381" s="237" t="s">
        <v>232</v>
      </c>
      <c r="E381" s="238" t="s">
        <v>1</v>
      </c>
      <c r="F381" s="239" t="s">
        <v>648</v>
      </c>
      <c r="G381" s="236"/>
      <c r="H381" s="240">
        <v>3.6</v>
      </c>
      <c r="I381" s="241"/>
      <c r="J381" s="236"/>
      <c r="K381" s="236"/>
      <c r="L381" s="242"/>
      <c r="M381" s="243"/>
      <c r="N381" s="244"/>
      <c r="O381" s="244"/>
      <c r="P381" s="244"/>
      <c r="Q381" s="244"/>
      <c r="R381" s="244"/>
      <c r="S381" s="244"/>
      <c r="T381" s="24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6" t="s">
        <v>232</v>
      </c>
      <c r="AU381" s="246" t="s">
        <v>86</v>
      </c>
      <c r="AV381" s="13" t="s">
        <v>86</v>
      </c>
      <c r="AW381" s="13" t="s">
        <v>32</v>
      </c>
      <c r="AX381" s="13" t="s">
        <v>76</v>
      </c>
      <c r="AY381" s="246" t="s">
        <v>224</v>
      </c>
    </row>
    <row r="382" spans="1:51" s="13" customFormat="1" ht="12">
      <c r="A382" s="13"/>
      <c r="B382" s="235"/>
      <c r="C382" s="236"/>
      <c r="D382" s="237" t="s">
        <v>232</v>
      </c>
      <c r="E382" s="238" t="s">
        <v>1</v>
      </c>
      <c r="F382" s="239" t="s">
        <v>649</v>
      </c>
      <c r="G382" s="236"/>
      <c r="H382" s="240">
        <v>5.6</v>
      </c>
      <c r="I382" s="241"/>
      <c r="J382" s="236"/>
      <c r="K382" s="236"/>
      <c r="L382" s="242"/>
      <c r="M382" s="243"/>
      <c r="N382" s="244"/>
      <c r="O382" s="244"/>
      <c r="P382" s="244"/>
      <c r="Q382" s="244"/>
      <c r="R382" s="244"/>
      <c r="S382" s="244"/>
      <c r="T382" s="24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6" t="s">
        <v>232</v>
      </c>
      <c r="AU382" s="246" t="s">
        <v>86</v>
      </c>
      <c r="AV382" s="13" t="s">
        <v>86</v>
      </c>
      <c r="AW382" s="13" t="s">
        <v>32</v>
      </c>
      <c r="AX382" s="13" t="s">
        <v>76</v>
      </c>
      <c r="AY382" s="246" t="s">
        <v>224</v>
      </c>
    </row>
    <row r="383" spans="1:51" s="14" customFormat="1" ht="12">
      <c r="A383" s="14"/>
      <c r="B383" s="247"/>
      <c r="C383" s="248"/>
      <c r="D383" s="237" t="s">
        <v>232</v>
      </c>
      <c r="E383" s="249" t="s">
        <v>1</v>
      </c>
      <c r="F383" s="250" t="s">
        <v>240</v>
      </c>
      <c r="G383" s="248"/>
      <c r="H383" s="251">
        <v>27.75</v>
      </c>
      <c r="I383" s="252"/>
      <c r="J383" s="248"/>
      <c r="K383" s="248"/>
      <c r="L383" s="253"/>
      <c r="M383" s="254"/>
      <c r="N383" s="255"/>
      <c r="O383" s="255"/>
      <c r="P383" s="255"/>
      <c r="Q383" s="255"/>
      <c r="R383" s="255"/>
      <c r="S383" s="255"/>
      <c r="T383" s="256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7" t="s">
        <v>232</v>
      </c>
      <c r="AU383" s="257" t="s">
        <v>86</v>
      </c>
      <c r="AV383" s="14" t="s">
        <v>230</v>
      </c>
      <c r="AW383" s="14" t="s">
        <v>32</v>
      </c>
      <c r="AX383" s="14" t="s">
        <v>84</v>
      </c>
      <c r="AY383" s="257" t="s">
        <v>224</v>
      </c>
    </row>
    <row r="384" spans="1:65" s="2" customFormat="1" ht="24.15" customHeight="1">
      <c r="A384" s="38"/>
      <c r="B384" s="39"/>
      <c r="C384" s="221" t="s">
        <v>650</v>
      </c>
      <c r="D384" s="221" t="s">
        <v>226</v>
      </c>
      <c r="E384" s="222" t="s">
        <v>651</v>
      </c>
      <c r="F384" s="223" t="s">
        <v>652</v>
      </c>
      <c r="G384" s="224" t="s">
        <v>438</v>
      </c>
      <c r="H384" s="225">
        <v>14.34</v>
      </c>
      <c r="I384" s="226"/>
      <c r="J384" s="227">
        <f>ROUND(I384*H384,2)</f>
        <v>0</v>
      </c>
      <c r="K384" s="228"/>
      <c r="L384" s="44"/>
      <c r="M384" s="229" t="s">
        <v>1</v>
      </c>
      <c r="N384" s="230" t="s">
        <v>41</v>
      </c>
      <c r="O384" s="91"/>
      <c r="P384" s="231">
        <f>O384*H384</f>
        <v>0</v>
      </c>
      <c r="Q384" s="231">
        <v>0</v>
      </c>
      <c r="R384" s="231">
        <f>Q384*H384</f>
        <v>0</v>
      </c>
      <c r="S384" s="231">
        <v>0</v>
      </c>
      <c r="T384" s="232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3" t="s">
        <v>230</v>
      </c>
      <c r="AT384" s="233" t="s">
        <v>226</v>
      </c>
      <c r="AU384" s="233" t="s">
        <v>86</v>
      </c>
      <c r="AY384" s="17" t="s">
        <v>224</v>
      </c>
      <c r="BE384" s="234">
        <f>IF(N384="základní",J384,0)</f>
        <v>0</v>
      </c>
      <c r="BF384" s="234">
        <f>IF(N384="snížená",J384,0)</f>
        <v>0</v>
      </c>
      <c r="BG384" s="234">
        <f>IF(N384="zákl. přenesená",J384,0)</f>
        <v>0</v>
      </c>
      <c r="BH384" s="234">
        <f>IF(N384="sníž. přenesená",J384,0)</f>
        <v>0</v>
      </c>
      <c r="BI384" s="234">
        <f>IF(N384="nulová",J384,0)</f>
        <v>0</v>
      </c>
      <c r="BJ384" s="17" t="s">
        <v>84</v>
      </c>
      <c r="BK384" s="234">
        <f>ROUND(I384*H384,2)</f>
        <v>0</v>
      </c>
      <c r="BL384" s="17" t="s">
        <v>230</v>
      </c>
      <c r="BM384" s="233" t="s">
        <v>653</v>
      </c>
    </row>
    <row r="385" spans="1:51" s="13" customFormat="1" ht="12">
      <c r="A385" s="13"/>
      <c r="B385" s="235"/>
      <c r="C385" s="236"/>
      <c r="D385" s="237" t="s">
        <v>232</v>
      </c>
      <c r="E385" s="238" t="s">
        <v>1</v>
      </c>
      <c r="F385" s="239" t="s">
        <v>654</v>
      </c>
      <c r="G385" s="236"/>
      <c r="H385" s="240">
        <v>14.34</v>
      </c>
      <c r="I385" s="241"/>
      <c r="J385" s="236"/>
      <c r="K385" s="236"/>
      <c r="L385" s="242"/>
      <c r="M385" s="243"/>
      <c r="N385" s="244"/>
      <c r="O385" s="244"/>
      <c r="P385" s="244"/>
      <c r="Q385" s="244"/>
      <c r="R385" s="244"/>
      <c r="S385" s="244"/>
      <c r="T385" s="24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6" t="s">
        <v>232</v>
      </c>
      <c r="AU385" s="246" t="s">
        <v>86</v>
      </c>
      <c r="AV385" s="13" t="s">
        <v>86</v>
      </c>
      <c r="AW385" s="13" t="s">
        <v>32</v>
      </c>
      <c r="AX385" s="13" t="s">
        <v>84</v>
      </c>
      <c r="AY385" s="246" t="s">
        <v>224</v>
      </c>
    </row>
    <row r="386" spans="1:65" s="2" customFormat="1" ht="33" customHeight="1">
      <c r="A386" s="38"/>
      <c r="B386" s="39"/>
      <c r="C386" s="221" t="s">
        <v>655</v>
      </c>
      <c r="D386" s="221" t="s">
        <v>226</v>
      </c>
      <c r="E386" s="222" t="s">
        <v>656</v>
      </c>
      <c r="F386" s="223" t="s">
        <v>657</v>
      </c>
      <c r="G386" s="224" t="s">
        <v>229</v>
      </c>
      <c r="H386" s="225">
        <v>28.593</v>
      </c>
      <c r="I386" s="226"/>
      <c r="J386" s="227">
        <f>ROUND(I386*H386,2)</f>
        <v>0</v>
      </c>
      <c r="K386" s="228"/>
      <c r="L386" s="44"/>
      <c r="M386" s="229" t="s">
        <v>1</v>
      </c>
      <c r="N386" s="230" t="s">
        <v>41</v>
      </c>
      <c r="O386" s="91"/>
      <c r="P386" s="231">
        <f>O386*H386</f>
        <v>0</v>
      </c>
      <c r="Q386" s="231">
        <v>0</v>
      </c>
      <c r="R386" s="231">
        <f>Q386*H386</f>
        <v>0</v>
      </c>
      <c r="S386" s="231">
        <v>0.05</v>
      </c>
      <c r="T386" s="232">
        <f>S386*H386</f>
        <v>1.42965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3" t="s">
        <v>230</v>
      </c>
      <c r="AT386" s="233" t="s">
        <v>226</v>
      </c>
      <c r="AU386" s="233" t="s">
        <v>86</v>
      </c>
      <c r="AY386" s="17" t="s">
        <v>224</v>
      </c>
      <c r="BE386" s="234">
        <f>IF(N386="základní",J386,0)</f>
        <v>0</v>
      </c>
      <c r="BF386" s="234">
        <f>IF(N386="snížená",J386,0)</f>
        <v>0</v>
      </c>
      <c r="BG386" s="234">
        <f>IF(N386="zákl. přenesená",J386,0)</f>
        <v>0</v>
      </c>
      <c r="BH386" s="234">
        <f>IF(N386="sníž. přenesená",J386,0)</f>
        <v>0</v>
      </c>
      <c r="BI386" s="234">
        <f>IF(N386="nulová",J386,0)</f>
        <v>0</v>
      </c>
      <c r="BJ386" s="17" t="s">
        <v>84</v>
      </c>
      <c r="BK386" s="234">
        <f>ROUND(I386*H386,2)</f>
        <v>0</v>
      </c>
      <c r="BL386" s="17" t="s">
        <v>230</v>
      </c>
      <c r="BM386" s="233" t="s">
        <v>658</v>
      </c>
    </row>
    <row r="387" spans="1:51" s="13" customFormat="1" ht="12">
      <c r="A387" s="13"/>
      <c r="B387" s="235"/>
      <c r="C387" s="236"/>
      <c r="D387" s="237" t="s">
        <v>232</v>
      </c>
      <c r="E387" s="238" t="s">
        <v>1</v>
      </c>
      <c r="F387" s="239" t="s">
        <v>659</v>
      </c>
      <c r="G387" s="236"/>
      <c r="H387" s="240">
        <v>24.13</v>
      </c>
      <c r="I387" s="241"/>
      <c r="J387" s="236"/>
      <c r="K387" s="236"/>
      <c r="L387" s="242"/>
      <c r="M387" s="243"/>
      <c r="N387" s="244"/>
      <c r="O387" s="244"/>
      <c r="P387" s="244"/>
      <c r="Q387" s="244"/>
      <c r="R387" s="244"/>
      <c r="S387" s="244"/>
      <c r="T387" s="24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6" t="s">
        <v>232</v>
      </c>
      <c r="AU387" s="246" t="s">
        <v>86</v>
      </c>
      <c r="AV387" s="13" t="s">
        <v>86</v>
      </c>
      <c r="AW387" s="13" t="s">
        <v>32</v>
      </c>
      <c r="AX387" s="13" t="s">
        <v>76</v>
      </c>
      <c r="AY387" s="246" t="s">
        <v>224</v>
      </c>
    </row>
    <row r="388" spans="1:51" s="13" customFormat="1" ht="12">
      <c r="A388" s="13"/>
      <c r="B388" s="235"/>
      <c r="C388" s="236"/>
      <c r="D388" s="237" t="s">
        <v>232</v>
      </c>
      <c r="E388" s="238" t="s">
        <v>1</v>
      </c>
      <c r="F388" s="239" t="s">
        <v>660</v>
      </c>
      <c r="G388" s="236"/>
      <c r="H388" s="240">
        <v>4.463</v>
      </c>
      <c r="I388" s="241"/>
      <c r="J388" s="236"/>
      <c r="K388" s="236"/>
      <c r="L388" s="242"/>
      <c r="M388" s="243"/>
      <c r="N388" s="244"/>
      <c r="O388" s="244"/>
      <c r="P388" s="244"/>
      <c r="Q388" s="244"/>
      <c r="R388" s="244"/>
      <c r="S388" s="244"/>
      <c r="T388" s="24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6" t="s">
        <v>232</v>
      </c>
      <c r="AU388" s="246" t="s">
        <v>86</v>
      </c>
      <c r="AV388" s="13" t="s">
        <v>86</v>
      </c>
      <c r="AW388" s="13" t="s">
        <v>32</v>
      </c>
      <c r="AX388" s="13" t="s">
        <v>76</v>
      </c>
      <c r="AY388" s="246" t="s">
        <v>224</v>
      </c>
    </row>
    <row r="389" spans="1:51" s="14" customFormat="1" ht="12">
      <c r="A389" s="14"/>
      <c r="B389" s="247"/>
      <c r="C389" s="248"/>
      <c r="D389" s="237" t="s">
        <v>232</v>
      </c>
      <c r="E389" s="249" t="s">
        <v>1</v>
      </c>
      <c r="F389" s="250" t="s">
        <v>240</v>
      </c>
      <c r="G389" s="248"/>
      <c r="H389" s="251">
        <v>28.593</v>
      </c>
      <c r="I389" s="252"/>
      <c r="J389" s="248"/>
      <c r="K389" s="248"/>
      <c r="L389" s="253"/>
      <c r="M389" s="254"/>
      <c r="N389" s="255"/>
      <c r="O389" s="255"/>
      <c r="P389" s="255"/>
      <c r="Q389" s="255"/>
      <c r="R389" s="255"/>
      <c r="S389" s="255"/>
      <c r="T389" s="256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7" t="s">
        <v>232</v>
      </c>
      <c r="AU389" s="257" t="s">
        <v>86</v>
      </c>
      <c r="AV389" s="14" t="s">
        <v>230</v>
      </c>
      <c r="AW389" s="14" t="s">
        <v>32</v>
      </c>
      <c r="AX389" s="14" t="s">
        <v>84</v>
      </c>
      <c r="AY389" s="257" t="s">
        <v>224</v>
      </c>
    </row>
    <row r="390" spans="1:65" s="2" customFormat="1" ht="37.8" customHeight="1">
      <c r="A390" s="38"/>
      <c r="B390" s="39"/>
      <c r="C390" s="221" t="s">
        <v>661</v>
      </c>
      <c r="D390" s="221" t="s">
        <v>226</v>
      </c>
      <c r="E390" s="222" t="s">
        <v>662</v>
      </c>
      <c r="F390" s="223" t="s">
        <v>663</v>
      </c>
      <c r="G390" s="224" t="s">
        <v>229</v>
      </c>
      <c r="H390" s="225">
        <v>92.25</v>
      </c>
      <c r="I390" s="226"/>
      <c r="J390" s="227">
        <f>ROUND(I390*H390,2)</f>
        <v>0</v>
      </c>
      <c r="K390" s="228"/>
      <c r="L390" s="44"/>
      <c r="M390" s="229" t="s">
        <v>1</v>
      </c>
      <c r="N390" s="230" t="s">
        <v>41</v>
      </c>
      <c r="O390" s="91"/>
      <c r="P390" s="231">
        <f>O390*H390</f>
        <v>0</v>
      </c>
      <c r="Q390" s="231">
        <v>0</v>
      </c>
      <c r="R390" s="231">
        <f>Q390*H390</f>
        <v>0</v>
      </c>
      <c r="S390" s="231">
        <v>0.05</v>
      </c>
      <c r="T390" s="232">
        <f>S390*H390</f>
        <v>4.6125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3" t="s">
        <v>230</v>
      </c>
      <c r="AT390" s="233" t="s">
        <v>226</v>
      </c>
      <c r="AU390" s="233" t="s">
        <v>86</v>
      </c>
      <c r="AY390" s="17" t="s">
        <v>224</v>
      </c>
      <c r="BE390" s="234">
        <f>IF(N390="základní",J390,0)</f>
        <v>0</v>
      </c>
      <c r="BF390" s="234">
        <f>IF(N390="snížená",J390,0)</f>
        <v>0</v>
      </c>
      <c r="BG390" s="234">
        <f>IF(N390="zákl. přenesená",J390,0)</f>
        <v>0</v>
      </c>
      <c r="BH390" s="234">
        <f>IF(N390="sníž. přenesená",J390,0)</f>
        <v>0</v>
      </c>
      <c r="BI390" s="234">
        <f>IF(N390="nulová",J390,0)</f>
        <v>0</v>
      </c>
      <c r="BJ390" s="17" t="s">
        <v>84</v>
      </c>
      <c r="BK390" s="234">
        <f>ROUND(I390*H390,2)</f>
        <v>0</v>
      </c>
      <c r="BL390" s="17" t="s">
        <v>230</v>
      </c>
      <c r="BM390" s="233" t="s">
        <v>664</v>
      </c>
    </row>
    <row r="391" spans="1:51" s="13" customFormat="1" ht="12">
      <c r="A391" s="13"/>
      <c r="B391" s="235"/>
      <c r="C391" s="236"/>
      <c r="D391" s="237" t="s">
        <v>232</v>
      </c>
      <c r="E391" s="238" t="s">
        <v>1</v>
      </c>
      <c r="F391" s="239" t="s">
        <v>665</v>
      </c>
      <c r="G391" s="236"/>
      <c r="H391" s="240">
        <v>92.25</v>
      </c>
      <c r="I391" s="241"/>
      <c r="J391" s="236"/>
      <c r="K391" s="236"/>
      <c r="L391" s="242"/>
      <c r="M391" s="243"/>
      <c r="N391" s="244"/>
      <c r="O391" s="244"/>
      <c r="P391" s="244"/>
      <c r="Q391" s="244"/>
      <c r="R391" s="244"/>
      <c r="S391" s="244"/>
      <c r="T391" s="24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6" t="s">
        <v>232</v>
      </c>
      <c r="AU391" s="246" t="s">
        <v>86</v>
      </c>
      <c r="AV391" s="13" t="s">
        <v>86</v>
      </c>
      <c r="AW391" s="13" t="s">
        <v>32</v>
      </c>
      <c r="AX391" s="13" t="s">
        <v>84</v>
      </c>
      <c r="AY391" s="246" t="s">
        <v>224</v>
      </c>
    </row>
    <row r="392" spans="1:65" s="2" customFormat="1" ht="33" customHeight="1">
      <c r="A392" s="38"/>
      <c r="B392" s="39"/>
      <c r="C392" s="221" t="s">
        <v>666</v>
      </c>
      <c r="D392" s="221" t="s">
        <v>226</v>
      </c>
      <c r="E392" s="222" t="s">
        <v>667</v>
      </c>
      <c r="F392" s="223" t="s">
        <v>668</v>
      </c>
      <c r="G392" s="224" t="s">
        <v>229</v>
      </c>
      <c r="H392" s="225">
        <v>41.099</v>
      </c>
      <c r="I392" s="226"/>
      <c r="J392" s="227">
        <f>ROUND(I392*H392,2)</f>
        <v>0</v>
      </c>
      <c r="K392" s="228"/>
      <c r="L392" s="44"/>
      <c r="M392" s="229" t="s">
        <v>1</v>
      </c>
      <c r="N392" s="230" t="s">
        <v>41</v>
      </c>
      <c r="O392" s="91"/>
      <c r="P392" s="231">
        <f>O392*H392</f>
        <v>0</v>
      </c>
      <c r="Q392" s="231">
        <v>0</v>
      </c>
      <c r="R392" s="231">
        <f>Q392*H392</f>
        <v>0</v>
      </c>
      <c r="S392" s="231">
        <v>0.046</v>
      </c>
      <c r="T392" s="232">
        <f>S392*H392</f>
        <v>1.8905539999999998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33" t="s">
        <v>230</v>
      </c>
      <c r="AT392" s="233" t="s">
        <v>226</v>
      </c>
      <c r="AU392" s="233" t="s">
        <v>86</v>
      </c>
      <c r="AY392" s="17" t="s">
        <v>224</v>
      </c>
      <c r="BE392" s="234">
        <f>IF(N392="základní",J392,0)</f>
        <v>0</v>
      </c>
      <c r="BF392" s="234">
        <f>IF(N392="snížená",J392,0)</f>
        <v>0</v>
      </c>
      <c r="BG392" s="234">
        <f>IF(N392="zákl. přenesená",J392,0)</f>
        <v>0</v>
      </c>
      <c r="BH392" s="234">
        <f>IF(N392="sníž. přenesená",J392,0)</f>
        <v>0</v>
      </c>
      <c r="BI392" s="234">
        <f>IF(N392="nulová",J392,0)</f>
        <v>0</v>
      </c>
      <c r="BJ392" s="17" t="s">
        <v>84</v>
      </c>
      <c r="BK392" s="234">
        <f>ROUND(I392*H392,2)</f>
        <v>0</v>
      </c>
      <c r="BL392" s="17" t="s">
        <v>230</v>
      </c>
      <c r="BM392" s="233" t="s">
        <v>669</v>
      </c>
    </row>
    <row r="393" spans="1:51" s="13" customFormat="1" ht="12">
      <c r="A393" s="13"/>
      <c r="B393" s="235"/>
      <c r="C393" s="236"/>
      <c r="D393" s="237" t="s">
        <v>232</v>
      </c>
      <c r="E393" s="238" t="s">
        <v>1</v>
      </c>
      <c r="F393" s="239" t="s">
        <v>374</v>
      </c>
      <c r="G393" s="236"/>
      <c r="H393" s="240">
        <v>41.099</v>
      </c>
      <c r="I393" s="241"/>
      <c r="J393" s="236"/>
      <c r="K393" s="236"/>
      <c r="L393" s="242"/>
      <c r="M393" s="243"/>
      <c r="N393" s="244"/>
      <c r="O393" s="244"/>
      <c r="P393" s="244"/>
      <c r="Q393" s="244"/>
      <c r="R393" s="244"/>
      <c r="S393" s="244"/>
      <c r="T393" s="24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6" t="s">
        <v>232</v>
      </c>
      <c r="AU393" s="246" t="s">
        <v>86</v>
      </c>
      <c r="AV393" s="13" t="s">
        <v>86</v>
      </c>
      <c r="AW393" s="13" t="s">
        <v>32</v>
      </c>
      <c r="AX393" s="13" t="s">
        <v>84</v>
      </c>
      <c r="AY393" s="246" t="s">
        <v>224</v>
      </c>
    </row>
    <row r="394" spans="1:65" s="2" customFormat="1" ht="37.8" customHeight="1">
      <c r="A394" s="38"/>
      <c r="B394" s="39"/>
      <c r="C394" s="221" t="s">
        <v>670</v>
      </c>
      <c r="D394" s="221" t="s">
        <v>226</v>
      </c>
      <c r="E394" s="222" t="s">
        <v>671</v>
      </c>
      <c r="F394" s="223" t="s">
        <v>672</v>
      </c>
      <c r="G394" s="224" t="s">
        <v>229</v>
      </c>
      <c r="H394" s="225">
        <v>210.303</v>
      </c>
      <c r="I394" s="226"/>
      <c r="J394" s="227">
        <f>ROUND(I394*H394,2)</f>
        <v>0</v>
      </c>
      <c r="K394" s="228"/>
      <c r="L394" s="44"/>
      <c r="M394" s="229" t="s">
        <v>1</v>
      </c>
      <c r="N394" s="230" t="s">
        <v>41</v>
      </c>
      <c r="O394" s="91"/>
      <c r="P394" s="231">
        <f>O394*H394</f>
        <v>0</v>
      </c>
      <c r="Q394" s="231">
        <v>0</v>
      </c>
      <c r="R394" s="231">
        <f>Q394*H394</f>
        <v>0</v>
      </c>
      <c r="S394" s="231">
        <v>0.016</v>
      </c>
      <c r="T394" s="232">
        <f>S394*H394</f>
        <v>3.364848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33" t="s">
        <v>230</v>
      </c>
      <c r="AT394" s="233" t="s">
        <v>226</v>
      </c>
      <c r="AU394" s="233" t="s">
        <v>86</v>
      </c>
      <c r="AY394" s="17" t="s">
        <v>224</v>
      </c>
      <c r="BE394" s="234">
        <f>IF(N394="základní",J394,0)</f>
        <v>0</v>
      </c>
      <c r="BF394" s="234">
        <f>IF(N394="snížená",J394,0)</f>
        <v>0</v>
      </c>
      <c r="BG394" s="234">
        <f>IF(N394="zákl. přenesená",J394,0)</f>
        <v>0</v>
      </c>
      <c r="BH394" s="234">
        <f>IF(N394="sníž. přenesená",J394,0)</f>
        <v>0</v>
      </c>
      <c r="BI394" s="234">
        <f>IF(N394="nulová",J394,0)</f>
        <v>0</v>
      </c>
      <c r="BJ394" s="17" t="s">
        <v>84</v>
      </c>
      <c r="BK394" s="234">
        <f>ROUND(I394*H394,2)</f>
        <v>0</v>
      </c>
      <c r="BL394" s="17" t="s">
        <v>230</v>
      </c>
      <c r="BM394" s="233" t="s">
        <v>673</v>
      </c>
    </row>
    <row r="395" spans="1:51" s="13" customFormat="1" ht="12">
      <c r="A395" s="13"/>
      <c r="B395" s="235"/>
      <c r="C395" s="236"/>
      <c r="D395" s="237" t="s">
        <v>232</v>
      </c>
      <c r="E395" s="238" t="s">
        <v>1</v>
      </c>
      <c r="F395" s="239" t="s">
        <v>674</v>
      </c>
      <c r="G395" s="236"/>
      <c r="H395" s="240">
        <v>111.275</v>
      </c>
      <c r="I395" s="241"/>
      <c r="J395" s="236"/>
      <c r="K395" s="236"/>
      <c r="L395" s="242"/>
      <c r="M395" s="243"/>
      <c r="N395" s="244"/>
      <c r="O395" s="244"/>
      <c r="P395" s="244"/>
      <c r="Q395" s="244"/>
      <c r="R395" s="244"/>
      <c r="S395" s="244"/>
      <c r="T395" s="24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6" t="s">
        <v>232</v>
      </c>
      <c r="AU395" s="246" t="s">
        <v>86</v>
      </c>
      <c r="AV395" s="13" t="s">
        <v>86</v>
      </c>
      <c r="AW395" s="13" t="s">
        <v>32</v>
      </c>
      <c r="AX395" s="13" t="s">
        <v>76</v>
      </c>
      <c r="AY395" s="246" t="s">
        <v>224</v>
      </c>
    </row>
    <row r="396" spans="1:51" s="13" customFormat="1" ht="12">
      <c r="A396" s="13"/>
      <c r="B396" s="235"/>
      <c r="C396" s="236"/>
      <c r="D396" s="237" t="s">
        <v>232</v>
      </c>
      <c r="E396" s="238" t="s">
        <v>1</v>
      </c>
      <c r="F396" s="239" t="s">
        <v>675</v>
      </c>
      <c r="G396" s="236"/>
      <c r="H396" s="240">
        <v>47.682</v>
      </c>
      <c r="I396" s="241"/>
      <c r="J396" s="236"/>
      <c r="K396" s="236"/>
      <c r="L396" s="242"/>
      <c r="M396" s="243"/>
      <c r="N396" s="244"/>
      <c r="O396" s="244"/>
      <c r="P396" s="244"/>
      <c r="Q396" s="244"/>
      <c r="R396" s="244"/>
      <c r="S396" s="244"/>
      <c r="T396" s="24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6" t="s">
        <v>232</v>
      </c>
      <c r="AU396" s="246" t="s">
        <v>86</v>
      </c>
      <c r="AV396" s="13" t="s">
        <v>86</v>
      </c>
      <c r="AW396" s="13" t="s">
        <v>32</v>
      </c>
      <c r="AX396" s="13" t="s">
        <v>76</v>
      </c>
      <c r="AY396" s="246" t="s">
        <v>224</v>
      </c>
    </row>
    <row r="397" spans="1:51" s="13" customFormat="1" ht="12">
      <c r="A397" s="13"/>
      <c r="B397" s="235"/>
      <c r="C397" s="236"/>
      <c r="D397" s="237" t="s">
        <v>232</v>
      </c>
      <c r="E397" s="238" t="s">
        <v>1</v>
      </c>
      <c r="F397" s="239" t="s">
        <v>676</v>
      </c>
      <c r="G397" s="236"/>
      <c r="H397" s="240">
        <v>51.346</v>
      </c>
      <c r="I397" s="241"/>
      <c r="J397" s="236"/>
      <c r="K397" s="236"/>
      <c r="L397" s="242"/>
      <c r="M397" s="243"/>
      <c r="N397" s="244"/>
      <c r="O397" s="244"/>
      <c r="P397" s="244"/>
      <c r="Q397" s="244"/>
      <c r="R397" s="244"/>
      <c r="S397" s="244"/>
      <c r="T397" s="24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6" t="s">
        <v>232</v>
      </c>
      <c r="AU397" s="246" t="s">
        <v>86</v>
      </c>
      <c r="AV397" s="13" t="s">
        <v>86</v>
      </c>
      <c r="AW397" s="13" t="s">
        <v>32</v>
      </c>
      <c r="AX397" s="13" t="s">
        <v>76</v>
      </c>
      <c r="AY397" s="246" t="s">
        <v>224</v>
      </c>
    </row>
    <row r="398" spans="1:51" s="14" customFormat="1" ht="12">
      <c r="A398" s="14"/>
      <c r="B398" s="247"/>
      <c r="C398" s="248"/>
      <c r="D398" s="237" t="s">
        <v>232</v>
      </c>
      <c r="E398" s="249" t="s">
        <v>1</v>
      </c>
      <c r="F398" s="250" t="s">
        <v>240</v>
      </c>
      <c r="G398" s="248"/>
      <c r="H398" s="251">
        <v>210.303</v>
      </c>
      <c r="I398" s="252"/>
      <c r="J398" s="248"/>
      <c r="K398" s="248"/>
      <c r="L398" s="253"/>
      <c r="M398" s="254"/>
      <c r="N398" s="255"/>
      <c r="O398" s="255"/>
      <c r="P398" s="255"/>
      <c r="Q398" s="255"/>
      <c r="R398" s="255"/>
      <c r="S398" s="255"/>
      <c r="T398" s="256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7" t="s">
        <v>232</v>
      </c>
      <c r="AU398" s="257" t="s">
        <v>86</v>
      </c>
      <c r="AV398" s="14" t="s">
        <v>230</v>
      </c>
      <c r="AW398" s="14" t="s">
        <v>32</v>
      </c>
      <c r="AX398" s="14" t="s">
        <v>84</v>
      </c>
      <c r="AY398" s="257" t="s">
        <v>224</v>
      </c>
    </row>
    <row r="399" spans="1:63" s="12" customFormat="1" ht="22.8" customHeight="1">
      <c r="A399" s="12"/>
      <c r="B399" s="205"/>
      <c r="C399" s="206"/>
      <c r="D399" s="207" t="s">
        <v>75</v>
      </c>
      <c r="E399" s="219" t="s">
        <v>677</v>
      </c>
      <c r="F399" s="219" t="s">
        <v>678</v>
      </c>
      <c r="G399" s="206"/>
      <c r="H399" s="206"/>
      <c r="I399" s="209"/>
      <c r="J399" s="220">
        <f>BK399</f>
        <v>0</v>
      </c>
      <c r="K399" s="206"/>
      <c r="L399" s="211"/>
      <c r="M399" s="212"/>
      <c r="N399" s="213"/>
      <c r="O399" s="213"/>
      <c r="P399" s="214">
        <f>SUM(P400:P415)</f>
        <v>0</v>
      </c>
      <c r="Q399" s="213"/>
      <c r="R399" s="214">
        <f>SUM(R400:R415)</f>
        <v>0</v>
      </c>
      <c r="S399" s="213"/>
      <c r="T399" s="215">
        <f>SUM(T400:T415)</f>
        <v>10.8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16" t="s">
        <v>84</v>
      </c>
      <c r="AT399" s="217" t="s">
        <v>75</v>
      </c>
      <c r="AU399" s="217" t="s">
        <v>84</v>
      </c>
      <c r="AY399" s="216" t="s">
        <v>224</v>
      </c>
      <c r="BK399" s="218">
        <f>SUM(BK400:BK415)</f>
        <v>0</v>
      </c>
    </row>
    <row r="400" spans="1:65" s="2" customFormat="1" ht="16.5" customHeight="1">
      <c r="A400" s="38"/>
      <c r="B400" s="39"/>
      <c r="C400" s="221" t="s">
        <v>679</v>
      </c>
      <c r="D400" s="221" t="s">
        <v>226</v>
      </c>
      <c r="E400" s="222" t="s">
        <v>680</v>
      </c>
      <c r="F400" s="223" t="s">
        <v>681</v>
      </c>
      <c r="G400" s="224" t="s">
        <v>253</v>
      </c>
      <c r="H400" s="225">
        <v>10.8</v>
      </c>
      <c r="I400" s="226"/>
      <c r="J400" s="227">
        <f>ROUND(I400*H400,2)</f>
        <v>0</v>
      </c>
      <c r="K400" s="228"/>
      <c r="L400" s="44"/>
      <c r="M400" s="229" t="s">
        <v>1</v>
      </c>
      <c r="N400" s="230" t="s">
        <v>41</v>
      </c>
      <c r="O400" s="91"/>
      <c r="P400" s="231">
        <f>O400*H400</f>
        <v>0</v>
      </c>
      <c r="Q400" s="231">
        <v>0</v>
      </c>
      <c r="R400" s="231">
        <f>Q400*H400</f>
        <v>0</v>
      </c>
      <c r="S400" s="231">
        <v>1</v>
      </c>
      <c r="T400" s="232">
        <f>S400*H400</f>
        <v>10.8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33" t="s">
        <v>230</v>
      </c>
      <c r="AT400" s="233" t="s">
        <v>226</v>
      </c>
      <c r="AU400" s="233" t="s">
        <v>86</v>
      </c>
      <c r="AY400" s="17" t="s">
        <v>224</v>
      </c>
      <c r="BE400" s="234">
        <f>IF(N400="základní",J400,0)</f>
        <v>0</v>
      </c>
      <c r="BF400" s="234">
        <f>IF(N400="snížená",J400,0)</f>
        <v>0</v>
      </c>
      <c r="BG400" s="234">
        <f>IF(N400="zákl. přenesená",J400,0)</f>
        <v>0</v>
      </c>
      <c r="BH400" s="234">
        <f>IF(N400="sníž. přenesená",J400,0)</f>
        <v>0</v>
      </c>
      <c r="BI400" s="234">
        <f>IF(N400="nulová",J400,0)</f>
        <v>0</v>
      </c>
      <c r="BJ400" s="17" t="s">
        <v>84</v>
      </c>
      <c r="BK400" s="234">
        <f>ROUND(I400*H400,2)</f>
        <v>0</v>
      </c>
      <c r="BL400" s="17" t="s">
        <v>230</v>
      </c>
      <c r="BM400" s="233" t="s">
        <v>682</v>
      </c>
    </row>
    <row r="401" spans="1:51" s="13" customFormat="1" ht="12">
      <c r="A401" s="13"/>
      <c r="B401" s="235"/>
      <c r="C401" s="236"/>
      <c r="D401" s="237" t="s">
        <v>232</v>
      </c>
      <c r="E401" s="238" t="s">
        <v>1</v>
      </c>
      <c r="F401" s="239" t="s">
        <v>683</v>
      </c>
      <c r="G401" s="236"/>
      <c r="H401" s="240">
        <v>7.2</v>
      </c>
      <c r="I401" s="241"/>
      <c r="J401" s="236"/>
      <c r="K401" s="236"/>
      <c r="L401" s="242"/>
      <c r="M401" s="243"/>
      <c r="N401" s="244"/>
      <c r="O401" s="244"/>
      <c r="P401" s="244"/>
      <c r="Q401" s="244"/>
      <c r="R401" s="244"/>
      <c r="S401" s="244"/>
      <c r="T401" s="24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6" t="s">
        <v>232</v>
      </c>
      <c r="AU401" s="246" t="s">
        <v>86</v>
      </c>
      <c r="AV401" s="13" t="s">
        <v>86</v>
      </c>
      <c r="AW401" s="13" t="s">
        <v>32</v>
      </c>
      <c r="AX401" s="13" t="s">
        <v>76</v>
      </c>
      <c r="AY401" s="246" t="s">
        <v>224</v>
      </c>
    </row>
    <row r="402" spans="1:51" s="13" customFormat="1" ht="12">
      <c r="A402" s="13"/>
      <c r="B402" s="235"/>
      <c r="C402" s="236"/>
      <c r="D402" s="237" t="s">
        <v>232</v>
      </c>
      <c r="E402" s="238" t="s">
        <v>1</v>
      </c>
      <c r="F402" s="239" t="s">
        <v>684</v>
      </c>
      <c r="G402" s="236"/>
      <c r="H402" s="240">
        <v>3.6</v>
      </c>
      <c r="I402" s="241"/>
      <c r="J402" s="236"/>
      <c r="K402" s="236"/>
      <c r="L402" s="242"/>
      <c r="M402" s="243"/>
      <c r="N402" s="244"/>
      <c r="O402" s="244"/>
      <c r="P402" s="244"/>
      <c r="Q402" s="244"/>
      <c r="R402" s="244"/>
      <c r="S402" s="244"/>
      <c r="T402" s="24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6" t="s">
        <v>232</v>
      </c>
      <c r="AU402" s="246" t="s">
        <v>86</v>
      </c>
      <c r="AV402" s="13" t="s">
        <v>86</v>
      </c>
      <c r="AW402" s="13" t="s">
        <v>32</v>
      </c>
      <c r="AX402" s="13" t="s">
        <v>76</v>
      </c>
      <c r="AY402" s="246" t="s">
        <v>224</v>
      </c>
    </row>
    <row r="403" spans="1:51" s="14" customFormat="1" ht="12">
      <c r="A403" s="14"/>
      <c r="B403" s="247"/>
      <c r="C403" s="248"/>
      <c r="D403" s="237" t="s">
        <v>232</v>
      </c>
      <c r="E403" s="249" t="s">
        <v>1</v>
      </c>
      <c r="F403" s="250" t="s">
        <v>240</v>
      </c>
      <c r="G403" s="248"/>
      <c r="H403" s="251">
        <v>10.8</v>
      </c>
      <c r="I403" s="252"/>
      <c r="J403" s="248"/>
      <c r="K403" s="248"/>
      <c r="L403" s="253"/>
      <c r="M403" s="254"/>
      <c r="N403" s="255"/>
      <c r="O403" s="255"/>
      <c r="P403" s="255"/>
      <c r="Q403" s="255"/>
      <c r="R403" s="255"/>
      <c r="S403" s="255"/>
      <c r="T403" s="256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7" t="s">
        <v>232</v>
      </c>
      <c r="AU403" s="257" t="s">
        <v>86</v>
      </c>
      <c r="AV403" s="14" t="s">
        <v>230</v>
      </c>
      <c r="AW403" s="14" t="s">
        <v>32</v>
      </c>
      <c r="AX403" s="14" t="s">
        <v>84</v>
      </c>
      <c r="AY403" s="257" t="s">
        <v>224</v>
      </c>
    </row>
    <row r="404" spans="1:65" s="2" customFormat="1" ht="24.15" customHeight="1">
      <c r="A404" s="38"/>
      <c r="B404" s="39"/>
      <c r="C404" s="221" t="s">
        <v>685</v>
      </c>
      <c r="D404" s="221" t="s">
        <v>226</v>
      </c>
      <c r="E404" s="222" t="s">
        <v>686</v>
      </c>
      <c r="F404" s="223" t="s">
        <v>687</v>
      </c>
      <c r="G404" s="224" t="s">
        <v>253</v>
      </c>
      <c r="H404" s="225">
        <v>68.351</v>
      </c>
      <c r="I404" s="226"/>
      <c r="J404" s="227">
        <f>ROUND(I404*H404,2)</f>
        <v>0</v>
      </c>
      <c r="K404" s="228"/>
      <c r="L404" s="44"/>
      <c r="M404" s="229" t="s">
        <v>1</v>
      </c>
      <c r="N404" s="230" t="s">
        <v>41</v>
      </c>
      <c r="O404" s="91"/>
      <c r="P404" s="231">
        <f>O404*H404</f>
        <v>0</v>
      </c>
      <c r="Q404" s="231">
        <v>0</v>
      </c>
      <c r="R404" s="231">
        <f>Q404*H404</f>
        <v>0</v>
      </c>
      <c r="S404" s="231">
        <v>0</v>
      </c>
      <c r="T404" s="232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3" t="s">
        <v>230</v>
      </c>
      <c r="AT404" s="233" t="s">
        <v>226</v>
      </c>
      <c r="AU404" s="233" t="s">
        <v>86</v>
      </c>
      <c r="AY404" s="17" t="s">
        <v>224</v>
      </c>
      <c r="BE404" s="234">
        <f>IF(N404="základní",J404,0)</f>
        <v>0</v>
      </c>
      <c r="BF404" s="234">
        <f>IF(N404="snížená",J404,0)</f>
        <v>0</v>
      </c>
      <c r="BG404" s="234">
        <f>IF(N404="zákl. přenesená",J404,0)</f>
        <v>0</v>
      </c>
      <c r="BH404" s="234">
        <f>IF(N404="sníž. přenesená",J404,0)</f>
        <v>0</v>
      </c>
      <c r="BI404" s="234">
        <f>IF(N404="nulová",J404,0)</f>
        <v>0</v>
      </c>
      <c r="BJ404" s="17" t="s">
        <v>84</v>
      </c>
      <c r="BK404" s="234">
        <f>ROUND(I404*H404,2)</f>
        <v>0</v>
      </c>
      <c r="BL404" s="17" t="s">
        <v>230</v>
      </c>
      <c r="BM404" s="233" t="s">
        <v>688</v>
      </c>
    </row>
    <row r="405" spans="1:51" s="13" customFormat="1" ht="12">
      <c r="A405" s="13"/>
      <c r="B405" s="235"/>
      <c r="C405" s="236"/>
      <c r="D405" s="237" t="s">
        <v>232</v>
      </c>
      <c r="E405" s="238" t="s">
        <v>1</v>
      </c>
      <c r="F405" s="239" t="s">
        <v>689</v>
      </c>
      <c r="G405" s="236"/>
      <c r="H405" s="240">
        <v>68.351</v>
      </c>
      <c r="I405" s="241"/>
      <c r="J405" s="236"/>
      <c r="K405" s="236"/>
      <c r="L405" s="242"/>
      <c r="M405" s="243"/>
      <c r="N405" s="244"/>
      <c r="O405" s="244"/>
      <c r="P405" s="244"/>
      <c r="Q405" s="244"/>
      <c r="R405" s="244"/>
      <c r="S405" s="244"/>
      <c r="T405" s="24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6" t="s">
        <v>232</v>
      </c>
      <c r="AU405" s="246" t="s">
        <v>86</v>
      </c>
      <c r="AV405" s="13" t="s">
        <v>86</v>
      </c>
      <c r="AW405" s="13" t="s">
        <v>32</v>
      </c>
      <c r="AX405" s="13" t="s">
        <v>84</v>
      </c>
      <c r="AY405" s="246" t="s">
        <v>224</v>
      </c>
    </row>
    <row r="406" spans="1:65" s="2" customFormat="1" ht="24.15" customHeight="1">
      <c r="A406" s="38"/>
      <c r="B406" s="39"/>
      <c r="C406" s="221" t="s">
        <v>690</v>
      </c>
      <c r="D406" s="221" t="s">
        <v>226</v>
      </c>
      <c r="E406" s="222" t="s">
        <v>691</v>
      </c>
      <c r="F406" s="223" t="s">
        <v>692</v>
      </c>
      <c r="G406" s="224" t="s">
        <v>253</v>
      </c>
      <c r="H406" s="225">
        <v>68.351</v>
      </c>
      <c r="I406" s="226"/>
      <c r="J406" s="227">
        <f>ROUND(I406*H406,2)</f>
        <v>0</v>
      </c>
      <c r="K406" s="228"/>
      <c r="L406" s="44"/>
      <c r="M406" s="229" t="s">
        <v>1</v>
      </c>
      <c r="N406" s="230" t="s">
        <v>41</v>
      </c>
      <c r="O406" s="91"/>
      <c r="P406" s="231">
        <f>O406*H406</f>
        <v>0</v>
      </c>
      <c r="Q406" s="231">
        <v>0</v>
      </c>
      <c r="R406" s="231">
        <f>Q406*H406</f>
        <v>0</v>
      </c>
      <c r="S406" s="231">
        <v>0</v>
      </c>
      <c r="T406" s="232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33" t="s">
        <v>230</v>
      </c>
      <c r="AT406" s="233" t="s">
        <v>226</v>
      </c>
      <c r="AU406" s="233" t="s">
        <v>86</v>
      </c>
      <c r="AY406" s="17" t="s">
        <v>224</v>
      </c>
      <c r="BE406" s="234">
        <f>IF(N406="základní",J406,0)</f>
        <v>0</v>
      </c>
      <c r="BF406" s="234">
        <f>IF(N406="snížená",J406,0)</f>
        <v>0</v>
      </c>
      <c r="BG406" s="234">
        <f>IF(N406="zákl. přenesená",J406,0)</f>
        <v>0</v>
      </c>
      <c r="BH406" s="234">
        <f>IF(N406="sníž. přenesená",J406,0)</f>
        <v>0</v>
      </c>
      <c r="BI406" s="234">
        <f>IF(N406="nulová",J406,0)</f>
        <v>0</v>
      </c>
      <c r="BJ406" s="17" t="s">
        <v>84</v>
      </c>
      <c r="BK406" s="234">
        <f>ROUND(I406*H406,2)</f>
        <v>0</v>
      </c>
      <c r="BL406" s="17" t="s">
        <v>230</v>
      </c>
      <c r="BM406" s="233" t="s">
        <v>693</v>
      </c>
    </row>
    <row r="407" spans="1:65" s="2" customFormat="1" ht="24.15" customHeight="1">
      <c r="A407" s="38"/>
      <c r="B407" s="39"/>
      <c r="C407" s="221" t="s">
        <v>694</v>
      </c>
      <c r="D407" s="221" t="s">
        <v>226</v>
      </c>
      <c r="E407" s="222" t="s">
        <v>695</v>
      </c>
      <c r="F407" s="223" t="s">
        <v>696</v>
      </c>
      <c r="G407" s="224" t="s">
        <v>253</v>
      </c>
      <c r="H407" s="225">
        <v>751.861</v>
      </c>
      <c r="I407" s="226"/>
      <c r="J407" s="227">
        <f>ROUND(I407*H407,2)</f>
        <v>0</v>
      </c>
      <c r="K407" s="228"/>
      <c r="L407" s="44"/>
      <c r="M407" s="229" t="s">
        <v>1</v>
      </c>
      <c r="N407" s="230" t="s">
        <v>41</v>
      </c>
      <c r="O407" s="91"/>
      <c r="P407" s="231">
        <f>O407*H407</f>
        <v>0</v>
      </c>
      <c r="Q407" s="231">
        <v>0</v>
      </c>
      <c r="R407" s="231">
        <f>Q407*H407</f>
        <v>0</v>
      </c>
      <c r="S407" s="231">
        <v>0</v>
      </c>
      <c r="T407" s="232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33" t="s">
        <v>230</v>
      </c>
      <c r="AT407" s="233" t="s">
        <v>226</v>
      </c>
      <c r="AU407" s="233" t="s">
        <v>86</v>
      </c>
      <c r="AY407" s="17" t="s">
        <v>224</v>
      </c>
      <c r="BE407" s="234">
        <f>IF(N407="základní",J407,0)</f>
        <v>0</v>
      </c>
      <c r="BF407" s="234">
        <f>IF(N407="snížená",J407,0)</f>
        <v>0</v>
      </c>
      <c r="BG407" s="234">
        <f>IF(N407="zákl. přenesená",J407,0)</f>
        <v>0</v>
      </c>
      <c r="BH407" s="234">
        <f>IF(N407="sníž. přenesená",J407,0)</f>
        <v>0</v>
      </c>
      <c r="BI407" s="234">
        <f>IF(N407="nulová",J407,0)</f>
        <v>0</v>
      </c>
      <c r="BJ407" s="17" t="s">
        <v>84</v>
      </c>
      <c r="BK407" s="234">
        <f>ROUND(I407*H407,2)</f>
        <v>0</v>
      </c>
      <c r="BL407" s="17" t="s">
        <v>230</v>
      </c>
      <c r="BM407" s="233" t="s">
        <v>697</v>
      </c>
    </row>
    <row r="408" spans="1:51" s="13" customFormat="1" ht="12">
      <c r="A408" s="13"/>
      <c r="B408" s="235"/>
      <c r="C408" s="236"/>
      <c r="D408" s="237" t="s">
        <v>232</v>
      </c>
      <c r="E408" s="236"/>
      <c r="F408" s="239" t="s">
        <v>698</v>
      </c>
      <c r="G408" s="236"/>
      <c r="H408" s="240">
        <v>751.861</v>
      </c>
      <c r="I408" s="241"/>
      <c r="J408" s="236"/>
      <c r="K408" s="236"/>
      <c r="L408" s="242"/>
      <c r="M408" s="243"/>
      <c r="N408" s="244"/>
      <c r="O408" s="244"/>
      <c r="P408" s="244"/>
      <c r="Q408" s="244"/>
      <c r="R408" s="244"/>
      <c r="S408" s="244"/>
      <c r="T408" s="24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6" t="s">
        <v>232</v>
      </c>
      <c r="AU408" s="246" t="s">
        <v>86</v>
      </c>
      <c r="AV408" s="13" t="s">
        <v>86</v>
      </c>
      <c r="AW408" s="13" t="s">
        <v>4</v>
      </c>
      <c r="AX408" s="13" t="s">
        <v>84</v>
      </c>
      <c r="AY408" s="246" t="s">
        <v>224</v>
      </c>
    </row>
    <row r="409" spans="1:65" s="2" customFormat="1" ht="33" customHeight="1">
      <c r="A409" s="38"/>
      <c r="B409" s="39"/>
      <c r="C409" s="221" t="s">
        <v>699</v>
      </c>
      <c r="D409" s="221" t="s">
        <v>226</v>
      </c>
      <c r="E409" s="222" t="s">
        <v>700</v>
      </c>
      <c r="F409" s="223" t="s">
        <v>701</v>
      </c>
      <c r="G409" s="224" t="s">
        <v>253</v>
      </c>
      <c r="H409" s="225">
        <v>68.351</v>
      </c>
      <c r="I409" s="226"/>
      <c r="J409" s="227">
        <f>ROUND(I409*H409,2)</f>
        <v>0</v>
      </c>
      <c r="K409" s="228"/>
      <c r="L409" s="44"/>
      <c r="M409" s="229" t="s">
        <v>1</v>
      </c>
      <c r="N409" s="230" t="s">
        <v>41</v>
      </c>
      <c r="O409" s="91"/>
      <c r="P409" s="231">
        <f>O409*H409</f>
        <v>0</v>
      </c>
      <c r="Q409" s="231">
        <v>0</v>
      </c>
      <c r="R409" s="231">
        <f>Q409*H409</f>
        <v>0</v>
      </c>
      <c r="S409" s="231">
        <v>0</v>
      </c>
      <c r="T409" s="232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33" t="s">
        <v>230</v>
      </c>
      <c r="AT409" s="233" t="s">
        <v>226</v>
      </c>
      <c r="AU409" s="233" t="s">
        <v>86</v>
      </c>
      <c r="AY409" s="17" t="s">
        <v>224</v>
      </c>
      <c r="BE409" s="234">
        <f>IF(N409="základní",J409,0)</f>
        <v>0</v>
      </c>
      <c r="BF409" s="234">
        <f>IF(N409="snížená",J409,0)</f>
        <v>0</v>
      </c>
      <c r="BG409" s="234">
        <f>IF(N409="zákl. přenesená",J409,0)</f>
        <v>0</v>
      </c>
      <c r="BH409" s="234">
        <f>IF(N409="sníž. přenesená",J409,0)</f>
        <v>0</v>
      </c>
      <c r="BI409" s="234">
        <f>IF(N409="nulová",J409,0)</f>
        <v>0</v>
      </c>
      <c r="BJ409" s="17" t="s">
        <v>84</v>
      </c>
      <c r="BK409" s="234">
        <f>ROUND(I409*H409,2)</f>
        <v>0</v>
      </c>
      <c r="BL409" s="17" t="s">
        <v>230</v>
      </c>
      <c r="BM409" s="233" t="s">
        <v>702</v>
      </c>
    </row>
    <row r="410" spans="1:65" s="2" customFormat="1" ht="21.75" customHeight="1">
      <c r="A410" s="38"/>
      <c r="B410" s="39"/>
      <c r="C410" s="221" t="s">
        <v>703</v>
      </c>
      <c r="D410" s="221" t="s">
        <v>226</v>
      </c>
      <c r="E410" s="222" t="s">
        <v>704</v>
      </c>
      <c r="F410" s="223" t="s">
        <v>705</v>
      </c>
      <c r="G410" s="224" t="s">
        <v>253</v>
      </c>
      <c r="H410" s="225">
        <v>0.742</v>
      </c>
      <c r="I410" s="226"/>
      <c r="J410" s="227">
        <f>ROUND(I410*H410,2)</f>
        <v>0</v>
      </c>
      <c r="K410" s="228"/>
      <c r="L410" s="44"/>
      <c r="M410" s="229" t="s">
        <v>1</v>
      </c>
      <c r="N410" s="230" t="s">
        <v>41</v>
      </c>
      <c r="O410" s="91"/>
      <c r="P410" s="231">
        <f>O410*H410</f>
        <v>0</v>
      </c>
      <c r="Q410" s="231">
        <v>0</v>
      </c>
      <c r="R410" s="231">
        <f>Q410*H410</f>
        <v>0</v>
      </c>
      <c r="S410" s="231">
        <v>0</v>
      </c>
      <c r="T410" s="232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33" t="s">
        <v>230</v>
      </c>
      <c r="AT410" s="233" t="s">
        <v>226</v>
      </c>
      <c r="AU410" s="233" t="s">
        <v>86</v>
      </c>
      <c r="AY410" s="17" t="s">
        <v>224</v>
      </c>
      <c r="BE410" s="234">
        <f>IF(N410="základní",J410,0)</f>
        <v>0</v>
      </c>
      <c r="BF410" s="234">
        <f>IF(N410="snížená",J410,0)</f>
        <v>0</v>
      </c>
      <c r="BG410" s="234">
        <f>IF(N410="zákl. přenesená",J410,0)</f>
        <v>0</v>
      </c>
      <c r="BH410" s="234">
        <f>IF(N410="sníž. přenesená",J410,0)</f>
        <v>0</v>
      </c>
      <c r="BI410" s="234">
        <f>IF(N410="nulová",J410,0)</f>
        <v>0</v>
      </c>
      <c r="BJ410" s="17" t="s">
        <v>84</v>
      </c>
      <c r="BK410" s="234">
        <f>ROUND(I410*H410,2)</f>
        <v>0</v>
      </c>
      <c r="BL410" s="17" t="s">
        <v>230</v>
      </c>
      <c r="BM410" s="233" t="s">
        <v>706</v>
      </c>
    </row>
    <row r="411" spans="1:51" s="13" customFormat="1" ht="12">
      <c r="A411" s="13"/>
      <c r="B411" s="235"/>
      <c r="C411" s="236"/>
      <c r="D411" s="237" t="s">
        <v>232</v>
      </c>
      <c r="E411" s="238" t="s">
        <v>1</v>
      </c>
      <c r="F411" s="239" t="s">
        <v>707</v>
      </c>
      <c r="G411" s="236"/>
      <c r="H411" s="240">
        <v>0.742</v>
      </c>
      <c r="I411" s="241"/>
      <c r="J411" s="236"/>
      <c r="K411" s="236"/>
      <c r="L411" s="242"/>
      <c r="M411" s="243"/>
      <c r="N411" s="244"/>
      <c r="O411" s="244"/>
      <c r="P411" s="244"/>
      <c r="Q411" s="244"/>
      <c r="R411" s="244"/>
      <c r="S411" s="244"/>
      <c r="T411" s="24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6" t="s">
        <v>232</v>
      </c>
      <c r="AU411" s="246" t="s">
        <v>86</v>
      </c>
      <c r="AV411" s="13" t="s">
        <v>86</v>
      </c>
      <c r="AW411" s="13" t="s">
        <v>32</v>
      </c>
      <c r="AX411" s="13" t="s">
        <v>84</v>
      </c>
      <c r="AY411" s="246" t="s">
        <v>224</v>
      </c>
    </row>
    <row r="412" spans="1:65" s="2" customFormat="1" ht="24.15" customHeight="1">
      <c r="A412" s="38"/>
      <c r="B412" s="39"/>
      <c r="C412" s="221" t="s">
        <v>708</v>
      </c>
      <c r="D412" s="221" t="s">
        <v>226</v>
      </c>
      <c r="E412" s="222" t="s">
        <v>709</v>
      </c>
      <c r="F412" s="223" t="s">
        <v>710</v>
      </c>
      <c r="G412" s="224" t="s">
        <v>253</v>
      </c>
      <c r="H412" s="225">
        <v>8.162</v>
      </c>
      <c r="I412" s="226"/>
      <c r="J412" s="227">
        <f>ROUND(I412*H412,2)</f>
        <v>0</v>
      </c>
      <c r="K412" s="228"/>
      <c r="L412" s="44"/>
      <c r="M412" s="229" t="s">
        <v>1</v>
      </c>
      <c r="N412" s="230" t="s">
        <v>41</v>
      </c>
      <c r="O412" s="91"/>
      <c r="P412" s="231">
        <f>O412*H412</f>
        <v>0</v>
      </c>
      <c r="Q412" s="231">
        <v>0</v>
      </c>
      <c r="R412" s="231">
        <f>Q412*H412</f>
        <v>0</v>
      </c>
      <c r="S412" s="231">
        <v>0</v>
      </c>
      <c r="T412" s="232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33" t="s">
        <v>230</v>
      </c>
      <c r="AT412" s="233" t="s">
        <v>226</v>
      </c>
      <c r="AU412" s="233" t="s">
        <v>86</v>
      </c>
      <c r="AY412" s="17" t="s">
        <v>224</v>
      </c>
      <c r="BE412" s="234">
        <f>IF(N412="základní",J412,0)</f>
        <v>0</v>
      </c>
      <c r="BF412" s="234">
        <f>IF(N412="snížená",J412,0)</f>
        <v>0</v>
      </c>
      <c r="BG412" s="234">
        <f>IF(N412="zákl. přenesená",J412,0)</f>
        <v>0</v>
      </c>
      <c r="BH412" s="234">
        <f>IF(N412="sníž. přenesená",J412,0)</f>
        <v>0</v>
      </c>
      <c r="BI412" s="234">
        <f>IF(N412="nulová",J412,0)</f>
        <v>0</v>
      </c>
      <c r="BJ412" s="17" t="s">
        <v>84</v>
      </c>
      <c r="BK412" s="234">
        <f>ROUND(I412*H412,2)</f>
        <v>0</v>
      </c>
      <c r="BL412" s="17" t="s">
        <v>230</v>
      </c>
      <c r="BM412" s="233" t="s">
        <v>711</v>
      </c>
    </row>
    <row r="413" spans="1:51" s="13" customFormat="1" ht="12">
      <c r="A413" s="13"/>
      <c r="B413" s="235"/>
      <c r="C413" s="236"/>
      <c r="D413" s="237" t="s">
        <v>232</v>
      </c>
      <c r="E413" s="238" t="s">
        <v>1</v>
      </c>
      <c r="F413" s="239" t="s">
        <v>712</v>
      </c>
      <c r="G413" s="236"/>
      <c r="H413" s="240">
        <v>8.162</v>
      </c>
      <c r="I413" s="241"/>
      <c r="J413" s="236"/>
      <c r="K413" s="236"/>
      <c r="L413" s="242"/>
      <c r="M413" s="243"/>
      <c r="N413" s="244"/>
      <c r="O413" s="244"/>
      <c r="P413" s="244"/>
      <c r="Q413" s="244"/>
      <c r="R413" s="244"/>
      <c r="S413" s="244"/>
      <c r="T413" s="24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6" t="s">
        <v>232</v>
      </c>
      <c r="AU413" s="246" t="s">
        <v>86</v>
      </c>
      <c r="AV413" s="13" t="s">
        <v>86</v>
      </c>
      <c r="AW413" s="13" t="s">
        <v>32</v>
      </c>
      <c r="AX413" s="13" t="s">
        <v>84</v>
      </c>
      <c r="AY413" s="246" t="s">
        <v>224</v>
      </c>
    </row>
    <row r="414" spans="1:65" s="2" customFormat="1" ht="33" customHeight="1">
      <c r="A414" s="38"/>
      <c r="B414" s="39"/>
      <c r="C414" s="221" t="s">
        <v>713</v>
      </c>
      <c r="D414" s="221" t="s">
        <v>226</v>
      </c>
      <c r="E414" s="222" t="s">
        <v>714</v>
      </c>
      <c r="F414" s="223" t="s">
        <v>715</v>
      </c>
      <c r="G414" s="224" t="s">
        <v>253</v>
      </c>
      <c r="H414" s="225">
        <v>0.742</v>
      </c>
      <c r="I414" s="226"/>
      <c r="J414" s="227">
        <f>ROUND(I414*H414,2)</f>
        <v>0</v>
      </c>
      <c r="K414" s="228"/>
      <c r="L414" s="44"/>
      <c r="M414" s="229" t="s">
        <v>1</v>
      </c>
      <c r="N414" s="230" t="s">
        <v>41</v>
      </c>
      <c r="O414" s="91"/>
      <c r="P414" s="231">
        <f>O414*H414</f>
        <v>0</v>
      </c>
      <c r="Q414" s="231">
        <v>0</v>
      </c>
      <c r="R414" s="231">
        <f>Q414*H414</f>
        <v>0</v>
      </c>
      <c r="S414" s="231">
        <v>0</v>
      </c>
      <c r="T414" s="232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33" t="s">
        <v>230</v>
      </c>
      <c r="AT414" s="233" t="s">
        <v>226</v>
      </c>
      <c r="AU414" s="233" t="s">
        <v>86</v>
      </c>
      <c r="AY414" s="17" t="s">
        <v>224</v>
      </c>
      <c r="BE414" s="234">
        <f>IF(N414="základní",J414,0)</f>
        <v>0</v>
      </c>
      <c r="BF414" s="234">
        <f>IF(N414="snížená",J414,0)</f>
        <v>0</v>
      </c>
      <c r="BG414" s="234">
        <f>IF(N414="zákl. přenesená",J414,0)</f>
        <v>0</v>
      </c>
      <c r="BH414" s="234">
        <f>IF(N414="sníž. přenesená",J414,0)</f>
        <v>0</v>
      </c>
      <c r="BI414" s="234">
        <f>IF(N414="nulová",J414,0)</f>
        <v>0</v>
      </c>
      <c r="BJ414" s="17" t="s">
        <v>84</v>
      </c>
      <c r="BK414" s="234">
        <f>ROUND(I414*H414,2)</f>
        <v>0</v>
      </c>
      <c r="BL414" s="17" t="s">
        <v>230</v>
      </c>
      <c r="BM414" s="233" t="s">
        <v>716</v>
      </c>
    </row>
    <row r="415" spans="1:51" s="13" customFormat="1" ht="12">
      <c r="A415" s="13"/>
      <c r="B415" s="235"/>
      <c r="C415" s="236"/>
      <c r="D415" s="237" t="s">
        <v>232</v>
      </c>
      <c r="E415" s="238" t="s">
        <v>1</v>
      </c>
      <c r="F415" s="239" t="s">
        <v>707</v>
      </c>
      <c r="G415" s="236"/>
      <c r="H415" s="240">
        <v>0.742</v>
      </c>
      <c r="I415" s="241"/>
      <c r="J415" s="236"/>
      <c r="K415" s="236"/>
      <c r="L415" s="242"/>
      <c r="M415" s="243"/>
      <c r="N415" s="244"/>
      <c r="O415" s="244"/>
      <c r="P415" s="244"/>
      <c r="Q415" s="244"/>
      <c r="R415" s="244"/>
      <c r="S415" s="244"/>
      <c r="T415" s="24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6" t="s">
        <v>232</v>
      </c>
      <c r="AU415" s="246" t="s">
        <v>86</v>
      </c>
      <c r="AV415" s="13" t="s">
        <v>86</v>
      </c>
      <c r="AW415" s="13" t="s">
        <v>32</v>
      </c>
      <c r="AX415" s="13" t="s">
        <v>84</v>
      </c>
      <c r="AY415" s="246" t="s">
        <v>224</v>
      </c>
    </row>
    <row r="416" spans="1:63" s="12" customFormat="1" ht="22.8" customHeight="1">
      <c r="A416" s="12"/>
      <c r="B416" s="205"/>
      <c r="C416" s="206"/>
      <c r="D416" s="207" t="s">
        <v>75</v>
      </c>
      <c r="E416" s="219" t="s">
        <v>717</v>
      </c>
      <c r="F416" s="219" t="s">
        <v>718</v>
      </c>
      <c r="G416" s="206"/>
      <c r="H416" s="206"/>
      <c r="I416" s="209"/>
      <c r="J416" s="220">
        <f>BK416</f>
        <v>0</v>
      </c>
      <c r="K416" s="206"/>
      <c r="L416" s="211"/>
      <c r="M416" s="212"/>
      <c r="N416" s="213"/>
      <c r="O416" s="213"/>
      <c r="P416" s="214">
        <f>P417</f>
        <v>0</v>
      </c>
      <c r="Q416" s="213"/>
      <c r="R416" s="214">
        <f>R417</f>
        <v>0</v>
      </c>
      <c r="S416" s="213"/>
      <c r="T416" s="215">
        <f>T417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16" t="s">
        <v>84</v>
      </c>
      <c r="AT416" s="217" t="s">
        <v>75</v>
      </c>
      <c r="AU416" s="217" t="s">
        <v>84</v>
      </c>
      <c r="AY416" s="216" t="s">
        <v>224</v>
      </c>
      <c r="BK416" s="218">
        <f>BK417</f>
        <v>0</v>
      </c>
    </row>
    <row r="417" spans="1:65" s="2" customFormat="1" ht="16.5" customHeight="1">
      <c r="A417" s="38"/>
      <c r="B417" s="39"/>
      <c r="C417" s="221" t="s">
        <v>719</v>
      </c>
      <c r="D417" s="221" t="s">
        <v>226</v>
      </c>
      <c r="E417" s="222" t="s">
        <v>720</v>
      </c>
      <c r="F417" s="223" t="s">
        <v>721</v>
      </c>
      <c r="G417" s="224" t="s">
        <v>253</v>
      </c>
      <c r="H417" s="225">
        <v>78.624</v>
      </c>
      <c r="I417" s="226"/>
      <c r="J417" s="227">
        <f>ROUND(I417*H417,2)</f>
        <v>0</v>
      </c>
      <c r="K417" s="228"/>
      <c r="L417" s="44"/>
      <c r="M417" s="229" t="s">
        <v>1</v>
      </c>
      <c r="N417" s="230" t="s">
        <v>41</v>
      </c>
      <c r="O417" s="91"/>
      <c r="P417" s="231">
        <f>O417*H417</f>
        <v>0</v>
      </c>
      <c r="Q417" s="231">
        <v>0</v>
      </c>
      <c r="R417" s="231">
        <f>Q417*H417</f>
        <v>0</v>
      </c>
      <c r="S417" s="231">
        <v>0</v>
      </c>
      <c r="T417" s="232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33" t="s">
        <v>230</v>
      </c>
      <c r="AT417" s="233" t="s">
        <v>226</v>
      </c>
      <c r="AU417" s="233" t="s">
        <v>86</v>
      </c>
      <c r="AY417" s="17" t="s">
        <v>224</v>
      </c>
      <c r="BE417" s="234">
        <f>IF(N417="základní",J417,0)</f>
        <v>0</v>
      </c>
      <c r="BF417" s="234">
        <f>IF(N417="snížená",J417,0)</f>
        <v>0</v>
      </c>
      <c r="BG417" s="234">
        <f>IF(N417="zákl. přenesená",J417,0)</f>
        <v>0</v>
      </c>
      <c r="BH417" s="234">
        <f>IF(N417="sníž. přenesená",J417,0)</f>
        <v>0</v>
      </c>
      <c r="BI417" s="234">
        <f>IF(N417="nulová",J417,0)</f>
        <v>0</v>
      </c>
      <c r="BJ417" s="17" t="s">
        <v>84</v>
      </c>
      <c r="BK417" s="234">
        <f>ROUND(I417*H417,2)</f>
        <v>0</v>
      </c>
      <c r="BL417" s="17" t="s">
        <v>230</v>
      </c>
      <c r="BM417" s="233" t="s">
        <v>722</v>
      </c>
    </row>
    <row r="418" spans="1:63" s="12" customFormat="1" ht="25.9" customHeight="1">
      <c r="A418" s="12"/>
      <c r="B418" s="205"/>
      <c r="C418" s="206"/>
      <c r="D418" s="207" t="s">
        <v>75</v>
      </c>
      <c r="E418" s="208" t="s">
        <v>723</v>
      </c>
      <c r="F418" s="208" t="s">
        <v>724</v>
      </c>
      <c r="G418" s="206"/>
      <c r="H418" s="206"/>
      <c r="I418" s="209"/>
      <c r="J418" s="210">
        <f>BK418</f>
        <v>0</v>
      </c>
      <c r="K418" s="206"/>
      <c r="L418" s="211"/>
      <c r="M418" s="212"/>
      <c r="N418" s="213"/>
      <c r="O418" s="213"/>
      <c r="P418" s="214">
        <f>P419+P444+P452+P464+P471+P476+P481+P545+P595+P636+P643+P770+P792+P818+P840+P864+P872</f>
        <v>0</v>
      </c>
      <c r="Q418" s="213"/>
      <c r="R418" s="214">
        <f>R419+R444+R452+R464+R471+R476+R481+R545+R595+R636+R643+R770+R792+R818+R840+R864+R872</f>
        <v>20.20009296</v>
      </c>
      <c r="S418" s="213"/>
      <c r="T418" s="215">
        <f>T419+T444+T452+T464+T471+T476+T481+T545+T595+T636+T643+T770+T792+T818+T840+T864+T872</f>
        <v>16.271493650000004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16" t="s">
        <v>86</v>
      </c>
      <c r="AT418" s="217" t="s">
        <v>75</v>
      </c>
      <c r="AU418" s="217" t="s">
        <v>76</v>
      </c>
      <c r="AY418" s="216" t="s">
        <v>224</v>
      </c>
      <c r="BK418" s="218">
        <f>BK419+BK444+BK452+BK464+BK471+BK476+BK481+BK545+BK595+BK636+BK643+BK770+BK792+BK818+BK840+BK864+BK872</f>
        <v>0</v>
      </c>
    </row>
    <row r="419" spans="1:63" s="12" customFormat="1" ht="22.8" customHeight="1">
      <c r="A419" s="12"/>
      <c r="B419" s="205"/>
      <c r="C419" s="206"/>
      <c r="D419" s="207" t="s">
        <v>75</v>
      </c>
      <c r="E419" s="219" t="s">
        <v>725</v>
      </c>
      <c r="F419" s="219" t="s">
        <v>726</v>
      </c>
      <c r="G419" s="206"/>
      <c r="H419" s="206"/>
      <c r="I419" s="209"/>
      <c r="J419" s="220">
        <f>BK419</f>
        <v>0</v>
      </c>
      <c r="K419" s="206"/>
      <c r="L419" s="211"/>
      <c r="M419" s="212"/>
      <c r="N419" s="213"/>
      <c r="O419" s="213"/>
      <c r="P419" s="214">
        <f>SUM(P420:P443)</f>
        <v>0</v>
      </c>
      <c r="Q419" s="213"/>
      <c r="R419" s="214">
        <f>SUM(R420:R443)</f>
        <v>0.5483789</v>
      </c>
      <c r="S419" s="213"/>
      <c r="T419" s="215">
        <f>SUM(T420:T443)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16" t="s">
        <v>86</v>
      </c>
      <c r="AT419" s="217" t="s">
        <v>75</v>
      </c>
      <c r="AU419" s="217" t="s">
        <v>84</v>
      </c>
      <c r="AY419" s="216" t="s">
        <v>224</v>
      </c>
      <c r="BK419" s="218">
        <f>SUM(BK420:BK443)</f>
        <v>0</v>
      </c>
    </row>
    <row r="420" spans="1:65" s="2" customFormat="1" ht="24.15" customHeight="1">
      <c r="A420" s="38"/>
      <c r="B420" s="39"/>
      <c r="C420" s="221" t="s">
        <v>727</v>
      </c>
      <c r="D420" s="221" t="s">
        <v>226</v>
      </c>
      <c r="E420" s="222" t="s">
        <v>728</v>
      </c>
      <c r="F420" s="223" t="s">
        <v>729</v>
      </c>
      <c r="G420" s="224" t="s">
        <v>229</v>
      </c>
      <c r="H420" s="225">
        <v>14.2</v>
      </c>
      <c r="I420" s="226"/>
      <c r="J420" s="227">
        <f>ROUND(I420*H420,2)</f>
        <v>0</v>
      </c>
      <c r="K420" s="228"/>
      <c r="L420" s="44"/>
      <c r="M420" s="229" t="s">
        <v>1</v>
      </c>
      <c r="N420" s="230" t="s">
        <v>41</v>
      </c>
      <c r="O420" s="91"/>
      <c r="P420" s="231">
        <f>O420*H420</f>
        <v>0</v>
      </c>
      <c r="Q420" s="231">
        <v>0.0035</v>
      </c>
      <c r="R420" s="231">
        <f>Q420*H420</f>
        <v>0.0497</v>
      </c>
      <c r="S420" s="231">
        <v>0</v>
      </c>
      <c r="T420" s="232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33" t="s">
        <v>318</v>
      </c>
      <c r="AT420" s="233" t="s">
        <v>226</v>
      </c>
      <c r="AU420" s="233" t="s">
        <v>86</v>
      </c>
      <c r="AY420" s="17" t="s">
        <v>224</v>
      </c>
      <c r="BE420" s="234">
        <f>IF(N420="základní",J420,0)</f>
        <v>0</v>
      </c>
      <c r="BF420" s="234">
        <f>IF(N420="snížená",J420,0)</f>
        <v>0</v>
      </c>
      <c r="BG420" s="234">
        <f>IF(N420="zákl. přenesená",J420,0)</f>
        <v>0</v>
      </c>
      <c r="BH420" s="234">
        <f>IF(N420="sníž. přenesená",J420,0)</f>
        <v>0</v>
      </c>
      <c r="BI420" s="234">
        <f>IF(N420="nulová",J420,0)</f>
        <v>0</v>
      </c>
      <c r="BJ420" s="17" t="s">
        <v>84</v>
      </c>
      <c r="BK420" s="234">
        <f>ROUND(I420*H420,2)</f>
        <v>0</v>
      </c>
      <c r="BL420" s="17" t="s">
        <v>318</v>
      </c>
      <c r="BM420" s="233" t="s">
        <v>730</v>
      </c>
    </row>
    <row r="421" spans="1:51" s="13" customFormat="1" ht="12">
      <c r="A421" s="13"/>
      <c r="B421" s="235"/>
      <c r="C421" s="236"/>
      <c r="D421" s="237" t="s">
        <v>232</v>
      </c>
      <c r="E421" s="238" t="s">
        <v>1</v>
      </c>
      <c r="F421" s="239" t="s">
        <v>731</v>
      </c>
      <c r="G421" s="236"/>
      <c r="H421" s="240">
        <v>5.64</v>
      </c>
      <c r="I421" s="241"/>
      <c r="J421" s="236"/>
      <c r="K421" s="236"/>
      <c r="L421" s="242"/>
      <c r="M421" s="243"/>
      <c r="N421" s="244"/>
      <c r="O421" s="244"/>
      <c r="P421" s="244"/>
      <c r="Q421" s="244"/>
      <c r="R421" s="244"/>
      <c r="S421" s="244"/>
      <c r="T421" s="24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6" t="s">
        <v>232</v>
      </c>
      <c r="AU421" s="246" t="s">
        <v>86</v>
      </c>
      <c r="AV421" s="13" t="s">
        <v>86</v>
      </c>
      <c r="AW421" s="13" t="s">
        <v>32</v>
      </c>
      <c r="AX421" s="13" t="s">
        <v>76</v>
      </c>
      <c r="AY421" s="246" t="s">
        <v>224</v>
      </c>
    </row>
    <row r="422" spans="1:51" s="13" customFormat="1" ht="12">
      <c r="A422" s="13"/>
      <c r="B422" s="235"/>
      <c r="C422" s="236"/>
      <c r="D422" s="237" t="s">
        <v>232</v>
      </c>
      <c r="E422" s="238" t="s">
        <v>1</v>
      </c>
      <c r="F422" s="239" t="s">
        <v>732</v>
      </c>
      <c r="G422" s="236"/>
      <c r="H422" s="240">
        <v>4.56</v>
      </c>
      <c r="I422" s="241"/>
      <c r="J422" s="236"/>
      <c r="K422" s="236"/>
      <c r="L422" s="242"/>
      <c r="M422" s="243"/>
      <c r="N422" s="244"/>
      <c r="O422" s="244"/>
      <c r="P422" s="244"/>
      <c r="Q422" s="244"/>
      <c r="R422" s="244"/>
      <c r="S422" s="244"/>
      <c r="T422" s="24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6" t="s">
        <v>232</v>
      </c>
      <c r="AU422" s="246" t="s">
        <v>86</v>
      </c>
      <c r="AV422" s="13" t="s">
        <v>86</v>
      </c>
      <c r="AW422" s="13" t="s">
        <v>32</v>
      </c>
      <c r="AX422" s="13" t="s">
        <v>76</v>
      </c>
      <c r="AY422" s="246" t="s">
        <v>224</v>
      </c>
    </row>
    <row r="423" spans="1:51" s="13" customFormat="1" ht="12">
      <c r="A423" s="13"/>
      <c r="B423" s="235"/>
      <c r="C423" s="236"/>
      <c r="D423" s="237" t="s">
        <v>232</v>
      </c>
      <c r="E423" s="238" t="s">
        <v>1</v>
      </c>
      <c r="F423" s="239" t="s">
        <v>733</v>
      </c>
      <c r="G423" s="236"/>
      <c r="H423" s="240">
        <v>4</v>
      </c>
      <c r="I423" s="241"/>
      <c r="J423" s="236"/>
      <c r="K423" s="236"/>
      <c r="L423" s="242"/>
      <c r="M423" s="243"/>
      <c r="N423" s="244"/>
      <c r="O423" s="244"/>
      <c r="P423" s="244"/>
      <c r="Q423" s="244"/>
      <c r="R423" s="244"/>
      <c r="S423" s="244"/>
      <c r="T423" s="24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6" t="s">
        <v>232</v>
      </c>
      <c r="AU423" s="246" t="s">
        <v>86</v>
      </c>
      <c r="AV423" s="13" t="s">
        <v>86</v>
      </c>
      <c r="AW423" s="13" t="s">
        <v>32</v>
      </c>
      <c r="AX423" s="13" t="s">
        <v>76</v>
      </c>
      <c r="AY423" s="246" t="s">
        <v>224</v>
      </c>
    </row>
    <row r="424" spans="1:51" s="14" customFormat="1" ht="12">
      <c r="A424" s="14"/>
      <c r="B424" s="247"/>
      <c r="C424" s="248"/>
      <c r="D424" s="237" t="s">
        <v>232</v>
      </c>
      <c r="E424" s="249" t="s">
        <v>1</v>
      </c>
      <c r="F424" s="250" t="s">
        <v>240</v>
      </c>
      <c r="G424" s="248"/>
      <c r="H424" s="251">
        <v>14.2</v>
      </c>
      <c r="I424" s="252"/>
      <c r="J424" s="248"/>
      <c r="K424" s="248"/>
      <c r="L424" s="253"/>
      <c r="M424" s="254"/>
      <c r="N424" s="255"/>
      <c r="O424" s="255"/>
      <c r="P424" s="255"/>
      <c r="Q424" s="255"/>
      <c r="R424" s="255"/>
      <c r="S424" s="255"/>
      <c r="T424" s="256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7" t="s">
        <v>232</v>
      </c>
      <c r="AU424" s="257" t="s">
        <v>86</v>
      </c>
      <c r="AV424" s="14" t="s">
        <v>230</v>
      </c>
      <c r="AW424" s="14" t="s">
        <v>32</v>
      </c>
      <c r="AX424" s="14" t="s">
        <v>84</v>
      </c>
      <c r="AY424" s="257" t="s">
        <v>224</v>
      </c>
    </row>
    <row r="425" spans="1:65" s="2" customFormat="1" ht="24.15" customHeight="1">
      <c r="A425" s="38"/>
      <c r="B425" s="39"/>
      <c r="C425" s="221" t="s">
        <v>734</v>
      </c>
      <c r="D425" s="221" t="s">
        <v>226</v>
      </c>
      <c r="E425" s="222" t="s">
        <v>735</v>
      </c>
      <c r="F425" s="223" t="s">
        <v>736</v>
      </c>
      <c r="G425" s="224" t="s">
        <v>229</v>
      </c>
      <c r="H425" s="225">
        <v>14.416</v>
      </c>
      <c r="I425" s="226"/>
      <c r="J425" s="227">
        <f>ROUND(I425*H425,2)</f>
        <v>0</v>
      </c>
      <c r="K425" s="228"/>
      <c r="L425" s="44"/>
      <c r="M425" s="229" t="s">
        <v>1</v>
      </c>
      <c r="N425" s="230" t="s">
        <v>41</v>
      </c>
      <c r="O425" s="91"/>
      <c r="P425" s="231">
        <f>O425*H425</f>
        <v>0</v>
      </c>
      <c r="Q425" s="231">
        <v>0.0008</v>
      </c>
      <c r="R425" s="231">
        <f>Q425*H425</f>
        <v>0.011532800000000001</v>
      </c>
      <c r="S425" s="231">
        <v>0</v>
      </c>
      <c r="T425" s="232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3" t="s">
        <v>318</v>
      </c>
      <c r="AT425" s="233" t="s">
        <v>226</v>
      </c>
      <c r="AU425" s="233" t="s">
        <v>86</v>
      </c>
      <c r="AY425" s="17" t="s">
        <v>224</v>
      </c>
      <c r="BE425" s="234">
        <f>IF(N425="základní",J425,0)</f>
        <v>0</v>
      </c>
      <c r="BF425" s="234">
        <f>IF(N425="snížená",J425,0)</f>
        <v>0</v>
      </c>
      <c r="BG425" s="234">
        <f>IF(N425="zákl. přenesená",J425,0)</f>
        <v>0</v>
      </c>
      <c r="BH425" s="234">
        <f>IF(N425="sníž. přenesená",J425,0)</f>
        <v>0</v>
      </c>
      <c r="BI425" s="234">
        <f>IF(N425="nulová",J425,0)</f>
        <v>0</v>
      </c>
      <c r="BJ425" s="17" t="s">
        <v>84</v>
      </c>
      <c r="BK425" s="234">
        <f>ROUND(I425*H425,2)</f>
        <v>0</v>
      </c>
      <c r="BL425" s="17" t="s">
        <v>318</v>
      </c>
      <c r="BM425" s="233" t="s">
        <v>737</v>
      </c>
    </row>
    <row r="426" spans="1:51" s="13" customFormat="1" ht="12">
      <c r="A426" s="13"/>
      <c r="B426" s="235"/>
      <c r="C426" s="236"/>
      <c r="D426" s="237" t="s">
        <v>232</v>
      </c>
      <c r="E426" s="238" t="s">
        <v>1</v>
      </c>
      <c r="F426" s="239" t="s">
        <v>110</v>
      </c>
      <c r="G426" s="236"/>
      <c r="H426" s="240">
        <v>14.416</v>
      </c>
      <c r="I426" s="241"/>
      <c r="J426" s="236"/>
      <c r="K426" s="236"/>
      <c r="L426" s="242"/>
      <c r="M426" s="243"/>
      <c r="N426" s="244"/>
      <c r="O426" s="244"/>
      <c r="P426" s="244"/>
      <c r="Q426" s="244"/>
      <c r="R426" s="244"/>
      <c r="S426" s="244"/>
      <c r="T426" s="24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6" t="s">
        <v>232</v>
      </c>
      <c r="AU426" s="246" t="s">
        <v>86</v>
      </c>
      <c r="AV426" s="13" t="s">
        <v>86</v>
      </c>
      <c r="AW426" s="13" t="s">
        <v>32</v>
      </c>
      <c r="AX426" s="13" t="s">
        <v>84</v>
      </c>
      <c r="AY426" s="246" t="s">
        <v>224</v>
      </c>
    </row>
    <row r="427" spans="1:65" s="2" customFormat="1" ht="24.15" customHeight="1">
      <c r="A427" s="38"/>
      <c r="B427" s="39"/>
      <c r="C427" s="221" t="s">
        <v>738</v>
      </c>
      <c r="D427" s="221" t="s">
        <v>226</v>
      </c>
      <c r="E427" s="222" t="s">
        <v>739</v>
      </c>
      <c r="F427" s="223" t="s">
        <v>740</v>
      </c>
      <c r="G427" s="224" t="s">
        <v>438</v>
      </c>
      <c r="H427" s="225">
        <v>12.535</v>
      </c>
      <c r="I427" s="226"/>
      <c r="J427" s="227">
        <f>ROUND(I427*H427,2)</f>
        <v>0</v>
      </c>
      <c r="K427" s="228"/>
      <c r="L427" s="44"/>
      <c r="M427" s="229" t="s">
        <v>1</v>
      </c>
      <c r="N427" s="230" t="s">
        <v>41</v>
      </c>
      <c r="O427" s="91"/>
      <c r="P427" s="231">
        <f>O427*H427</f>
        <v>0</v>
      </c>
      <c r="Q427" s="231">
        <v>0.00016</v>
      </c>
      <c r="R427" s="231">
        <f>Q427*H427</f>
        <v>0.0020056</v>
      </c>
      <c r="S427" s="231">
        <v>0</v>
      </c>
      <c r="T427" s="232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33" t="s">
        <v>318</v>
      </c>
      <c r="AT427" s="233" t="s">
        <v>226</v>
      </c>
      <c r="AU427" s="233" t="s">
        <v>86</v>
      </c>
      <c r="AY427" s="17" t="s">
        <v>224</v>
      </c>
      <c r="BE427" s="234">
        <f>IF(N427="základní",J427,0)</f>
        <v>0</v>
      </c>
      <c r="BF427" s="234">
        <f>IF(N427="snížená",J427,0)</f>
        <v>0</v>
      </c>
      <c r="BG427" s="234">
        <f>IF(N427="zákl. přenesená",J427,0)</f>
        <v>0</v>
      </c>
      <c r="BH427" s="234">
        <f>IF(N427="sníž. přenesená",J427,0)</f>
        <v>0</v>
      </c>
      <c r="BI427" s="234">
        <f>IF(N427="nulová",J427,0)</f>
        <v>0</v>
      </c>
      <c r="BJ427" s="17" t="s">
        <v>84</v>
      </c>
      <c r="BK427" s="234">
        <f>ROUND(I427*H427,2)</f>
        <v>0</v>
      </c>
      <c r="BL427" s="17" t="s">
        <v>318</v>
      </c>
      <c r="BM427" s="233" t="s">
        <v>741</v>
      </c>
    </row>
    <row r="428" spans="1:51" s="13" customFormat="1" ht="12">
      <c r="A428" s="13"/>
      <c r="B428" s="235"/>
      <c r="C428" s="236"/>
      <c r="D428" s="237" t="s">
        <v>232</v>
      </c>
      <c r="E428" s="238" t="s">
        <v>1</v>
      </c>
      <c r="F428" s="239" t="s">
        <v>742</v>
      </c>
      <c r="G428" s="236"/>
      <c r="H428" s="240">
        <v>2.82</v>
      </c>
      <c r="I428" s="241"/>
      <c r="J428" s="236"/>
      <c r="K428" s="236"/>
      <c r="L428" s="242"/>
      <c r="M428" s="243"/>
      <c r="N428" s="244"/>
      <c r="O428" s="244"/>
      <c r="P428" s="244"/>
      <c r="Q428" s="244"/>
      <c r="R428" s="244"/>
      <c r="S428" s="244"/>
      <c r="T428" s="245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6" t="s">
        <v>232</v>
      </c>
      <c r="AU428" s="246" t="s">
        <v>86</v>
      </c>
      <c r="AV428" s="13" t="s">
        <v>86</v>
      </c>
      <c r="AW428" s="13" t="s">
        <v>32</v>
      </c>
      <c r="AX428" s="13" t="s">
        <v>76</v>
      </c>
      <c r="AY428" s="246" t="s">
        <v>224</v>
      </c>
    </row>
    <row r="429" spans="1:51" s="13" customFormat="1" ht="12">
      <c r="A429" s="13"/>
      <c r="B429" s="235"/>
      <c r="C429" s="236"/>
      <c r="D429" s="237" t="s">
        <v>232</v>
      </c>
      <c r="E429" s="238" t="s">
        <v>1</v>
      </c>
      <c r="F429" s="239" t="s">
        <v>743</v>
      </c>
      <c r="G429" s="236"/>
      <c r="H429" s="240">
        <v>6.745</v>
      </c>
      <c r="I429" s="241"/>
      <c r="J429" s="236"/>
      <c r="K429" s="236"/>
      <c r="L429" s="242"/>
      <c r="M429" s="243"/>
      <c r="N429" s="244"/>
      <c r="O429" s="244"/>
      <c r="P429" s="244"/>
      <c r="Q429" s="244"/>
      <c r="R429" s="244"/>
      <c r="S429" s="244"/>
      <c r="T429" s="24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6" t="s">
        <v>232</v>
      </c>
      <c r="AU429" s="246" t="s">
        <v>86</v>
      </c>
      <c r="AV429" s="13" t="s">
        <v>86</v>
      </c>
      <c r="AW429" s="13" t="s">
        <v>32</v>
      </c>
      <c r="AX429" s="13" t="s">
        <v>76</v>
      </c>
      <c r="AY429" s="246" t="s">
        <v>224</v>
      </c>
    </row>
    <row r="430" spans="1:51" s="13" customFormat="1" ht="12">
      <c r="A430" s="13"/>
      <c r="B430" s="235"/>
      <c r="C430" s="236"/>
      <c r="D430" s="237" t="s">
        <v>232</v>
      </c>
      <c r="E430" s="238" t="s">
        <v>1</v>
      </c>
      <c r="F430" s="239" t="s">
        <v>744</v>
      </c>
      <c r="G430" s="236"/>
      <c r="H430" s="240">
        <v>2.97</v>
      </c>
      <c r="I430" s="241"/>
      <c r="J430" s="236"/>
      <c r="K430" s="236"/>
      <c r="L430" s="242"/>
      <c r="M430" s="243"/>
      <c r="N430" s="244"/>
      <c r="O430" s="244"/>
      <c r="P430" s="244"/>
      <c r="Q430" s="244"/>
      <c r="R430" s="244"/>
      <c r="S430" s="244"/>
      <c r="T430" s="24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6" t="s">
        <v>232</v>
      </c>
      <c r="AU430" s="246" t="s">
        <v>86</v>
      </c>
      <c r="AV430" s="13" t="s">
        <v>86</v>
      </c>
      <c r="AW430" s="13" t="s">
        <v>32</v>
      </c>
      <c r="AX430" s="13" t="s">
        <v>76</v>
      </c>
      <c r="AY430" s="246" t="s">
        <v>224</v>
      </c>
    </row>
    <row r="431" spans="1:51" s="14" customFormat="1" ht="12">
      <c r="A431" s="14"/>
      <c r="B431" s="247"/>
      <c r="C431" s="248"/>
      <c r="D431" s="237" t="s">
        <v>232</v>
      </c>
      <c r="E431" s="249" t="s">
        <v>1</v>
      </c>
      <c r="F431" s="250" t="s">
        <v>240</v>
      </c>
      <c r="G431" s="248"/>
      <c r="H431" s="251">
        <v>12.535</v>
      </c>
      <c r="I431" s="252"/>
      <c r="J431" s="248"/>
      <c r="K431" s="248"/>
      <c r="L431" s="253"/>
      <c r="M431" s="254"/>
      <c r="N431" s="255"/>
      <c r="O431" s="255"/>
      <c r="P431" s="255"/>
      <c r="Q431" s="255"/>
      <c r="R431" s="255"/>
      <c r="S431" s="255"/>
      <c r="T431" s="256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7" t="s">
        <v>232</v>
      </c>
      <c r="AU431" s="257" t="s">
        <v>86</v>
      </c>
      <c r="AV431" s="14" t="s">
        <v>230</v>
      </c>
      <c r="AW431" s="14" t="s">
        <v>32</v>
      </c>
      <c r="AX431" s="14" t="s">
        <v>84</v>
      </c>
      <c r="AY431" s="257" t="s">
        <v>224</v>
      </c>
    </row>
    <row r="432" spans="1:65" s="2" customFormat="1" ht="33" customHeight="1">
      <c r="A432" s="38"/>
      <c r="B432" s="39"/>
      <c r="C432" s="221" t="s">
        <v>745</v>
      </c>
      <c r="D432" s="221" t="s">
        <v>226</v>
      </c>
      <c r="E432" s="222" t="s">
        <v>746</v>
      </c>
      <c r="F432" s="223" t="s">
        <v>747</v>
      </c>
      <c r="G432" s="224" t="s">
        <v>229</v>
      </c>
      <c r="H432" s="225">
        <v>50.604</v>
      </c>
      <c r="I432" s="226"/>
      <c r="J432" s="227">
        <f>ROUND(I432*H432,2)</f>
        <v>0</v>
      </c>
      <c r="K432" s="228"/>
      <c r="L432" s="44"/>
      <c r="M432" s="229" t="s">
        <v>1</v>
      </c>
      <c r="N432" s="230" t="s">
        <v>41</v>
      </c>
      <c r="O432" s="91"/>
      <c r="P432" s="231">
        <f>O432*H432</f>
        <v>0</v>
      </c>
      <c r="Q432" s="231">
        <v>0.0045</v>
      </c>
      <c r="R432" s="231">
        <f>Q432*H432</f>
        <v>0.22771799999999998</v>
      </c>
      <c r="S432" s="231">
        <v>0</v>
      </c>
      <c r="T432" s="232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33" t="s">
        <v>318</v>
      </c>
      <c r="AT432" s="233" t="s">
        <v>226</v>
      </c>
      <c r="AU432" s="233" t="s">
        <v>86</v>
      </c>
      <c r="AY432" s="17" t="s">
        <v>224</v>
      </c>
      <c r="BE432" s="234">
        <f>IF(N432="základní",J432,0)</f>
        <v>0</v>
      </c>
      <c r="BF432" s="234">
        <f>IF(N432="snížená",J432,0)</f>
        <v>0</v>
      </c>
      <c r="BG432" s="234">
        <f>IF(N432="zákl. přenesená",J432,0)</f>
        <v>0</v>
      </c>
      <c r="BH432" s="234">
        <f>IF(N432="sníž. přenesená",J432,0)</f>
        <v>0</v>
      </c>
      <c r="BI432" s="234">
        <f>IF(N432="nulová",J432,0)</f>
        <v>0</v>
      </c>
      <c r="BJ432" s="17" t="s">
        <v>84</v>
      </c>
      <c r="BK432" s="234">
        <f>ROUND(I432*H432,2)</f>
        <v>0</v>
      </c>
      <c r="BL432" s="17" t="s">
        <v>318</v>
      </c>
      <c r="BM432" s="233" t="s">
        <v>748</v>
      </c>
    </row>
    <row r="433" spans="1:51" s="13" customFormat="1" ht="12">
      <c r="A433" s="13"/>
      <c r="B433" s="235"/>
      <c r="C433" s="236"/>
      <c r="D433" s="237" t="s">
        <v>232</v>
      </c>
      <c r="E433" s="238" t="s">
        <v>1</v>
      </c>
      <c r="F433" s="239" t="s">
        <v>749</v>
      </c>
      <c r="G433" s="236"/>
      <c r="H433" s="240">
        <v>28.48</v>
      </c>
      <c r="I433" s="241"/>
      <c r="J433" s="236"/>
      <c r="K433" s="236"/>
      <c r="L433" s="242"/>
      <c r="M433" s="243"/>
      <c r="N433" s="244"/>
      <c r="O433" s="244"/>
      <c r="P433" s="244"/>
      <c r="Q433" s="244"/>
      <c r="R433" s="244"/>
      <c r="S433" s="244"/>
      <c r="T433" s="24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6" t="s">
        <v>232</v>
      </c>
      <c r="AU433" s="246" t="s">
        <v>86</v>
      </c>
      <c r="AV433" s="13" t="s">
        <v>86</v>
      </c>
      <c r="AW433" s="13" t="s">
        <v>32</v>
      </c>
      <c r="AX433" s="13" t="s">
        <v>76</v>
      </c>
      <c r="AY433" s="246" t="s">
        <v>224</v>
      </c>
    </row>
    <row r="434" spans="1:51" s="13" customFormat="1" ht="12">
      <c r="A434" s="13"/>
      <c r="B434" s="235"/>
      <c r="C434" s="236"/>
      <c r="D434" s="237" t="s">
        <v>232</v>
      </c>
      <c r="E434" s="238" t="s">
        <v>1</v>
      </c>
      <c r="F434" s="239" t="s">
        <v>750</v>
      </c>
      <c r="G434" s="236"/>
      <c r="H434" s="240">
        <v>20.41</v>
      </c>
      <c r="I434" s="241"/>
      <c r="J434" s="236"/>
      <c r="K434" s="236"/>
      <c r="L434" s="242"/>
      <c r="M434" s="243"/>
      <c r="N434" s="244"/>
      <c r="O434" s="244"/>
      <c r="P434" s="244"/>
      <c r="Q434" s="244"/>
      <c r="R434" s="244"/>
      <c r="S434" s="244"/>
      <c r="T434" s="24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6" t="s">
        <v>232</v>
      </c>
      <c r="AU434" s="246" t="s">
        <v>86</v>
      </c>
      <c r="AV434" s="13" t="s">
        <v>86</v>
      </c>
      <c r="AW434" s="13" t="s">
        <v>32</v>
      </c>
      <c r="AX434" s="13" t="s">
        <v>76</v>
      </c>
      <c r="AY434" s="246" t="s">
        <v>224</v>
      </c>
    </row>
    <row r="435" spans="1:51" s="13" customFormat="1" ht="12">
      <c r="A435" s="13"/>
      <c r="B435" s="235"/>
      <c r="C435" s="236"/>
      <c r="D435" s="237" t="s">
        <v>232</v>
      </c>
      <c r="E435" s="238" t="s">
        <v>1</v>
      </c>
      <c r="F435" s="239" t="s">
        <v>751</v>
      </c>
      <c r="G435" s="236"/>
      <c r="H435" s="240">
        <v>19.82</v>
      </c>
      <c r="I435" s="241"/>
      <c r="J435" s="236"/>
      <c r="K435" s="236"/>
      <c r="L435" s="242"/>
      <c r="M435" s="243"/>
      <c r="N435" s="244"/>
      <c r="O435" s="244"/>
      <c r="P435" s="244"/>
      <c r="Q435" s="244"/>
      <c r="R435" s="244"/>
      <c r="S435" s="244"/>
      <c r="T435" s="24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6" t="s">
        <v>232</v>
      </c>
      <c r="AU435" s="246" t="s">
        <v>86</v>
      </c>
      <c r="AV435" s="13" t="s">
        <v>86</v>
      </c>
      <c r="AW435" s="13" t="s">
        <v>32</v>
      </c>
      <c r="AX435" s="13" t="s">
        <v>76</v>
      </c>
      <c r="AY435" s="246" t="s">
        <v>224</v>
      </c>
    </row>
    <row r="436" spans="1:51" s="13" customFormat="1" ht="12">
      <c r="A436" s="13"/>
      <c r="B436" s="235"/>
      <c r="C436" s="236"/>
      <c r="D436" s="237" t="s">
        <v>232</v>
      </c>
      <c r="E436" s="238" t="s">
        <v>1</v>
      </c>
      <c r="F436" s="239" t="s">
        <v>752</v>
      </c>
      <c r="G436" s="236"/>
      <c r="H436" s="240">
        <v>-18.106</v>
      </c>
      <c r="I436" s="241"/>
      <c r="J436" s="236"/>
      <c r="K436" s="236"/>
      <c r="L436" s="242"/>
      <c r="M436" s="243"/>
      <c r="N436" s="244"/>
      <c r="O436" s="244"/>
      <c r="P436" s="244"/>
      <c r="Q436" s="244"/>
      <c r="R436" s="244"/>
      <c r="S436" s="244"/>
      <c r="T436" s="24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6" t="s">
        <v>232</v>
      </c>
      <c r="AU436" s="246" t="s">
        <v>86</v>
      </c>
      <c r="AV436" s="13" t="s">
        <v>86</v>
      </c>
      <c r="AW436" s="13" t="s">
        <v>32</v>
      </c>
      <c r="AX436" s="13" t="s">
        <v>76</v>
      </c>
      <c r="AY436" s="246" t="s">
        <v>224</v>
      </c>
    </row>
    <row r="437" spans="1:51" s="14" customFormat="1" ht="12">
      <c r="A437" s="14"/>
      <c r="B437" s="247"/>
      <c r="C437" s="248"/>
      <c r="D437" s="237" t="s">
        <v>232</v>
      </c>
      <c r="E437" s="249" t="s">
        <v>1</v>
      </c>
      <c r="F437" s="250" t="s">
        <v>240</v>
      </c>
      <c r="G437" s="248"/>
      <c r="H437" s="251">
        <v>50.604</v>
      </c>
      <c r="I437" s="252"/>
      <c r="J437" s="248"/>
      <c r="K437" s="248"/>
      <c r="L437" s="253"/>
      <c r="M437" s="254"/>
      <c r="N437" s="255"/>
      <c r="O437" s="255"/>
      <c r="P437" s="255"/>
      <c r="Q437" s="255"/>
      <c r="R437" s="255"/>
      <c r="S437" s="255"/>
      <c r="T437" s="256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7" t="s">
        <v>232</v>
      </c>
      <c r="AU437" s="257" t="s">
        <v>86</v>
      </c>
      <c r="AV437" s="14" t="s">
        <v>230</v>
      </c>
      <c r="AW437" s="14" t="s">
        <v>32</v>
      </c>
      <c r="AX437" s="14" t="s">
        <v>84</v>
      </c>
      <c r="AY437" s="257" t="s">
        <v>224</v>
      </c>
    </row>
    <row r="438" spans="1:65" s="2" customFormat="1" ht="24.15" customHeight="1">
      <c r="A438" s="38"/>
      <c r="B438" s="39"/>
      <c r="C438" s="221" t="s">
        <v>753</v>
      </c>
      <c r="D438" s="221" t="s">
        <v>226</v>
      </c>
      <c r="E438" s="222" t="s">
        <v>754</v>
      </c>
      <c r="F438" s="223" t="s">
        <v>755</v>
      </c>
      <c r="G438" s="224" t="s">
        <v>229</v>
      </c>
      <c r="H438" s="225">
        <v>57.205</v>
      </c>
      <c r="I438" s="226"/>
      <c r="J438" s="227">
        <f>ROUND(I438*H438,2)</f>
        <v>0</v>
      </c>
      <c r="K438" s="228"/>
      <c r="L438" s="44"/>
      <c r="M438" s="229" t="s">
        <v>1</v>
      </c>
      <c r="N438" s="230" t="s">
        <v>41</v>
      </c>
      <c r="O438" s="91"/>
      <c r="P438" s="231">
        <f>O438*H438</f>
        <v>0</v>
      </c>
      <c r="Q438" s="231">
        <v>0.0045</v>
      </c>
      <c r="R438" s="231">
        <f>Q438*H438</f>
        <v>0.2574225</v>
      </c>
      <c r="S438" s="231">
        <v>0</v>
      </c>
      <c r="T438" s="232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33" t="s">
        <v>318</v>
      </c>
      <c r="AT438" s="233" t="s">
        <v>226</v>
      </c>
      <c r="AU438" s="233" t="s">
        <v>86</v>
      </c>
      <c r="AY438" s="17" t="s">
        <v>224</v>
      </c>
      <c r="BE438" s="234">
        <f>IF(N438="základní",J438,0)</f>
        <v>0</v>
      </c>
      <c r="BF438" s="234">
        <f>IF(N438="snížená",J438,0)</f>
        <v>0</v>
      </c>
      <c r="BG438" s="234">
        <f>IF(N438="zákl. přenesená",J438,0)</f>
        <v>0</v>
      </c>
      <c r="BH438" s="234">
        <f>IF(N438="sníž. přenesená",J438,0)</f>
        <v>0</v>
      </c>
      <c r="BI438" s="234">
        <f>IF(N438="nulová",J438,0)</f>
        <v>0</v>
      </c>
      <c r="BJ438" s="17" t="s">
        <v>84</v>
      </c>
      <c r="BK438" s="234">
        <f>ROUND(I438*H438,2)</f>
        <v>0</v>
      </c>
      <c r="BL438" s="17" t="s">
        <v>318</v>
      </c>
      <c r="BM438" s="233" t="s">
        <v>756</v>
      </c>
    </row>
    <row r="439" spans="1:51" s="13" customFormat="1" ht="12">
      <c r="A439" s="13"/>
      <c r="B439" s="235"/>
      <c r="C439" s="236"/>
      <c r="D439" s="237" t="s">
        <v>232</v>
      </c>
      <c r="E439" s="238" t="s">
        <v>1</v>
      </c>
      <c r="F439" s="239" t="s">
        <v>757</v>
      </c>
      <c r="G439" s="236"/>
      <c r="H439" s="240">
        <v>17.424</v>
      </c>
      <c r="I439" s="241"/>
      <c r="J439" s="236"/>
      <c r="K439" s="236"/>
      <c r="L439" s="242"/>
      <c r="M439" s="243"/>
      <c r="N439" s="244"/>
      <c r="O439" s="244"/>
      <c r="P439" s="244"/>
      <c r="Q439" s="244"/>
      <c r="R439" s="244"/>
      <c r="S439" s="244"/>
      <c r="T439" s="24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6" t="s">
        <v>232</v>
      </c>
      <c r="AU439" s="246" t="s">
        <v>86</v>
      </c>
      <c r="AV439" s="13" t="s">
        <v>86</v>
      </c>
      <c r="AW439" s="13" t="s">
        <v>32</v>
      </c>
      <c r="AX439" s="13" t="s">
        <v>76</v>
      </c>
      <c r="AY439" s="246" t="s">
        <v>224</v>
      </c>
    </row>
    <row r="440" spans="1:51" s="13" customFormat="1" ht="12">
      <c r="A440" s="13"/>
      <c r="B440" s="235"/>
      <c r="C440" s="236"/>
      <c r="D440" s="237" t="s">
        <v>232</v>
      </c>
      <c r="E440" s="238" t="s">
        <v>1</v>
      </c>
      <c r="F440" s="239" t="s">
        <v>758</v>
      </c>
      <c r="G440" s="236"/>
      <c r="H440" s="240">
        <v>16.144</v>
      </c>
      <c r="I440" s="241"/>
      <c r="J440" s="236"/>
      <c r="K440" s="236"/>
      <c r="L440" s="242"/>
      <c r="M440" s="243"/>
      <c r="N440" s="244"/>
      <c r="O440" s="244"/>
      <c r="P440" s="244"/>
      <c r="Q440" s="244"/>
      <c r="R440" s="244"/>
      <c r="S440" s="244"/>
      <c r="T440" s="24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6" t="s">
        <v>232</v>
      </c>
      <c r="AU440" s="246" t="s">
        <v>86</v>
      </c>
      <c r="AV440" s="13" t="s">
        <v>86</v>
      </c>
      <c r="AW440" s="13" t="s">
        <v>32</v>
      </c>
      <c r="AX440" s="13" t="s">
        <v>76</v>
      </c>
      <c r="AY440" s="246" t="s">
        <v>224</v>
      </c>
    </row>
    <row r="441" spans="1:51" s="13" customFormat="1" ht="12">
      <c r="A441" s="13"/>
      <c r="B441" s="235"/>
      <c r="C441" s="236"/>
      <c r="D441" s="237" t="s">
        <v>232</v>
      </c>
      <c r="E441" s="238" t="s">
        <v>1</v>
      </c>
      <c r="F441" s="239" t="s">
        <v>759</v>
      </c>
      <c r="G441" s="236"/>
      <c r="H441" s="240">
        <v>23.637</v>
      </c>
      <c r="I441" s="241"/>
      <c r="J441" s="236"/>
      <c r="K441" s="236"/>
      <c r="L441" s="242"/>
      <c r="M441" s="243"/>
      <c r="N441" s="244"/>
      <c r="O441" s="244"/>
      <c r="P441" s="244"/>
      <c r="Q441" s="244"/>
      <c r="R441" s="244"/>
      <c r="S441" s="244"/>
      <c r="T441" s="24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6" t="s">
        <v>232</v>
      </c>
      <c r="AU441" s="246" t="s">
        <v>86</v>
      </c>
      <c r="AV441" s="13" t="s">
        <v>86</v>
      </c>
      <c r="AW441" s="13" t="s">
        <v>32</v>
      </c>
      <c r="AX441" s="13" t="s">
        <v>76</v>
      </c>
      <c r="AY441" s="246" t="s">
        <v>224</v>
      </c>
    </row>
    <row r="442" spans="1:51" s="14" customFormat="1" ht="12">
      <c r="A442" s="14"/>
      <c r="B442" s="247"/>
      <c r="C442" s="248"/>
      <c r="D442" s="237" t="s">
        <v>232</v>
      </c>
      <c r="E442" s="249" t="s">
        <v>1</v>
      </c>
      <c r="F442" s="250" t="s">
        <v>240</v>
      </c>
      <c r="G442" s="248"/>
      <c r="H442" s="251">
        <v>57.205</v>
      </c>
      <c r="I442" s="252"/>
      <c r="J442" s="248"/>
      <c r="K442" s="248"/>
      <c r="L442" s="253"/>
      <c r="M442" s="254"/>
      <c r="N442" s="255"/>
      <c r="O442" s="255"/>
      <c r="P442" s="255"/>
      <c r="Q442" s="255"/>
      <c r="R442" s="255"/>
      <c r="S442" s="255"/>
      <c r="T442" s="256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7" t="s">
        <v>232</v>
      </c>
      <c r="AU442" s="257" t="s">
        <v>86</v>
      </c>
      <c r="AV442" s="14" t="s">
        <v>230</v>
      </c>
      <c r="AW442" s="14" t="s">
        <v>32</v>
      </c>
      <c r="AX442" s="14" t="s">
        <v>84</v>
      </c>
      <c r="AY442" s="257" t="s">
        <v>224</v>
      </c>
    </row>
    <row r="443" spans="1:65" s="2" customFormat="1" ht="24.15" customHeight="1">
      <c r="A443" s="38"/>
      <c r="B443" s="39"/>
      <c r="C443" s="221" t="s">
        <v>760</v>
      </c>
      <c r="D443" s="221" t="s">
        <v>226</v>
      </c>
      <c r="E443" s="222" t="s">
        <v>761</v>
      </c>
      <c r="F443" s="223" t="s">
        <v>762</v>
      </c>
      <c r="G443" s="224" t="s">
        <v>253</v>
      </c>
      <c r="H443" s="225">
        <v>0.548</v>
      </c>
      <c r="I443" s="226"/>
      <c r="J443" s="227">
        <f>ROUND(I443*H443,2)</f>
        <v>0</v>
      </c>
      <c r="K443" s="228"/>
      <c r="L443" s="44"/>
      <c r="M443" s="229" t="s">
        <v>1</v>
      </c>
      <c r="N443" s="230" t="s">
        <v>41</v>
      </c>
      <c r="O443" s="91"/>
      <c r="P443" s="231">
        <f>O443*H443</f>
        <v>0</v>
      </c>
      <c r="Q443" s="231">
        <v>0</v>
      </c>
      <c r="R443" s="231">
        <f>Q443*H443</f>
        <v>0</v>
      </c>
      <c r="S443" s="231">
        <v>0</v>
      </c>
      <c r="T443" s="232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33" t="s">
        <v>318</v>
      </c>
      <c r="AT443" s="233" t="s">
        <v>226</v>
      </c>
      <c r="AU443" s="233" t="s">
        <v>86</v>
      </c>
      <c r="AY443" s="17" t="s">
        <v>224</v>
      </c>
      <c r="BE443" s="234">
        <f>IF(N443="základní",J443,0)</f>
        <v>0</v>
      </c>
      <c r="BF443" s="234">
        <f>IF(N443="snížená",J443,0)</f>
        <v>0</v>
      </c>
      <c r="BG443" s="234">
        <f>IF(N443="zákl. přenesená",J443,0)</f>
        <v>0</v>
      </c>
      <c r="BH443" s="234">
        <f>IF(N443="sníž. přenesená",J443,0)</f>
        <v>0</v>
      </c>
      <c r="BI443" s="234">
        <f>IF(N443="nulová",J443,0)</f>
        <v>0</v>
      </c>
      <c r="BJ443" s="17" t="s">
        <v>84</v>
      </c>
      <c r="BK443" s="234">
        <f>ROUND(I443*H443,2)</f>
        <v>0</v>
      </c>
      <c r="BL443" s="17" t="s">
        <v>318</v>
      </c>
      <c r="BM443" s="233" t="s">
        <v>763</v>
      </c>
    </row>
    <row r="444" spans="1:63" s="12" customFormat="1" ht="22.8" customHeight="1">
      <c r="A444" s="12"/>
      <c r="B444" s="205"/>
      <c r="C444" s="206"/>
      <c r="D444" s="207" t="s">
        <v>75</v>
      </c>
      <c r="E444" s="219" t="s">
        <v>764</v>
      </c>
      <c r="F444" s="219" t="s">
        <v>765</v>
      </c>
      <c r="G444" s="206"/>
      <c r="H444" s="206"/>
      <c r="I444" s="209"/>
      <c r="J444" s="220">
        <f>BK444</f>
        <v>0</v>
      </c>
      <c r="K444" s="206"/>
      <c r="L444" s="211"/>
      <c r="M444" s="212"/>
      <c r="N444" s="213"/>
      <c r="O444" s="213"/>
      <c r="P444" s="214">
        <f>SUM(P445:P451)</f>
        <v>0</v>
      </c>
      <c r="Q444" s="213"/>
      <c r="R444" s="214">
        <f>SUM(R445:R451)</f>
        <v>0.15039999999999998</v>
      </c>
      <c r="S444" s="213"/>
      <c r="T444" s="215">
        <f>SUM(T445:T451)</f>
        <v>0.047214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16" t="s">
        <v>86</v>
      </c>
      <c r="AT444" s="217" t="s">
        <v>75</v>
      </c>
      <c r="AU444" s="217" t="s">
        <v>84</v>
      </c>
      <c r="AY444" s="216" t="s">
        <v>224</v>
      </c>
      <c r="BK444" s="218">
        <f>SUM(BK445:BK451)</f>
        <v>0</v>
      </c>
    </row>
    <row r="445" spans="1:65" s="2" customFormat="1" ht="24.15" customHeight="1">
      <c r="A445" s="38"/>
      <c r="B445" s="39"/>
      <c r="C445" s="221" t="s">
        <v>766</v>
      </c>
      <c r="D445" s="221" t="s">
        <v>226</v>
      </c>
      <c r="E445" s="222" t="s">
        <v>767</v>
      </c>
      <c r="F445" s="223" t="s">
        <v>768</v>
      </c>
      <c r="G445" s="224" t="s">
        <v>229</v>
      </c>
      <c r="H445" s="225">
        <v>23.5</v>
      </c>
      <c r="I445" s="226"/>
      <c r="J445" s="227">
        <f>ROUND(I445*H445,2)</f>
        <v>0</v>
      </c>
      <c r="K445" s="228"/>
      <c r="L445" s="44"/>
      <c r="M445" s="229" t="s">
        <v>1</v>
      </c>
      <c r="N445" s="230" t="s">
        <v>41</v>
      </c>
      <c r="O445" s="91"/>
      <c r="P445" s="231">
        <f>O445*H445</f>
        <v>0</v>
      </c>
      <c r="Q445" s="231">
        <v>0.00088</v>
      </c>
      <c r="R445" s="231">
        <f>Q445*H445</f>
        <v>0.02068</v>
      </c>
      <c r="S445" s="231">
        <v>0</v>
      </c>
      <c r="T445" s="232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33" t="s">
        <v>318</v>
      </c>
      <c r="AT445" s="233" t="s">
        <v>226</v>
      </c>
      <c r="AU445" s="233" t="s">
        <v>86</v>
      </c>
      <c r="AY445" s="17" t="s">
        <v>224</v>
      </c>
      <c r="BE445" s="234">
        <f>IF(N445="základní",J445,0)</f>
        <v>0</v>
      </c>
      <c r="BF445" s="234">
        <f>IF(N445="snížená",J445,0)</f>
        <v>0</v>
      </c>
      <c r="BG445" s="234">
        <f>IF(N445="zákl. přenesená",J445,0)</f>
        <v>0</v>
      </c>
      <c r="BH445" s="234">
        <f>IF(N445="sníž. přenesená",J445,0)</f>
        <v>0</v>
      </c>
      <c r="BI445" s="234">
        <f>IF(N445="nulová",J445,0)</f>
        <v>0</v>
      </c>
      <c r="BJ445" s="17" t="s">
        <v>84</v>
      </c>
      <c r="BK445" s="234">
        <f>ROUND(I445*H445,2)</f>
        <v>0</v>
      </c>
      <c r="BL445" s="17" t="s">
        <v>318</v>
      </c>
      <c r="BM445" s="233" t="s">
        <v>769</v>
      </c>
    </row>
    <row r="446" spans="1:51" s="13" customFormat="1" ht="12">
      <c r="A446" s="13"/>
      <c r="B446" s="235"/>
      <c r="C446" s="236"/>
      <c r="D446" s="237" t="s">
        <v>232</v>
      </c>
      <c r="E446" s="238" t="s">
        <v>1</v>
      </c>
      <c r="F446" s="239" t="s">
        <v>770</v>
      </c>
      <c r="G446" s="236"/>
      <c r="H446" s="240">
        <v>23.5</v>
      </c>
      <c r="I446" s="241"/>
      <c r="J446" s="236"/>
      <c r="K446" s="236"/>
      <c r="L446" s="242"/>
      <c r="M446" s="243"/>
      <c r="N446" s="244"/>
      <c r="O446" s="244"/>
      <c r="P446" s="244"/>
      <c r="Q446" s="244"/>
      <c r="R446" s="244"/>
      <c r="S446" s="244"/>
      <c r="T446" s="24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6" t="s">
        <v>232</v>
      </c>
      <c r="AU446" s="246" t="s">
        <v>86</v>
      </c>
      <c r="AV446" s="13" t="s">
        <v>86</v>
      </c>
      <c r="AW446" s="13" t="s">
        <v>32</v>
      </c>
      <c r="AX446" s="13" t="s">
        <v>84</v>
      </c>
      <c r="AY446" s="246" t="s">
        <v>224</v>
      </c>
    </row>
    <row r="447" spans="1:65" s="2" customFormat="1" ht="37.8" customHeight="1">
      <c r="A447" s="38"/>
      <c r="B447" s="39"/>
      <c r="C447" s="269" t="s">
        <v>771</v>
      </c>
      <c r="D447" s="269" t="s">
        <v>413</v>
      </c>
      <c r="E447" s="270" t="s">
        <v>772</v>
      </c>
      <c r="F447" s="271" t="s">
        <v>773</v>
      </c>
      <c r="G447" s="272" t="s">
        <v>229</v>
      </c>
      <c r="H447" s="273">
        <v>27.025</v>
      </c>
      <c r="I447" s="274"/>
      <c r="J447" s="275">
        <f>ROUND(I447*H447,2)</f>
        <v>0</v>
      </c>
      <c r="K447" s="276"/>
      <c r="L447" s="277"/>
      <c r="M447" s="278" t="s">
        <v>1</v>
      </c>
      <c r="N447" s="279" t="s">
        <v>41</v>
      </c>
      <c r="O447" s="91"/>
      <c r="P447" s="231">
        <f>O447*H447</f>
        <v>0</v>
      </c>
      <c r="Q447" s="231">
        <v>0.0048</v>
      </c>
      <c r="R447" s="231">
        <f>Q447*H447</f>
        <v>0.12971999999999997</v>
      </c>
      <c r="S447" s="231">
        <v>0</v>
      </c>
      <c r="T447" s="232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33" t="s">
        <v>412</v>
      </c>
      <c r="AT447" s="233" t="s">
        <v>413</v>
      </c>
      <c r="AU447" s="233" t="s">
        <v>86</v>
      </c>
      <c r="AY447" s="17" t="s">
        <v>224</v>
      </c>
      <c r="BE447" s="234">
        <f>IF(N447="základní",J447,0)</f>
        <v>0</v>
      </c>
      <c r="BF447" s="234">
        <f>IF(N447="snížená",J447,0)</f>
        <v>0</v>
      </c>
      <c r="BG447" s="234">
        <f>IF(N447="zákl. přenesená",J447,0)</f>
        <v>0</v>
      </c>
      <c r="BH447" s="234">
        <f>IF(N447="sníž. přenesená",J447,0)</f>
        <v>0</v>
      </c>
      <c r="BI447" s="234">
        <f>IF(N447="nulová",J447,0)</f>
        <v>0</v>
      </c>
      <c r="BJ447" s="17" t="s">
        <v>84</v>
      </c>
      <c r="BK447" s="234">
        <f>ROUND(I447*H447,2)</f>
        <v>0</v>
      </c>
      <c r="BL447" s="17" t="s">
        <v>318</v>
      </c>
      <c r="BM447" s="233" t="s">
        <v>774</v>
      </c>
    </row>
    <row r="448" spans="1:51" s="13" customFormat="1" ht="12">
      <c r="A448" s="13"/>
      <c r="B448" s="235"/>
      <c r="C448" s="236"/>
      <c r="D448" s="237" t="s">
        <v>232</v>
      </c>
      <c r="E448" s="236"/>
      <c r="F448" s="239" t="s">
        <v>775</v>
      </c>
      <c r="G448" s="236"/>
      <c r="H448" s="240">
        <v>27.025</v>
      </c>
      <c r="I448" s="241"/>
      <c r="J448" s="236"/>
      <c r="K448" s="236"/>
      <c r="L448" s="242"/>
      <c r="M448" s="243"/>
      <c r="N448" s="244"/>
      <c r="O448" s="244"/>
      <c r="P448" s="244"/>
      <c r="Q448" s="244"/>
      <c r="R448" s="244"/>
      <c r="S448" s="244"/>
      <c r="T448" s="24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6" t="s">
        <v>232</v>
      </c>
      <c r="AU448" s="246" t="s">
        <v>86</v>
      </c>
      <c r="AV448" s="13" t="s">
        <v>86</v>
      </c>
      <c r="AW448" s="13" t="s">
        <v>4</v>
      </c>
      <c r="AX448" s="13" t="s">
        <v>84</v>
      </c>
      <c r="AY448" s="246" t="s">
        <v>224</v>
      </c>
    </row>
    <row r="449" spans="1:65" s="2" customFormat="1" ht="21.75" customHeight="1">
      <c r="A449" s="38"/>
      <c r="B449" s="39"/>
      <c r="C449" s="221" t="s">
        <v>776</v>
      </c>
      <c r="D449" s="221" t="s">
        <v>226</v>
      </c>
      <c r="E449" s="222" t="s">
        <v>777</v>
      </c>
      <c r="F449" s="223" t="s">
        <v>778</v>
      </c>
      <c r="G449" s="224" t="s">
        <v>229</v>
      </c>
      <c r="H449" s="225">
        <v>7.869</v>
      </c>
      <c r="I449" s="226"/>
      <c r="J449" s="227">
        <f>ROUND(I449*H449,2)</f>
        <v>0</v>
      </c>
      <c r="K449" s="228"/>
      <c r="L449" s="44"/>
      <c r="M449" s="229" t="s">
        <v>1</v>
      </c>
      <c r="N449" s="230" t="s">
        <v>41</v>
      </c>
      <c r="O449" s="91"/>
      <c r="P449" s="231">
        <f>O449*H449</f>
        <v>0</v>
      </c>
      <c r="Q449" s="231">
        <v>0</v>
      </c>
      <c r="R449" s="231">
        <f>Q449*H449</f>
        <v>0</v>
      </c>
      <c r="S449" s="231">
        <v>0.006</v>
      </c>
      <c r="T449" s="232">
        <f>S449*H449</f>
        <v>0.047214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33" t="s">
        <v>318</v>
      </c>
      <c r="AT449" s="233" t="s">
        <v>226</v>
      </c>
      <c r="AU449" s="233" t="s">
        <v>86</v>
      </c>
      <c r="AY449" s="17" t="s">
        <v>224</v>
      </c>
      <c r="BE449" s="234">
        <f>IF(N449="základní",J449,0)</f>
        <v>0</v>
      </c>
      <c r="BF449" s="234">
        <f>IF(N449="snížená",J449,0)</f>
        <v>0</v>
      </c>
      <c r="BG449" s="234">
        <f>IF(N449="zákl. přenesená",J449,0)</f>
        <v>0</v>
      </c>
      <c r="BH449" s="234">
        <f>IF(N449="sníž. přenesená",J449,0)</f>
        <v>0</v>
      </c>
      <c r="BI449" s="234">
        <f>IF(N449="nulová",J449,0)</f>
        <v>0</v>
      </c>
      <c r="BJ449" s="17" t="s">
        <v>84</v>
      </c>
      <c r="BK449" s="234">
        <f>ROUND(I449*H449,2)</f>
        <v>0</v>
      </c>
      <c r="BL449" s="17" t="s">
        <v>318</v>
      </c>
      <c r="BM449" s="233" t="s">
        <v>779</v>
      </c>
    </row>
    <row r="450" spans="1:51" s="13" customFormat="1" ht="12">
      <c r="A450" s="13"/>
      <c r="B450" s="235"/>
      <c r="C450" s="236"/>
      <c r="D450" s="237" t="s">
        <v>232</v>
      </c>
      <c r="E450" s="238" t="s">
        <v>1</v>
      </c>
      <c r="F450" s="239" t="s">
        <v>780</v>
      </c>
      <c r="G450" s="236"/>
      <c r="H450" s="240">
        <v>7.869</v>
      </c>
      <c r="I450" s="241"/>
      <c r="J450" s="236"/>
      <c r="K450" s="236"/>
      <c r="L450" s="242"/>
      <c r="M450" s="243"/>
      <c r="N450" s="244"/>
      <c r="O450" s="244"/>
      <c r="P450" s="244"/>
      <c r="Q450" s="244"/>
      <c r="R450" s="244"/>
      <c r="S450" s="244"/>
      <c r="T450" s="24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6" t="s">
        <v>232</v>
      </c>
      <c r="AU450" s="246" t="s">
        <v>86</v>
      </c>
      <c r="AV450" s="13" t="s">
        <v>86</v>
      </c>
      <c r="AW450" s="13" t="s">
        <v>32</v>
      </c>
      <c r="AX450" s="13" t="s">
        <v>84</v>
      </c>
      <c r="AY450" s="246" t="s">
        <v>224</v>
      </c>
    </row>
    <row r="451" spans="1:65" s="2" customFormat="1" ht="24.15" customHeight="1">
      <c r="A451" s="38"/>
      <c r="B451" s="39"/>
      <c r="C451" s="221" t="s">
        <v>781</v>
      </c>
      <c r="D451" s="221" t="s">
        <v>226</v>
      </c>
      <c r="E451" s="222" t="s">
        <v>782</v>
      </c>
      <c r="F451" s="223" t="s">
        <v>783</v>
      </c>
      <c r="G451" s="224" t="s">
        <v>253</v>
      </c>
      <c r="H451" s="225">
        <v>0.15</v>
      </c>
      <c r="I451" s="226"/>
      <c r="J451" s="227">
        <f>ROUND(I451*H451,2)</f>
        <v>0</v>
      </c>
      <c r="K451" s="228"/>
      <c r="L451" s="44"/>
      <c r="M451" s="229" t="s">
        <v>1</v>
      </c>
      <c r="N451" s="230" t="s">
        <v>41</v>
      </c>
      <c r="O451" s="91"/>
      <c r="P451" s="231">
        <f>O451*H451</f>
        <v>0</v>
      </c>
      <c r="Q451" s="231">
        <v>0</v>
      </c>
      <c r="R451" s="231">
        <f>Q451*H451</f>
        <v>0</v>
      </c>
      <c r="S451" s="231">
        <v>0</v>
      </c>
      <c r="T451" s="232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33" t="s">
        <v>318</v>
      </c>
      <c r="AT451" s="233" t="s">
        <v>226</v>
      </c>
      <c r="AU451" s="233" t="s">
        <v>86</v>
      </c>
      <c r="AY451" s="17" t="s">
        <v>224</v>
      </c>
      <c r="BE451" s="234">
        <f>IF(N451="základní",J451,0)</f>
        <v>0</v>
      </c>
      <c r="BF451" s="234">
        <f>IF(N451="snížená",J451,0)</f>
        <v>0</v>
      </c>
      <c r="BG451" s="234">
        <f>IF(N451="zákl. přenesená",J451,0)</f>
        <v>0</v>
      </c>
      <c r="BH451" s="234">
        <f>IF(N451="sníž. přenesená",J451,0)</f>
        <v>0</v>
      </c>
      <c r="BI451" s="234">
        <f>IF(N451="nulová",J451,0)</f>
        <v>0</v>
      </c>
      <c r="BJ451" s="17" t="s">
        <v>84</v>
      </c>
      <c r="BK451" s="234">
        <f>ROUND(I451*H451,2)</f>
        <v>0</v>
      </c>
      <c r="BL451" s="17" t="s">
        <v>318</v>
      </c>
      <c r="BM451" s="233" t="s">
        <v>784</v>
      </c>
    </row>
    <row r="452" spans="1:63" s="12" customFormat="1" ht="22.8" customHeight="1">
      <c r="A452" s="12"/>
      <c r="B452" s="205"/>
      <c r="C452" s="206"/>
      <c r="D452" s="207" t="s">
        <v>75</v>
      </c>
      <c r="E452" s="219" t="s">
        <v>785</v>
      </c>
      <c r="F452" s="219" t="s">
        <v>786</v>
      </c>
      <c r="G452" s="206"/>
      <c r="H452" s="206"/>
      <c r="I452" s="209"/>
      <c r="J452" s="220">
        <f>BK452</f>
        <v>0</v>
      </c>
      <c r="K452" s="206"/>
      <c r="L452" s="211"/>
      <c r="M452" s="212"/>
      <c r="N452" s="213"/>
      <c r="O452" s="213"/>
      <c r="P452" s="214">
        <f>SUM(P453:P463)</f>
        <v>0</v>
      </c>
      <c r="Q452" s="213"/>
      <c r="R452" s="214">
        <f>SUM(R453:R463)</f>
        <v>0.20528225</v>
      </c>
      <c r="S452" s="213"/>
      <c r="T452" s="215">
        <f>SUM(T453:T463)</f>
        <v>2.214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16" t="s">
        <v>86</v>
      </c>
      <c r="AT452" s="217" t="s">
        <v>75</v>
      </c>
      <c r="AU452" s="217" t="s">
        <v>84</v>
      </c>
      <c r="AY452" s="216" t="s">
        <v>224</v>
      </c>
      <c r="BK452" s="218">
        <f>SUM(BK453:BK463)</f>
        <v>0</v>
      </c>
    </row>
    <row r="453" spans="1:65" s="2" customFormat="1" ht="24.15" customHeight="1">
      <c r="A453" s="38"/>
      <c r="B453" s="39"/>
      <c r="C453" s="221" t="s">
        <v>787</v>
      </c>
      <c r="D453" s="221" t="s">
        <v>226</v>
      </c>
      <c r="E453" s="222" t="s">
        <v>788</v>
      </c>
      <c r="F453" s="223" t="s">
        <v>789</v>
      </c>
      <c r="G453" s="224" t="s">
        <v>229</v>
      </c>
      <c r="H453" s="225">
        <v>58.27</v>
      </c>
      <c r="I453" s="226"/>
      <c r="J453" s="227">
        <f>ROUND(I453*H453,2)</f>
        <v>0</v>
      </c>
      <c r="K453" s="228"/>
      <c r="L453" s="44"/>
      <c r="M453" s="229" t="s">
        <v>1</v>
      </c>
      <c r="N453" s="230" t="s">
        <v>41</v>
      </c>
      <c r="O453" s="91"/>
      <c r="P453" s="231">
        <f>O453*H453</f>
        <v>0</v>
      </c>
      <c r="Q453" s="231">
        <v>0</v>
      </c>
      <c r="R453" s="231">
        <f>Q453*H453</f>
        <v>0</v>
      </c>
      <c r="S453" s="231">
        <v>0</v>
      </c>
      <c r="T453" s="232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33" t="s">
        <v>318</v>
      </c>
      <c r="AT453" s="233" t="s">
        <v>226</v>
      </c>
      <c r="AU453" s="233" t="s">
        <v>86</v>
      </c>
      <c r="AY453" s="17" t="s">
        <v>224</v>
      </c>
      <c r="BE453" s="234">
        <f>IF(N453="základní",J453,0)</f>
        <v>0</v>
      </c>
      <c r="BF453" s="234">
        <f>IF(N453="snížená",J453,0)</f>
        <v>0</v>
      </c>
      <c r="BG453" s="234">
        <f>IF(N453="zákl. přenesená",J453,0)</f>
        <v>0</v>
      </c>
      <c r="BH453" s="234">
        <f>IF(N453="sníž. přenesená",J453,0)</f>
        <v>0</v>
      </c>
      <c r="BI453" s="234">
        <f>IF(N453="nulová",J453,0)</f>
        <v>0</v>
      </c>
      <c r="BJ453" s="17" t="s">
        <v>84</v>
      </c>
      <c r="BK453" s="234">
        <f>ROUND(I453*H453,2)</f>
        <v>0</v>
      </c>
      <c r="BL453" s="17" t="s">
        <v>318</v>
      </c>
      <c r="BM453" s="233" t="s">
        <v>790</v>
      </c>
    </row>
    <row r="454" spans="1:51" s="13" customFormat="1" ht="12">
      <c r="A454" s="13"/>
      <c r="B454" s="235"/>
      <c r="C454" s="236"/>
      <c r="D454" s="237" t="s">
        <v>232</v>
      </c>
      <c r="E454" s="238" t="s">
        <v>1</v>
      </c>
      <c r="F454" s="239" t="s">
        <v>504</v>
      </c>
      <c r="G454" s="236"/>
      <c r="H454" s="240">
        <v>58.27</v>
      </c>
      <c r="I454" s="241"/>
      <c r="J454" s="236"/>
      <c r="K454" s="236"/>
      <c r="L454" s="242"/>
      <c r="M454" s="243"/>
      <c r="N454" s="244"/>
      <c r="O454" s="244"/>
      <c r="P454" s="244"/>
      <c r="Q454" s="244"/>
      <c r="R454" s="244"/>
      <c r="S454" s="244"/>
      <c r="T454" s="24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6" t="s">
        <v>232</v>
      </c>
      <c r="AU454" s="246" t="s">
        <v>86</v>
      </c>
      <c r="AV454" s="13" t="s">
        <v>86</v>
      </c>
      <c r="AW454" s="13" t="s">
        <v>32</v>
      </c>
      <c r="AX454" s="13" t="s">
        <v>84</v>
      </c>
      <c r="AY454" s="246" t="s">
        <v>224</v>
      </c>
    </row>
    <row r="455" spans="1:65" s="2" customFormat="1" ht="24.15" customHeight="1">
      <c r="A455" s="38"/>
      <c r="B455" s="39"/>
      <c r="C455" s="269" t="s">
        <v>791</v>
      </c>
      <c r="D455" s="269" t="s">
        <v>413</v>
      </c>
      <c r="E455" s="270" t="s">
        <v>792</v>
      </c>
      <c r="F455" s="271" t="s">
        <v>793</v>
      </c>
      <c r="G455" s="272" t="s">
        <v>229</v>
      </c>
      <c r="H455" s="273">
        <v>59.435</v>
      </c>
      <c r="I455" s="274"/>
      <c r="J455" s="275">
        <f>ROUND(I455*H455,2)</f>
        <v>0</v>
      </c>
      <c r="K455" s="276"/>
      <c r="L455" s="277"/>
      <c r="M455" s="278" t="s">
        <v>1</v>
      </c>
      <c r="N455" s="279" t="s">
        <v>41</v>
      </c>
      <c r="O455" s="91"/>
      <c r="P455" s="231">
        <f>O455*H455</f>
        <v>0</v>
      </c>
      <c r="Q455" s="231">
        <v>0.00175</v>
      </c>
      <c r="R455" s="231">
        <f>Q455*H455</f>
        <v>0.10401125</v>
      </c>
      <c r="S455" s="231">
        <v>0</v>
      </c>
      <c r="T455" s="232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33" t="s">
        <v>412</v>
      </c>
      <c r="AT455" s="233" t="s">
        <v>413</v>
      </c>
      <c r="AU455" s="233" t="s">
        <v>86</v>
      </c>
      <c r="AY455" s="17" t="s">
        <v>224</v>
      </c>
      <c r="BE455" s="234">
        <f>IF(N455="základní",J455,0)</f>
        <v>0</v>
      </c>
      <c r="BF455" s="234">
        <f>IF(N455="snížená",J455,0)</f>
        <v>0</v>
      </c>
      <c r="BG455" s="234">
        <f>IF(N455="zákl. přenesená",J455,0)</f>
        <v>0</v>
      </c>
      <c r="BH455" s="234">
        <f>IF(N455="sníž. přenesená",J455,0)</f>
        <v>0</v>
      </c>
      <c r="BI455" s="234">
        <f>IF(N455="nulová",J455,0)</f>
        <v>0</v>
      </c>
      <c r="BJ455" s="17" t="s">
        <v>84</v>
      </c>
      <c r="BK455" s="234">
        <f>ROUND(I455*H455,2)</f>
        <v>0</v>
      </c>
      <c r="BL455" s="17" t="s">
        <v>318</v>
      </c>
      <c r="BM455" s="233" t="s">
        <v>794</v>
      </c>
    </row>
    <row r="456" spans="1:51" s="13" customFormat="1" ht="12">
      <c r="A456" s="13"/>
      <c r="B456" s="235"/>
      <c r="C456" s="236"/>
      <c r="D456" s="237" t="s">
        <v>232</v>
      </c>
      <c r="E456" s="236"/>
      <c r="F456" s="239" t="s">
        <v>795</v>
      </c>
      <c r="G456" s="236"/>
      <c r="H456" s="240">
        <v>59.435</v>
      </c>
      <c r="I456" s="241"/>
      <c r="J456" s="236"/>
      <c r="K456" s="236"/>
      <c r="L456" s="242"/>
      <c r="M456" s="243"/>
      <c r="N456" s="244"/>
      <c r="O456" s="244"/>
      <c r="P456" s="244"/>
      <c r="Q456" s="244"/>
      <c r="R456" s="244"/>
      <c r="S456" s="244"/>
      <c r="T456" s="24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6" t="s">
        <v>232</v>
      </c>
      <c r="AU456" s="246" t="s">
        <v>86</v>
      </c>
      <c r="AV456" s="13" t="s">
        <v>86</v>
      </c>
      <c r="AW456" s="13" t="s">
        <v>4</v>
      </c>
      <c r="AX456" s="13" t="s">
        <v>84</v>
      </c>
      <c r="AY456" s="246" t="s">
        <v>224</v>
      </c>
    </row>
    <row r="457" spans="1:65" s="2" customFormat="1" ht="24.15" customHeight="1">
      <c r="A457" s="38"/>
      <c r="B457" s="39"/>
      <c r="C457" s="221" t="s">
        <v>796</v>
      </c>
      <c r="D457" s="221" t="s">
        <v>226</v>
      </c>
      <c r="E457" s="222" t="s">
        <v>797</v>
      </c>
      <c r="F457" s="223" t="s">
        <v>798</v>
      </c>
      <c r="G457" s="224" t="s">
        <v>229</v>
      </c>
      <c r="H457" s="225">
        <v>11.068</v>
      </c>
      <c r="I457" s="226"/>
      <c r="J457" s="227">
        <f>ROUND(I457*H457,2)</f>
        <v>0</v>
      </c>
      <c r="K457" s="228"/>
      <c r="L457" s="44"/>
      <c r="M457" s="229" t="s">
        <v>1</v>
      </c>
      <c r="N457" s="230" t="s">
        <v>41</v>
      </c>
      <c r="O457" s="91"/>
      <c r="P457" s="231">
        <f>O457*H457</f>
        <v>0</v>
      </c>
      <c r="Q457" s="231">
        <v>0.006</v>
      </c>
      <c r="R457" s="231">
        <f>Q457*H457</f>
        <v>0.066408</v>
      </c>
      <c r="S457" s="231">
        <v>0</v>
      </c>
      <c r="T457" s="232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33" t="s">
        <v>318</v>
      </c>
      <c r="AT457" s="233" t="s">
        <v>226</v>
      </c>
      <c r="AU457" s="233" t="s">
        <v>86</v>
      </c>
      <c r="AY457" s="17" t="s">
        <v>224</v>
      </c>
      <c r="BE457" s="234">
        <f>IF(N457="základní",J457,0)</f>
        <v>0</v>
      </c>
      <c r="BF457" s="234">
        <f>IF(N457="snížená",J457,0)</f>
        <v>0</v>
      </c>
      <c r="BG457" s="234">
        <f>IF(N457="zákl. přenesená",J457,0)</f>
        <v>0</v>
      </c>
      <c r="BH457" s="234">
        <f>IF(N457="sníž. přenesená",J457,0)</f>
        <v>0</v>
      </c>
      <c r="BI457" s="234">
        <f>IF(N457="nulová",J457,0)</f>
        <v>0</v>
      </c>
      <c r="BJ457" s="17" t="s">
        <v>84</v>
      </c>
      <c r="BK457" s="234">
        <f>ROUND(I457*H457,2)</f>
        <v>0</v>
      </c>
      <c r="BL457" s="17" t="s">
        <v>318</v>
      </c>
      <c r="BM457" s="233" t="s">
        <v>799</v>
      </c>
    </row>
    <row r="458" spans="1:51" s="13" customFormat="1" ht="12">
      <c r="A458" s="13"/>
      <c r="B458" s="235"/>
      <c r="C458" s="236"/>
      <c r="D458" s="237" t="s">
        <v>232</v>
      </c>
      <c r="E458" s="238" t="s">
        <v>1</v>
      </c>
      <c r="F458" s="239" t="s">
        <v>800</v>
      </c>
      <c r="G458" s="236"/>
      <c r="H458" s="240">
        <v>11.068</v>
      </c>
      <c r="I458" s="241"/>
      <c r="J458" s="236"/>
      <c r="K458" s="236"/>
      <c r="L458" s="242"/>
      <c r="M458" s="243"/>
      <c r="N458" s="244"/>
      <c r="O458" s="244"/>
      <c r="P458" s="244"/>
      <c r="Q458" s="244"/>
      <c r="R458" s="244"/>
      <c r="S458" s="244"/>
      <c r="T458" s="24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6" t="s">
        <v>232</v>
      </c>
      <c r="AU458" s="246" t="s">
        <v>86</v>
      </c>
      <c r="AV458" s="13" t="s">
        <v>86</v>
      </c>
      <c r="AW458" s="13" t="s">
        <v>32</v>
      </c>
      <c r="AX458" s="13" t="s">
        <v>84</v>
      </c>
      <c r="AY458" s="246" t="s">
        <v>224</v>
      </c>
    </row>
    <row r="459" spans="1:65" s="2" customFormat="1" ht="24.15" customHeight="1">
      <c r="A459" s="38"/>
      <c r="B459" s="39"/>
      <c r="C459" s="269" t="s">
        <v>801</v>
      </c>
      <c r="D459" s="269" t="s">
        <v>413</v>
      </c>
      <c r="E459" s="270" t="s">
        <v>802</v>
      </c>
      <c r="F459" s="271" t="s">
        <v>803</v>
      </c>
      <c r="G459" s="272" t="s">
        <v>229</v>
      </c>
      <c r="H459" s="273">
        <v>11.621</v>
      </c>
      <c r="I459" s="274"/>
      <c r="J459" s="275">
        <f>ROUND(I459*H459,2)</f>
        <v>0</v>
      </c>
      <c r="K459" s="276"/>
      <c r="L459" s="277"/>
      <c r="M459" s="278" t="s">
        <v>1</v>
      </c>
      <c r="N459" s="279" t="s">
        <v>41</v>
      </c>
      <c r="O459" s="91"/>
      <c r="P459" s="231">
        <f>O459*H459</f>
        <v>0</v>
      </c>
      <c r="Q459" s="231">
        <v>0.003</v>
      </c>
      <c r="R459" s="231">
        <f>Q459*H459</f>
        <v>0.034863000000000005</v>
      </c>
      <c r="S459" s="231">
        <v>0</v>
      </c>
      <c r="T459" s="232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33" t="s">
        <v>412</v>
      </c>
      <c r="AT459" s="233" t="s">
        <v>413</v>
      </c>
      <c r="AU459" s="233" t="s">
        <v>86</v>
      </c>
      <c r="AY459" s="17" t="s">
        <v>224</v>
      </c>
      <c r="BE459" s="234">
        <f>IF(N459="základní",J459,0)</f>
        <v>0</v>
      </c>
      <c r="BF459" s="234">
        <f>IF(N459="snížená",J459,0)</f>
        <v>0</v>
      </c>
      <c r="BG459" s="234">
        <f>IF(N459="zákl. přenesená",J459,0)</f>
        <v>0</v>
      </c>
      <c r="BH459" s="234">
        <f>IF(N459="sníž. přenesená",J459,0)</f>
        <v>0</v>
      </c>
      <c r="BI459" s="234">
        <f>IF(N459="nulová",J459,0)</f>
        <v>0</v>
      </c>
      <c r="BJ459" s="17" t="s">
        <v>84</v>
      </c>
      <c r="BK459" s="234">
        <f>ROUND(I459*H459,2)</f>
        <v>0</v>
      </c>
      <c r="BL459" s="17" t="s">
        <v>318</v>
      </c>
      <c r="BM459" s="233" t="s">
        <v>804</v>
      </c>
    </row>
    <row r="460" spans="1:51" s="13" customFormat="1" ht="12">
      <c r="A460" s="13"/>
      <c r="B460" s="235"/>
      <c r="C460" s="236"/>
      <c r="D460" s="237" t="s">
        <v>232</v>
      </c>
      <c r="E460" s="236"/>
      <c r="F460" s="239" t="s">
        <v>805</v>
      </c>
      <c r="G460" s="236"/>
      <c r="H460" s="240">
        <v>11.621</v>
      </c>
      <c r="I460" s="241"/>
      <c r="J460" s="236"/>
      <c r="K460" s="236"/>
      <c r="L460" s="242"/>
      <c r="M460" s="243"/>
      <c r="N460" s="244"/>
      <c r="O460" s="244"/>
      <c r="P460" s="244"/>
      <c r="Q460" s="244"/>
      <c r="R460" s="244"/>
      <c r="S460" s="244"/>
      <c r="T460" s="24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6" t="s">
        <v>232</v>
      </c>
      <c r="AU460" s="246" t="s">
        <v>86</v>
      </c>
      <c r="AV460" s="13" t="s">
        <v>86</v>
      </c>
      <c r="AW460" s="13" t="s">
        <v>4</v>
      </c>
      <c r="AX460" s="13" t="s">
        <v>84</v>
      </c>
      <c r="AY460" s="246" t="s">
        <v>224</v>
      </c>
    </row>
    <row r="461" spans="1:65" s="2" customFormat="1" ht="37.8" customHeight="1">
      <c r="A461" s="38"/>
      <c r="B461" s="39"/>
      <c r="C461" s="221" t="s">
        <v>806</v>
      </c>
      <c r="D461" s="221" t="s">
        <v>226</v>
      </c>
      <c r="E461" s="222" t="s">
        <v>807</v>
      </c>
      <c r="F461" s="223" t="s">
        <v>808</v>
      </c>
      <c r="G461" s="224" t="s">
        <v>229</v>
      </c>
      <c r="H461" s="225">
        <v>92.25</v>
      </c>
      <c r="I461" s="226"/>
      <c r="J461" s="227">
        <f>ROUND(I461*H461,2)</f>
        <v>0</v>
      </c>
      <c r="K461" s="228"/>
      <c r="L461" s="44"/>
      <c r="M461" s="229" t="s">
        <v>1</v>
      </c>
      <c r="N461" s="230" t="s">
        <v>41</v>
      </c>
      <c r="O461" s="91"/>
      <c r="P461" s="231">
        <f>O461*H461</f>
        <v>0</v>
      </c>
      <c r="Q461" s="231">
        <v>0</v>
      </c>
      <c r="R461" s="231">
        <f>Q461*H461</f>
        <v>0</v>
      </c>
      <c r="S461" s="231">
        <v>0.024</v>
      </c>
      <c r="T461" s="232">
        <f>S461*H461</f>
        <v>2.214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33" t="s">
        <v>318</v>
      </c>
      <c r="AT461" s="233" t="s">
        <v>226</v>
      </c>
      <c r="AU461" s="233" t="s">
        <v>86</v>
      </c>
      <c r="AY461" s="17" t="s">
        <v>224</v>
      </c>
      <c r="BE461" s="234">
        <f>IF(N461="základní",J461,0)</f>
        <v>0</v>
      </c>
      <c r="BF461" s="234">
        <f>IF(N461="snížená",J461,0)</f>
        <v>0</v>
      </c>
      <c r="BG461" s="234">
        <f>IF(N461="zákl. přenesená",J461,0)</f>
        <v>0</v>
      </c>
      <c r="BH461" s="234">
        <f>IF(N461="sníž. přenesená",J461,0)</f>
        <v>0</v>
      </c>
      <c r="BI461" s="234">
        <f>IF(N461="nulová",J461,0)</f>
        <v>0</v>
      </c>
      <c r="BJ461" s="17" t="s">
        <v>84</v>
      </c>
      <c r="BK461" s="234">
        <f>ROUND(I461*H461,2)</f>
        <v>0</v>
      </c>
      <c r="BL461" s="17" t="s">
        <v>318</v>
      </c>
      <c r="BM461" s="233" t="s">
        <v>809</v>
      </c>
    </row>
    <row r="462" spans="1:51" s="13" customFormat="1" ht="12">
      <c r="A462" s="13"/>
      <c r="B462" s="235"/>
      <c r="C462" s="236"/>
      <c r="D462" s="237" t="s">
        <v>232</v>
      </c>
      <c r="E462" s="238" t="s">
        <v>1</v>
      </c>
      <c r="F462" s="239" t="s">
        <v>665</v>
      </c>
      <c r="G462" s="236"/>
      <c r="H462" s="240">
        <v>92.25</v>
      </c>
      <c r="I462" s="241"/>
      <c r="J462" s="236"/>
      <c r="K462" s="236"/>
      <c r="L462" s="242"/>
      <c r="M462" s="243"/>
      <c r="N462" s="244"/>
      <c r="O462" s="244"/>
      <c r="P462" s="244"/>
      <c r="Q462" s="244"/>
      <c r="R462" s="244"/>
      <c r="S462" s="244"/>
      <c r="T462" s="24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6" t="s">
        <v>232</v>
      </c>
      <c r="AU462" s="246" t="s">
        <v>86</v>
      </c>
      <c r="AV462" s="13" t="s">
        <v>86</v>
      </c>
      <c r="AW462" s="13" t="s">
        <v>32</v>
      </c>
      <c r="AX462" s="13" t="s">
        <v>84</v>
      </c>
      <c r="AY462" s="246" t="s">
        <v>224</v>
      </c>
    </row>
    <row r="463" spans="1:65" s="2" customFormat="1" ht="24.15" customHeight="1">
      <c r="A463" s="38"/>
      <c r="B463" s="39"/>
      <c r="C463" s="221" t="s">
        <v>810</v>
      </c>
      <c r="D463" s="221" t="s">
        <v>226</v>
      </c>
      <c r="E463" s="222" t="s">
        <v>811</v>
      </c>
      <c r="F463" s="223" t="s">
        <v>812</v>
      </c>
      <c r="G463" s="224" t="s">
        <v>253</v>
      </c>
      <c r="H463" s="225">
        <v>0.205</v>
      </c>
      <c r="I463" s="226"/>
      <c r="J463" s="227">
        <f>ROUND(I463*H463,2)</f>
        <v>0</v>
      </c>
      <c r="K463" s="228"/>
      <c r="L463" s="44"/>
      <c r="M463" s="229" t="s">
        <v>1</v>
      </c>
      <c r="N463" s="230" t="s">
        <v>41</v>
      </c>
      <c r="O463" s="91"/>
      <c r="P463" s="231">
        <f>O463*H463</f>
        <v>0</v>
      </c>
      <c r="Q463" s="231">
        <v>0</v>
      </c>
      <c r="R463" s="231">
        <f>Q463*H463</f>
        <v>0</v>
      </c>
      <c r="S463" s="231">
        <v>0</v>
      </c>
      <c r="T463" s="232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33" t="s">
        <v>318</v>
      </c>
      <c r="AT463" s="233" t="s">
        <v>226</v>
      </c>
      <c r="AU463" s="233" t="s">
        <v>86</v>
      </c>
      <c r="AY463" s="17" t="s">
        <v>224</v>
      </c>
      <c r="BE463" s="234">
        <f>IF(N463="základní",J463,0)</f>
        <v>0</v>
      </c>
      <c r="BF463" s="234">
        <f>IF(N463="snížená",J463,0)</f>
        <v>0</v>
      </c>
      <c r="BG463" s="234">
        <f>IF(N463="zákl. přenesená",J463,0)</f>
        <v>0</v>
      </c>
      <c r="BH463" s="234">
        <f>IF(N463="sníž. přenesená",J463,0)</f>
        <v>0</v>
      </c>
      <c r="BI463" s="234">
        <f>IF(N463="nulová",J463,0)</f>
        <v>0</v>
      </c>
      <c r="BJ463" s="17" t="s">
        <v>84</v>
      </c>
      <c r="BK463" s="234">
        <f>ROUND(I463*H463,2)</f>
        <v>0</v>
      </c>
      <c r="BL463" s="17" t="s">
        <v>318</v>
      </c>
      <c r="BM463" s="233" t="s">
        <v>813</v>
      </c>
    </row>
    <row r="464" spans="1:63" s="12" customFormat="1" ht="22.8" customHeight="1">
      <c r="A464" s="12"/>
      <c r="B464" s="205"/>
      <c r="C464" s="206"/>
      <c r="D464" s="207" t="s">
        <v>75</v>
      </c>
      <c r="E464" s="219" t="s">
        <v>814</v>
      </c>
      <c r="F464" s="219" t="s">
        <v>815</v>
      </c>
      <c r="G464" s="206"/>
      <c r="H464" s="206"/>
      <c r="I464" s="209"/>
      <c r="J464" s="220">
        <f>BK464</f>
        <v>0</v>
      </c>
      <c r="K464" s="206"/>
      <c r="L464" s="211"/>
      <c r="M464" s="212"/>
      <c r="N464" s="213"/>
      <c r="O464" s="213"/>
      <c r="P464" s="214">
        <f>SUM(P465:P470)</f>
        <v>0</v>
      </c>
      <c r="Q464" s="213"/>
      <c r="R464" s="214">
        <f>SUM(R465:R470)</f>
        <v>0</v>
      </c>
      <c r="S464" s="213"/>
      <c r="T464" s="215">
        <f>SUM(T465:T470)</f>
        <v>0.12679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16" t="s">
        <v>86</v>
      </c>
      <c r="AT464" s="217" t="s">
        <v>75</v>
      </c>
      <c r="AU464" s="217" t="s">
        <v>84</v>
      </c>
      <c r="AY464" s="216" t="s">
        <v>224</v>
      </c>
      <c r="BK464" s="218">
        <f>SUM(BK465:BK470)</f>
        <v>0</v>
      </c>
    </row>
    <row r="465" spans="1:65" s="2" customFormat="1" ht="16.5" customHeight="1">
      <c r="A465" s="38"/>
      <c r="B465" s="39"/>
      <c r="C465" s="221" t="s">
        <v>816</v>
      </c>
      <c r="D465" s="221" t="s">
        <v>226</v>
      </c>
      <c r="E465" s="222" t="s">
        <v>817</v>
      </c>
      <c r="F465" s="223" t="s">
        <v>818</v>
      </c>
      <c r="G465" s="224" t="s">
        <v>518</v>
      </c>
      <c r="H465" s="225">
        <v>1</v>
      </c>
      <c r="I465" s="226"/>
      <c r="J465" s="227">
        <f>ROUND(I465*H465,2)</f>
        <v>0</v>
      </c>
      <c r="K465" s="228"/>
      <c r="L465" s="44"/>
      <c r="M465" s="229" t="s">
        <v>1</v>
      </c>
      <c r="N465" s="230" t="s">
        <v>41</v>
      </c>
      <c r="O465" s="91"/>
      <c r="P465" s="231">
        <f>O465*H465</f>
        <v>0</v>
      </c>
      <c r="Q465" s="231">
        <v>0</v>
      </c>
      <c r="R465" s="231">
        <f>Q465*H465</f>
        <v>0</v>
      </c>
      <c r="S465" s="231">
        <v>0.01933</v>
      </c>
      <c r="T465" s="232">
        <f>S465*H465</f>
        <v>0.01933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33" t="s">
        <v>318</v>
      </c>
      <c r="AT465" s="233" t="s">
        <v>226</v>
      </c>
      <c r="AU465" s="233" t="s">
        <v>86</v>
      </c>
      <c r="AY465" s="17" t="s">
        <v>224</v>
      </c>
      <c r="BE465" s="234">
        <f>IF(N465="základní",J465,0)</f>
        <v>0</v>
      </c>
      <c r="BF465" s="234">
        <f>IF(N465="snížená",J465,0)</f>
        <v>0</v>
      </c>
      <c r="BG465" s="234">
        <f>IF(N465="zákl. přenesená",J465,0)</f>
        <v>0</v>
      </c>
      <c r="BH465" s="234">
        <f>IF(N465="sníž. přenesená",J465,0)</f>
        <v>0</v>
      </c>
      <c r="BI465" s="234">
        <f>IF(N465="nulová",J465,0)</f>
        <v>0</v>
      </c>
      <c r="BJ465" s="17" t="s">
        <v>84</v>
      </c>
      <c r="BK465" s="234">
        <f>ROUND(I465*H465,2)</f>
        <v>0</v>
      </c>
      <c r="BL465" s="17" t="s">
        <v>318</v>
      </c>
      <c r="BM465" s="233" t="s">
        <v>819</v>
      </c>
    </row>
    <row r="466" spans="1:51" s="13" customFormat="1" ht="12">
      <c r="A466" s="13"/>
      <c r="B466" s="235"/>
      <c r="C466" s="236"/>
      <c r="D466" s="237" t="s">
        <v>232</v>
      </c>
      <c r="E466" s="238" t="s">
        <v>1</v>
      </c>
      <c r="F466" s="239" t="s">
        <v>820</v>
      </c>
      <c r="G466" s="236"/>
      <c r="H466" s="240">
        <v>1</v>
      </c>
      <c r="I466" s="241"/>
      <c r="J466" s="236"/>
      <c r="K466" s="236"/>
      <c r="L466" s="242"/>
      <c r="M466" s="243"/>
      <c r="N466" s="244"/>
      <c r="O466" s="244"/>
      <c r="P466" s="244"/>
      <c r="Q466" s="244"/>
      <c r="R466" s="244"/>
      <c r="S466" s="244"/>
      <c r="T466" s="24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6" t="s">
        <v>232</v>
      </c>
      <c r="AU466" s="246" t="s">
        <v>86</v>
      </c>
      <c r="AV466" s="13" t="s">
        <v>86</v>
      </c>
      <c r="AW466" s="13" t="s">
        <v>32</v>
      </c>
      <c r="AX466" s="13" t="s">
        <v>84</v>
      </c>
      <c r="AY466" s="246" t="s">
        <v>224</v>
      </c>
    </row>
    <row r="467" spans="1:65" s="2" customFormat="1" ht="16.5" customHeight="1">
      <c r="A467" s="38"/>
      <c r="B467" s="39"/>
      <c r="C467" s="221" t="s">
        <v>821</v>
      </c>
      <c r="D467" s="221" t="s">
        <v>226</v>
      </c>
      <c r="E467" s="222" t="s">
        <v>822</v>
      </c>
      <c r="F467" s="223" t="s">
        <v>823</v>
      </c>
      <c r="G467" s="224" t="s">
        <v>518</v>
      </c>
      <c r="H467" s="225">
        <v>1</v>
      </c>
      <c r="I467" s="226"/>
      <c r="J467" s="227">
        <f>ROUND(I467*H467,2)</f>
        <v>0</v>
      </c>
      <c r="K467" s="228"/>
      <c r="L467" s="44"/>
      <c r="M467" s="229" t="s">
        <v>1</v>
      </c>
      <c r="N467" s="230" t="s">
        <v>41</v>
      </c>
      <c r="O467" s="91"/>
      <c r="P467" s="231">
        <f>O467*H467</f>
        <v>0</v>
      </c>
      <c r="Q467" s="231">
        <v>0</v>
      </c>
      <c r="R467" s="231">
        <f>Q467*H467</f>
        <v>0</v>
      </c>
      <c r="S467" s="231">
        <v>0.01946</v>
      </c>
      <c r="T467" s="232">
        <f>S467*H467</f>
        <v>0.01946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33" t="s">
        <v>318</v>
      </c>
      <c r="AT467" s="233" t="s">
        <v>226</v>
      </c>
      <c r="AU467" s="233" t="s">
        <v>86</v>
      </c>
      <c r="AY467" s="17" t="s">
        <v>224</v>
      </c>
      <c r="BE467" s="234">
        <f>IF(N467="základní",J467,0)</f>
        <v>0</v>
      </c>
      <c r="BF467" s="234">
        <f>IF(N467="snížená",J467,0)</f>
        <v>0</v>
      </c>
      <c r="BG467" s="234">
        <f>IF(N467="zákl. přenesená",J467,0)</f>
        <v>0</v>
      </c>
      <c r="BH467" s="234">
        <f>IF(N467="sníž. přenesená",J467,0)</f>
        <v>0</v>
      </c>
      <c r="BI467" s="234">
        <f>IF(N467="nulová",J467,0)</f>
        <v>0</v>
      </c>
      <c r="BJ467" s="17" t="s">
        <v>84</v>
      </c>
      <c r="BK467" s="234">
        <f>ROUND(I467*H467,2)</f>
        <v>0</v>
      </c>
      <c r="BL467" s="17" t="s">
        <v>318</v>
      </c>
      <c r="BM467" s="233" t="s">
        <v>824</v>
      </c>
    </row>
    <row r="468" spans="1:51" s="13" customFormat="1" ht="12">
      <c r="A468" s="13"/>
      <c r="B468" s="235"/>
      <c r="C468" s="236"/>
      <c r="D468" s="237" t="s">
        <v>232</v>
      </c>
      <c r="E468" s="238" t="s">
        <v>1</v>
      </c>
      <c r="F468" s="239" t="s">
        <v>820</v>
      </c>
      <c r="G468" s="236"/>
      <c r="H468" s="240">
        <v>1</v>
      </c>
      <c r="I468" s="241"/>
      <c r="J468" s="236"/>
      <c r="K468" s="236"/>
      <c r="L468" s="242"/>
      <c r="M468" s="243"/>
      <c r="N468" s="244"/>
      <c r="O468" s="244"/>
      <c r="P468" s="244"/>
      <c r="Q468" s="244"/>
      <c r="R468" s="244"/>
      <c r="S468" s="244"/>
      <c r="T468" s="24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6" t="s">
        <v>232</v>
      </c>
      <c r="AU468" s="246" t="s">
        <v>86</v>
      </c>
      <c r="AV468" s="13" t="s">
        <v>86</v>
      </c>
      <c r="AW468" s="13" t="s">
        <v>32</v>
      </c>
      <c r="AX468" s="13" t="s">
        <v>84</v>
      </c>
      <c r="AY468" s="246" t="s">
        <v>224</v>
      </c>
    </row>
    <row r="469" spans="1:65" s="2" customFormat="1" ht="21.75" customHeight="1">
      <c r="A469" s="38"/>
      <c r="B469" s="39"/>
      <c r="C469" s="221" t="s">
        <v>825</v>
      </c>
      <c r="D469" s="221" t="s">
        <v>226</v>
      </c>
      <c r="E469" s="222" t="s">
        <v>826</v>
      </c>
      <c r="F469" s="223" t="s">
        <v>827</v>
      </c>
      <c r="G469" s="224" t="s">
        <v>518</v>
      </c>
      <c r="H469" s="225">
        <v>1</v>
      </c>
      <c r="I469" s="226"/>
      <c r="J469" s="227">
        <f>ROUND(I469*H469,2)</f>
        <v>0</v>
      </c>
      <c r="K469" s="228"/>
      <c r="L469" s="44"/>
      <c r="M469" s="229" t="s">
        <v>1</v>
      </c>
      <c r="N469" s="230" t="s">
        <v>41</v>
      </c>
      <c r="O469" s="91"/>
      <c r="P469" s="231">
        <f>O469*H469</f>
        <v>0</v>
      </c>
      <c r="Q469" s="231">
        <v>0</v>
      </c>
      <c r="R469" s="231">
        <f>Q469*H469</f>
        <v>0</v>
      </c>
      <c r="S469" s="231">
        <v>0.088</v>
      </c>
      <c r="T469" s="232">
        <f>S469*H469</f>
        <v>0.088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33" t="s">
        <v>318</v>
      </c>
      <c r="AT469" s="233" t="s">
        <v>226</v>
      </c>
      <c r="AU469" s="233" t="s">
        <v>86</v>
      </c>
      <c r="AY469" s="17" t="s">
        <v>224</v>
      </c>
      <c r="BE469" s="234">
        <f>IF(N469="základní",J469,0)</f>
        <v>0</v>
      </c>
      <c r="BF469" s="234">
        <f>IF(N469="snížená",J469,0)</f>
        <v>0</v>
      </c>
      <c r="BG469" s="234">
        <f>IF(N469="zákl. přenesená",J469,0)</f>
        <v>0</v>
      </c>
      <c r="BH469" s="234">
        <f>IF(N469="sníž. přenesená",J469,0)</f>
        <v>0</v>
      </c>
      <c r="BI469" s="234">
        <f>IF(N469="nulová",J469,0)</f>
        <v>0</v>
      </c>
      <c r="BJ469" s="17" t="s">
        <v>84</v>
      </c>
      <c r="BK469" s="234">
        <f>ROUND(I469*H469,2)</f>
        <v>0</v>
      </c>
      <c r="BL469" s="17" t="s">
        <v>318</v>
      </c>
      <c r="BM469" s="233" t="s">
        <v>828</v>
      </c>
    </row>
    <row r="470" spans="1:51" s="13" customFormat="1" ht="12">
      <c r="A470" s="13"/>
      <c r="B470" s="235"/>
      <c r="C470" s="236"/>
      <c r="D470" s="237" t="s">
        <v>232</v>
      </c>
      <c r="E470" s="238" t="s">
        <v>1</v>
      </c>
      <c r="F470" s="239" t="s">
        <v>820</v>
      </c>
      <c r="G470" s="236"/>
      <c r="H470" s="240">
        <v>1</v>
      </c>
      <c r="I470" s="241"/>
      <c r="J470" s="236"/>
      <c r="K470" s="236"/>
      <c r="L470" s="242"/>
      <c r="M470" s="243"/>
      <c r="N470" s="244"/>
      <c r="O470" s="244"/>
      <c r="P470" s="244"/>
      <c r="Q470" s="244"/>
      <c r="R470" s="244"/>
      <c r="S470" s="244"/>
      <c r="T470" s="24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6" t="s">
        <v>232</v>
      </c>
      <c r="AU470" s="246" t="s">
        <v>86</v>
      </c>
      <c r="AV470" s="13" t="s">
        <v>86</v>
      </c>
      <c r="AW470" s="13" t="s">
        <v>32</v>
      </c>
      <c r="AX470" s="13" t="s">
        <v>84</v>
      </c>
      <c r="AY470" s="246" t="s">
        <v>224</v>
      </c>
    </row>
    <row r="471" spans="1:63" s="12" customFormat="1" ht="22.8" customHeight="1">
      <c r="A471" s="12"/>
      <c r="B471" s="205"/>
      <c r="C471" s="206"/>
      <c r="D471" s="207" t="s">
        <v>75</v>
      </c>
      <c r="E471" s="219" t="s">
        <v>829</v>
      </c>
      <c r="F471" s="219" t="s">
        <v>830</v>
      </c>
      <c r="G471" s="206"/>
      <c r="H471" s="206"/>
      <c r="I471" s="209"/>
      <c r="J471" s="220">
        <f>BK471</f>
        <v>0</v>
      </c>
      <c r="K471" s="206"/>
      <c r="L471" s="211"/>
      <c r="M471" s="212"/>
      <c r="N471" s="213"/>
      <c r="O471" s="213"/>
      <c r="P471" s="214">
        <f>SUM(P472:P475)</f>
        <v>0</v>
      </c>
      <c r="Q471" s="213"/>
      <c r="R471" s="214">
        <f>SUM(R472:R475)</f>
        <v>0.00404</v>
      </c>
      <c r="S471" s="213"/>
      <c r="T471" s="215">
        <f>SUM(T472:T475)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16" t="s">
        <v>86</v>
      </c>
      <c r="AT471" s="217" t="s">
        <v>75</v>
      </c>
      <c r="AU471" s="217" t="s">
        <v>84</v>
      </c>
      <c r="AY471" s="216" t="s">
        <v>224</v>
      </c>
      <c r="BK471" s="218">
        <f>SUM(BK472:BK475)</f>
        <v>0</v>
      </c>
    </row>
    <row r="472" spans="1:65" s="2" customFormat="1" ht="16.5" customHeight="1">
      <c r="A472" s="38"/>
      <c r="B472" s="39"/>
      <c r="C472" s="221" t="s">
        <v>831</v>
      </c>
      <c r="D472" s="221" t="s">
        <v>226</v>
      </c>
      <c r="E472" s="222" t="s">
        <v>832</v>
      </c>
      <c r="F472" s="223" t="s">
        <v>833</v>
      </c>
      <c r="G472" s="224" t="s">
        <v>321</v>
      </c>
      <c r="H472" s="225">
        <v>1</v>
      </c>
      <c r="I472" s="226"/>
      <c r="J472" s="227">
        <f>ROUND(I472*H472,2)</f>
        <v>0</v>
      </c>
      <c r="K472" s="228"/>
      <c r="L472" s="44"/>
      <c r="M472" s="229" t="s">
        <v>1</v>
      </c>
      <c r="N472" s="230" t="s">
        <v>41</v>
      </c>
      <c r="O472" s="91"/>
      <c r="P472" s="231">
        <f>O472*H472</f>
        <v>0</v>
      </c>
      <c r="Q472" s="231">
        <v>0</v>
      </c>
      <c r="R472" s="231">
        <f>Q472*H472</f>
        <v>0</v>
      </c>
      <c r="S472" s="231">
        <v>0</v>
      </c>
      <c r="T472" s="232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33" t="s">
        <v>318</v>
      </c>
      <c r="AT472" s="233" t="s">
        <v>226</v>
      </c>
      <c r="AU472" s="233" t="s">
        <v>86</v>
      </c>
      <c r="AY472" s="17" t="s">
        <v>224</v>
      </c>
      <c r="BE472" s="234">
        <f>IF(N472="základní",J472,0)</f>
        <v>0</v>
      </c>
      <c r="BF472" s="234">
        <f>IF(N472="snížená",J472,0)</f>
        <v>0</v>
      </c>
      <c r="BG472" s="234">
        <f>IF(N472="zákl. přenesená",J472,0)</f>
        <v>0</v>
      </c>
      <c r="BH472" s="234">
        <f>IF(N472="sníž. přenesená",J472,0)</f>
        <v>0</v>
      </c>
      <c r="BI472" s="234">
        <f>IF(N472="nulová",J472,0)</f>
        <v>0</v>
      </c>
      <c r="BJ472" s="17" t="s">
        <v>84</v>
      </c>
      <c r="BK472" s="234">
        <f>ROUND(I472*H472,2)</f>
        <v>0</v>
      </c>
      <c r="BL472" s="17" t="s">
        <v>318</v>
      </c>
      <c r="BM472" s="233" t="s">
        <v>834</v>
      </c>
    </row>
    <row r="473" spans="1:65" s="2" customFormat="1" ht="16.5" customHeight="1">
      <c r="A473" s="38"/>
      <c r="B473" s="39"/>
      <c r="C473" s="221" t="s">
        <v>835</v>
      </c>
      <c r="D473" s="221" t="s">
        <v>226</v>
      </c>
      <c r="E473" s="222" t="s">
        <v>836</v>
      </c>
      <c r="F473" s="223" t="s">
        <v>837</v>
      </c>
      <c r="G473" s="224" t="s">
        <v>321</v>
      </c>
      <c r="H473" s="225">
        <v>4</v>
      </c>
      <c r="I473" s="226"/>
      <c r="J473" s="227">
        <f>ROUND(I473*H473,2)</f>
        <v>0</v>
      </c>
      <c r="K473" s="228"/>
      <c r="L473" s="44"/>
      <c r="M473" s="229" t="s">
        <v>1</v>
      </c>
      <c r="N473" s="230" t="s">
        <v>41</v>
      </c>
      <c r="O473" s="91"/>
      <c r="P473" s="231">
        <f>O473*H473</f>
        <v>0</v>
      </c>
      <c r="Q473" s="231">
        <v>0</v>
      </c>
      <c r="R473" s="231">
        <f>Q473*H473</f>
        <v>0</v>
      </c>
      <c r="S473" s="231">
        <v>0</v>
      </c>
      <c r="T473" s="232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33" t="s">
        <v>318</v>
      </c>
      <c r="AT473" s="233" t="s">
        <v>226</v>
      </c>
      <c r="AU473" s="233" t="s">
        <v>86</v>
      </c>
      <c r="AY473" s="17" t="s">
        <v>224</v>
      </c>
      <c r="BE473" s="234">
        <f>IF(N473="základní",J473,0)</f>
        <v>0</v>
      </c>
      <c r="BF473" s="234">
        <f>IF(N473="snížená",J473,0)</f>
        <v>0</v>
      </c>
      <c r="BG473" s="234">
        <f>IF(N473="zákl. přenesená",J473,0)</f>
        <v>0</v>
      </c>
      <c r="BH473" s="234">
        <f>IF(N473="sníž. přenesená",J473,0)</f>
        <v>0</v>
      </c>
      <c r="BI473" s="234">
        <f>IF(N473="nulová",J473,0)</f>
        <v>0</v>
      </c>
      <c r="BJ473" s="17" t="s">
        <v>84</v>
      </c>
      <c r="BK473" s="234">
        <f>ROUND(I473*H473,2)</f>
        <v>0</v>
      </c>
      <c r="BL473" s="17" t="s">
        <v>318</v>
      </c>
      <c r="BM473" s="233" t="s">
        <v>838</v>
      </c>
    </row>
    <row r="474" spans="1:65" s="2" customFormat="1" ht="21.75" customHeight="1">
      <c r="A474" s="38"/>
      <c r="B474" s="39"/>
      <c r="C474" s="269" t="s">
        <v>839</v>
      </c>
      <c r="D474" s="269" t="s">
        <v>413</v>
      </c>
      <c r="E474" s="270" t="s">
        <v>840</v>
      </c>
      <c r="F474" s="271" t="s">
        <v>841</v>
      </c>
      <c r="G474" s="272" t="s">
        <v>321</v>
      </c>
      <c r="H474" s="273">
        <v>4</v>
      </c>
      <c r="I474" s="274"/>
      <c r="J474" s="275">
        <f>ROUND(I474*H474,2)</f>
        <v>0</v>
      </c>
      <c r="K474" s="276"/>
      <c r="L474" s="277"/>
      <c r="M474" s="278" t="s">
        <v>1</v>
      </c>
      <c r="N474" s="279" t="s">
        <v>41</v>
      </c>
      <c r="O474" s="91"/>
      <c r="P474" s="231">
        <f>O474*H474</f>
        <v>0</v>
      </c>
      <c r="Q474" s="231">
        <v>0.00015</v>
      </c>
      <c r="R474" s="231">
        <f>Q474*H474</f>
        <v>0.0006</v>
      </c>
      <c r="S474" s="231">
        <v>0</v>
      </c>
      <c r="T474" s="232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33" t="s">
        <v>412</v>
      </c>
      <c r="AT474" s="233" t="s">
        <v>413</v>
      </c>
      <c r="AU474" s="233" t="s">
        <v>86</v>
      </c>
      <c r="AY474" s="17" t="s">
        <v>224</v>
      </c>
      <c r="BE474" s="234">
        <f>IF(N474="základní",J474,0)</f>
        <v>0</v>
      </c>
      <c r="BF474" s="234">
        <f>IF(N474="snížená",J474,0)</f>
        <v>0</v>
      </c>
      <c r="BG474" s="234">
        <f>IF(N474="zákl. přenesená",J474,0)</f>
        <v>0</v>
      </c>
      <c r="BH474" s="234">
        <f>IF(N474="sníž. přenesená",J474,0)</f>
        <v>0</v>
      </c>
      <c r="BI474" s="234">
        <f>IF(N474="nulová",J474,0)</f>
        <v>0</v>
      </c>
      <c r="BJ474" s="17" t="s">
        <v>84</v>
      </c>
      <c r="BK474" s="234">
        <f>ROUND(I474*H474,2)</f>
        <v>0</v>
      </c>
      <c r="BL474" s="17" t="s">
        <v>318</v>
      </c>
      <c r="BM474" s="233" t="s">
        <v>842</v>
      </c>
    </row>
    <row r="475" spans="1:65" s="2" customFormat="1" ht="24.15" customHeight="1">
      <c r="A475" s="38"/>
      <c r="B475" s="39"/>
      <c r="C475" s="221" t="s">
        <v>843</v>
      </c>
      <c r="D475" s="221" t="s">
        <v>226</v>
      </c>
      <c r="E475" s="222" t="s">
        <v>844</v>
      </c>
      <c r="F475" s="223" t="s">
        <v>845</v>
      </c>
      <c r="G475" s="224" t="s">
        <v>438</v>
      </c>
      <c r="H475" s="225">
        <v>1</v>
      </c>
      <c r="I475" s="226"/>
      <c r="J475" s="227">
        <f>ROUND(I475*H475,2)</f>
        <v>0</v>
      </c>
      <c r="K475" s="228"/>
      <c r="L475" s="44"/>
      <c r="M475" s="229" t="s">
        <v>1</v>
      </c>
      <c r="N475" s="230" t="s">
        <v>41</v>
      </c>
      <c r="O475" s="91"/>
      <c r="P475" s="231">
        <f>O475*H475</f>
        <v>0</v>
      </c>
      <c r="Q475" s="231">
        <v>0.00344</v>
      </c>
      <c r="R475" s="231">
        <f>Q475*H475</f>
        <v>0.00344</v>
      </c>
      <c r="S475" s="231">
        <v>0</v>
      </c>
      <c r="T475" s="232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33" t="s">
        <v>318</v>
      </c>
      <c r="AT475" s="233" t="s">
        <v>226</v>
      </c>
      <c r="AU475" s="233" t="s">
        <v>86</v>
      </c>
      <c r="AY475" s="17" t="s">
        <v>224</v>
      </c>
      <c r="BE475" s="234">
        <f>IF(N475="základní",J475,0)</f>
        <v>0</v>
      </c>
      <c r="BF475" s="234">
        <f>IF(N475="snížená",J475,0)</f>
        <v>0</v>
      </c>
      <c r="BG475" s="234">
        <f>IF(N475="zákl. přenesená",J475,0)</f>
        <v>0</v>
      </c>
      <c r="BH475" s="234">
        <f>IF(N475="sníž. přenesená",J475,0)</f>
        <v>0</v>
      </c>
      <c r="BI475" s="234">
        <f>IF(N475="nulová",J475,0)</f>
        <v>0</v>
      </c>
      <c r="BJ475" s="17" t="s">
        <v>84</v>
      </c>
      <c r="BK475" s="234">
        <f>ROUND(I475*H475,2)</f>
        <v>0</v>
      </c>
      <c r="BL475" s="17" t="s">
        <v>318</v>
      </c>
      <c r="BM475" s="233" t="s">
        <v>846</v>
      </c>
    </row>
    <row r="476" spans="1:63" s="12" customFormat="1" ht="22.8" customHeight="1">
      <c r="A476" s="12"/>
      <c r="B476" s="205"/>
      <c r="C476" s="206"/>
      <c r="D476" s="207" t="s">
        <v>75</v>
      </c>
      <c r="E476" s="219" t="s">
        <v>847</v>
      </c>
      <c r="F476" s="219" t="s">
        <v>848</v>
      </c>
      <c r="G476" s="206"/>
      <c r="H476" s="206"/>
      <c r="I476" s="209"/>
      <c r="J476" s="220">
        <f>BK476</f>
        <v>0</v>
      </c>
      <c r="K476" s="206"/>
      <c r="L476" s="211"/>
      <c r="M476" s="212"/>
      <c r="N476" s="213"/>
      <c r="O476" s="213"/>
      <c r="P476" s="214">
        <f>SUM(P477:P480)</f>
        <v>0</v>
      </c>
      <c r="Q476" s="213"/>
      <c r="R476" s="214">
        <f>SUM(R477:R480)</f>
        <v>0.027409999999999997</v>
      </c>
      <c r="S476" s="213"/>
      <c r="T476" s="215">
        <f>SUM(T477:T480)</f>
        <v>0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16" t="s">
        <v>86</v>
      </c>
      <c r="AT476" s="217" t="s">
        <v>75</v>
      </c>
      <c r="AU476" s="217" t="s">
        <v>84</v>
      </c>
      <c r="AY476" s="216" t="s">
        <v>224</v>
      </c>
      <c r="BK476" s="218">
        <f>SUM(BK477:BK480)</f>
        <v>0</v>
      </c>
    </row>
    <row r="477" spans="1:65" s="2" customFormat="1" ht="24.15" customHeight="1">
      <c r="A477" s="38"/>
      <c r="B477" s="39"/>
      <c r="C477" s="221" t="s">
        <v>849</v>
      </c>
      <c r="D477" s="221" t="s">
        <v>226</v>
      </c>
      <c r="E477" s="222" t="s">
        <v>850</v>
      </c>
      <c r="F477" s="223" t="s">
        <v>851</v>
      </c>
      <c r="G477" s="224" t="s">
        <v>321</v>
      </c>
      <c r="H477" s="225">
        <v>1</v>
      </c>
      <c r="I477" s="226"/>
      <c r="J477" s="227">
        <f>ROUND(I477*H477,2)</f>
        <v>0</v>
      </c>
      <c r="K477" s="228"/>
      <c r="L477" s="44"/>
      <c r="M477" s="229" t="s">
        <v>1</v>
      </c>
      <c r="N477" s="230" t="s">
        <v>41</v>
      </c>
      <c r="O477" s="91"/>
      <c r="P477" s="231">
        <f>O477*H477</f>
        <v>0</v>
      </c>
      <c r="Q477" s="231">
        <v>0.00021</v>
      </c>
      <c r="R477" s="231">
        <f>Q477*H477</f>
        <v>0.00021</v>
      </c>
      <c r="S477" s="231">
        <v>0</v>
      </c>
      <c r="T477" s="232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33" t="s">
        <v>318</v>
      </c>
      <c r="AT477" s="233" t="s">
        <v>226</v>
      </c>
      <c r="AU477" s="233" t="s">
        <v>86</v>
      </c>
      <c r="AY477" s="17" t="s">
        <v>224</v>
      </c>
      <c r="BE477" s="234">
        <f>IF(N477="základní",J477,0)</f>
        <v>0</v>
      </c>
      <c r="BF477" s="234">
        <f>IF(N477="snížená",J477,0)</f>
        <v>0</v>
      </c>
      <c r="BG477" s="234">
        <f>IF(N477="zákl. přenesená",J477,0)</f>
        <v>0</v>
      </c>
      <c r="BH477" s="234">
        <f>IF(N477="sníž. přenesená",J477,0)</f>
        <v>0</v>
      </c>
      <c r="BI477" s="234">
        <f>IF(N477="nulová",J477,0)</f>
        <v>0</v>
      </c>
      <c r="BJ477" s="17" t="s">
        <v>84</v>
      </c>
      <c r="BK477" s="234">
        <f>ROUND(I477*H477,2)</f>
        <v>0</v>
      </c>
      <c r="BL477" s="17" t="s">
        <v>318</v>
      </c>
      <c r="BM477" s="233" t="s">
        <v>852</v>
      </c>
    </row>
    <row r="478" spans="1:65" s="2" customFormat="1" ht="37.8" customHeight="1">
      <c r="A478" s="38"/>
      <c r="B478" s="39"/>
      <c r="C478" s="269" t="s">
        <v>853</v>
      </c>
      <c r="D478" s="269" t="s">
        <v>413</v>
      </c>
      <c r="E478" s="270" t="s">
        <v>854</v>
      </c>
      <c r="F478" s="271" t="s">
        <v>855</v>
      </c>
      <c r="G478" s="272" t="s">
        <v>321</v>
      </c>
      <c r="H478" s="273">
        <v>1</v>
      </c>
      <c r="I478" s="274"/>
      <c r="J478" s="275">
        <f>ROUND(I478*H478,2)</f>
        <v>0</v>
      </c>
      <c r="K478" s="276"/>
      <c r="L478" s="277"/>
      <c r="M478" s="278" t="s">
        <v>1</v>
      </c>
      <c r="N478" s="279" t="s">
        <v>41</v>
      </c>
      <c r="O478" s="91"/>
      <c r="P478" s="231">
        <f>O478*H478</f>
        <v>0</v>
      </c>
      <c r="Q478" s="231">
        <v>0.0185</v>
      </c>
      <c r="R478" s="231">
        <f>Q478*H478</f>
        <v>0.0185</v>
      </c>
      <c r="S478" s="231">
        <v>0</v>
      </c>
      <c r="T478" s="232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33" t="s">
        <v>412</v>
      </c>
      <c r="AT478" s="233" t="s">
        <v>413</v>
      </c>
      <c r="AU478" s="233" t="s">
        <v>86</v>
      </c>
      <c r="AY478" s="17" t="s">
        <v>224</v>
      </c>
      <c r="BE478" s="234">
        <f>IF(N478="základní",J478,0)</f>
        <v>0</v>
      </c>
      <c r="BF478" s="234">
        <f>IF(N478="snížená",J478,0)</f>
        <v>0</v>
      </c>
      <c r="BG478" s="234">
        <f>IF(N478="zákl. přenesená",J478,0)</f>
        <v>0</v>
      </c>
      <c r="BH478" s="234">
        <f>IF(N478="sníž. přenesená",J478,0)</f>
        <v>0</v>
      </c>
      <c r="BI478" s="234">
        <f>IF(N478="nulová",J478,0)</f>
        <v>0</v>
      </c>
      <c r="BJ478" s="17" t="s">
        <v>84</v>
      </c>
      <c r="BK478" s="234">
        <f>ROUND(I478*H478,2)</f>
        <v>0</v>
      </c>
      <c r="BL478" s="17" t="s">
        <v>318</v>
      </c>
      <c r="BM478" s="233" t="s">
        <v>856</v>
      </c>
    </row>
    <row r="479" spans="1:65" s="2" customFormat="1" ht="24.15" customHeight="1">
      <c r="A479" s="38"/>
      <c r="B479" s="39"/>
      <c r="C479" s="269" t="s">
        <v>857</v>
      </c>
      <c r="D479" s="269" t="s">
        <v>413</v>
      </c>
      <c r="E479" s="270" t="s">
        <v>858</v>
      </c>
      <c r="F479" s="271" t="s">
        <v>859</v>
      </c>
      <c r="G479" s="272" t="s">
        <v>321</v>
      </c>
      <c r="H479" s="273">
        <v>1</v>
      </c>
      <c r="I479" s="274"/>
      <c r="J479" s="275">
        <f>ROUND(I479*H479,2)</f>
        <v>0</v>
      </c>
      <c r="K479" s="276"/>
      <c r="L479" s="277"/>
      <c r="M479" s="278" t="s">
        <v>1</v>
      </c>
      <c r="N479" s="279" t="s">
        <v>41</v>
      </c>
      <c r="O479" s="91"/>
      <c r="P479" s="231">
        <f>O479*H479</f>
        <v>0</v>
      </c>
      <c r="Q479" s="231">
        <v>0.0087</v>
      </c>
      <c r="R479" s="231">
        <f>Q479*H479</f>
        <v>0.0087</v>
      </c>
      <c r="S479" s="231">
        <v>0</v>
      </c>
      <c r="T479" s="232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33" t="s">
        <v>412</v>
      </c>
      <c r="AT479" s="233" t="s">
        <v>413</v>
      </c>
      <c r="AU479" s="233" t="s">
        <v>86</v>
      </c>
      <c r="AY479" s="17" t="s">
        <v>224</v>
      </c>
      <c r="BE479" s="234">
        <f>IF(N479="základní",J479,0)</f>
        <v>0</v>
      </c>
      <c r="BF479" s="234">
        <f>IF(N479="snížená",J479,0)</f>
        <v>0</v>
      </c>
      <c r="BG479" s="234">
        <f>IF(N479="zákl. přenesená",J479,0)</f>
        <v>0</v>
      </c>
      <c r="BH479" s="234">
        <f>IF(N479="sníž. přenesená",J479,0)</f>
        <v>0</v>
      </c>
      <c r="BI479" s="234">
        <f>IF(N479="nulová",J479,0)</f>
        <v>0</v>
      </c>
      <c r="BJ479" s="17" t="s">
        <v>84</v>
      </c>
      <c r="BK479" s="234">
        <f>ROUND(I479*H479,2)</f>
        <v>0</v>
      </c>
      <c r="BL479" s="17" t="s">
        <v>318</v>
      </c>
      <c r="BM479" s="233" t="s">
        <v>860</v>
      </c>
    </row>
    <row r="480" spans="1:65" s="2" customFormat="1" ht="24.15" customHeight="1">
      <c r="A480" s="38"/>
      <c r="B480" s="39"/>
      <c r="C480" s="221" t="s">
        <v>861</v>
      </c>
      <c r="D480" s="221" t="s">
        <v>226</v>
      </c>
      <c r="E480" s="222" t="s">
        <v>862</v>
      </c>
      <c r="F480" s="223" t="s">
        <v>863</v>
      </c>
      <c r="G480" s="224" t="s">
        <v>253</v>
      </c>
      <c r="H480" s="225">
        <v>0.027</v>
      </c>
      <c r="I480" s="226"/>
      <c r="J480" s="227">
        <f>ROUND(I480*H480,2)</f>
        <v>0</v>
      </c>
      <c r="K480" s="228"/>
      <c r="L480" s="44"/>
      <c r="M480" s="229" t="s">
        <v>1</v>
      </c>
      <c r="N480" s="230" t="s">
        <v>41</v>
      </c>
      <c r="O480" s="91"/>
      <c r="P480" s="231">
        <f>O480*H480</f>
        <v>0</v>
      </c>
      <c r="Q480" s="231">
        <v>0</v>
      </c>
      <c r="R480" s="231">
        <f>Q480*H480</f>
        <v>0</v>
      </c>
      <c r="S480" s="231">
        <v>0</v>
      </c>
      <c r="T480" s="232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33" t="s">
        <v>318</v>
      </c>
      <c r="AT480" s="233" t="s">
        <v>226</v>
      </c>
      <c r="AU480" s="233" t="s">
        <v>86</v>
      </c>
      <c r="AY480" s="17" t="s">
        <v>224</v>
      </c>
      <c r="BE480" s="234">
        <f>IF(N480="základní",J480,0)</f>
        <v>0</v>
      </c>
      <c r="BF480" s="234">
        <f>IF(N480="snížená",J480,0)</f>
        <v>0</v>
      </c>
      <c r="BG480" s="234">
        <f>IF(N480="zákl. přenesená",J480,0)</f>
        <v>0</v>
      </c>
      <c r="BH480" s="234">
        <f>IF(N480="sníž. přenesená",J480,0)</f>
        <v>0</v>
      </c>
      <c r="BI480" s="234">
        <f>IF(N480="nulová",J480,0)</f>
        <v>0</v>
      </c>
      <c r="BJ480" s="17" t="s">
        <v>84</v>
      </c>
      <c r="BK480" s="234">
        <f>ROUND(I480*H480,2)</f>
        <v>0</v>
      </c>
      <c r="BL480" s="17" t="s">
        <v>318</v>
      </c>
      <c r="BM480" s="233" t="s">
        <v>864</v>
      </c>
    </row>
    <row r="481" spans="1:63" s="12" customFormat="1" ht="22.8" customHeight="1">
      <c r="A481" s="12"/>
      <c r="B481" s="205"/>
      <c r="C481" s="206"/>
      <c r="D481" s="207" t="s">
        <v>75</v>
      </c>
      <c r="E481" s="219" t="s">
        <v>865</v>
      </c>
      <c r="F481" s="219" t="s">
        <v>866</v>
      </c>
      <c r="G481" s="206"/>
      <c r="H481" s="206"/>
      <c r="I481" s="209"/>
      <c r="J481" s="220">
        <f>BK481</f>
        <v>0</v>
      </c>
      <c r="K481" s="206"/>
      <c r="L481" s="211"/>
      <c r="M481" s="212"/>
      <c r="N481" s="213"/>
      <c r="O481" s="213"/>
      <c r="P481" s="214">
        <f>SUM(P482:P544)</f>
        <v>0</v>
      </c>
      <c r="Q481" s="213"/>
      <c r="R481" s="214">
        <f>SUM(R482:R544)</f>
        <v>3.274821320000001</v>
      </c>
      <c r="S481" s="213"/>
      <c r="T481" s="215">
        <f>SUM(T482:T544)</f>
        <v>6.603657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16" t="s">
        <v>86</v>
      </c>
      <c r="AT481" s="217" t="s">
        <v>75</v>
      </c>
      <c r="AU481" s="217" t="s">
        <v>84</v>
      </c>
      <c r="AY481" s="216" t="s">
        <v>224</v>
      </c>
      <c r="BK481" s="218">
        <f>SUM(BK482:BK544)</f>
        <v>0</v>
      </c>
    </row>
    <row r="482" spans="1:65" s="2" customFormat="1" ht="24.15" customHeight="1">
      <c r="A482" s="38"/>
      <c r="B482" s="39"/>
      <c r="C482" s="221" t="s">
        <v>867</v>
      </c>
      <c r="D482" s="221" t="s">
        <v>226</v>
      </c>
      <c r="E482" s="222" t="s">
        <v>868</v>
      </c>
      <c r="F482" s="223" t="s">
        <v>869</v>
      </c>
      <c r="G482" s="224" t="s">
        <v>236</v>
      </c>
      <c r="H482" s="225">
        <v>4.948</v>
      </c>
      <c r="I482" s="226"/>
      <c r="J482" s="227">
        <f>ROUND(I482*H482,2)</f>
        <v>0</v>
      </c>
      <c r="K482" s="228"/>
      <c r="L482" s="44"/>
      <c r="M482" s="229" t="s">
        <v>1</v>
      </c>
      <c r="N482" s="230" t="s">
        <v>41</v>
      </c>
      <c r="O482" s="91"/>
      <c r="P482" s="231">
        <f>O482*H482</f>
        <v>0</v>
      </c>
      <c r="Q482" s="231">
        <v>0.00122</v>
      </c>
      <c r="R482" s="231">
        <f>Q482*H482</f>
        <v>0.00603656</v>
      </c>
      <c r="S482" s="231">
        <v>0</v>
      </c>
      <c r="T482" s="232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33" t="s">
        <v>318</v>
      </c>
      <c r="AT482" s="233" t="s">
        <v>226</v>
      </c>
      <c r="AU482" s="233" t="s">
        <v>86</v>
      </c>
      <c r="AY482" s="17" t="s">
        <v>224</v>
      </c>
      <c r="BE482" s="234">
        <f>IF(N482="základní",J482,0)</f>
        <v>0</v>
      </c>
      <c r="BF482" s="234">
        <f>IF(N482="snížená",J482,0)</f>
        <v>0</v>
      </c>
      <c r="BG482" s="234">
        <f>IF(N482="zákl. přenesená",J482,0)</f>
        <v>0</v>
      </c>
      <c r="BH482" s="234">
        <f>IF(N482="sníž. přenesená",J482,0)</f>
        <v>0</v>
      </c>
      <c r="BI482" s="234">
        <f>IF(N482="nulová",J482,0)</f>
        <v>0</v>
      </c>
      <c r="BJ482" s="17" t="s">
        <v>84</v>
      </c>
      <c r="BK482" s="234">
        <f>ROUND(I482*H482,2)</f>
        <v>0</v>
      </c>
      <c r="BL482" s="17" t="s">
        <v>318</v>
      </c>
      <c r="BM482" s="233" t="s">
        <v>870</v>
      </c>
    </row>
    <row r="483" spans="1:51" s="13" customFormat="1" ht="12">
      <c r="A483" s="13"/>
      <c r="B483" s="235"/>
      <c r="C483" s="236"/>
      <c r="D483" s="237" t="s">
        <v>232</v>
      </c>
      <c r="E483" s="238" t="s">
        <v>1</v>
      </c>
      <c r="F483" s="239" t="s">
        <v>871</v>
      </c>
      <c r="G483" s="236"/>
      <c r="H483" s="240">
        <v>4.948</v>
      </c>
      <c r="I483" s="241"/>
      <c r="J483" s="236"/>
      <c r="K483" s="236"/>
      <c r="L483" s="242"/>
      <c r="M483" s="243"/>
      <c r="N483" s="244"/>
      <c r="O483" s="244"/>
      <c r="P483" s="244"/>
      <c r="Q483" s="244"/>
      <c r="R483" s="244"/>
      <c r="S483" s="244"/>
      <c r="T483" s="24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6" t="s">
        <v>232</v>
      </c>
      <c r="AU483" s="246" t="s">
        <v>86</v>
      </c>
      <c r="AV483" s="13" t="s">
        <v>86</v>
      </c>
      <c r="AW483" s="13" t="s">
        <v>32</v>
      </c>
      <c r="AX483" s="13" t="s">
        <v>84</v>
      </c>
      <c r="AY483" s="246" t="s">
        <v>224</v>
      </c>
    </row>
    <row r="484" spans="1:65" s="2" customFormat="1" ht="24.15" customHeight="1">
      <c r="A484" s="38"/>
      <c r="B484" s="39"/>
      <c r="C484" s="221" t="s">
        <v>872</v>
      </c>
      <c r="D484" s="221" t="s">
        <v>226</v>
      </c>
      <c r="E484" s="222" t="s">
        <v>873</v>
      </c>
      <c r="F484" s="223" t="s">
        <v>874</v>
      </c>
      <c r="G484" s="224" t="s">
        <v>438</v>
      </c>
      <c r="H484" s="225">
        <v>19.75</v>
      </c>
      <c r="I484" s="226"/>
      <c r="J484" s="227">
        <f>ROUND(I484*H484,2)</f>
        <v>0</v>
      </c>
      <c r="K484" s="228"/>
      <c r="L484" s="44"/>
      <c r="M484" s="229" t="s">
        <v>1</v>
      </c>
      <c r="N484" s="230" t="s">
        <v>41</v>
      </c>
      <c r="O484" s="91"/>
      <c r="P484" s="231">
        <f>O484*H484</f>
        <v>0</v>
      </c>
      <c r="Q484" s="231">
        <v>0</v>
      </c>
      <c r="R484" s="231">
        <f>Q484*H484</f>
        <v>0</v>
      </c>
      <c r="S484" s="231">
        <v>0.008</v>
      </c>
      <c r="T484" s="232">
        <f>S484*H484</f>
        <v>0.158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33" t="s">
        <v>318</v>
      </c>
      <c r="AT484" s="233" t="s">
        <v>226</v>
      </c>
      <c r="AU484" s="233" t="s">
        <v>86</v>
      </c>
      <c r="AY484" s="17" t="s">
        <v>224</v>
      </c>
      <c r="BE484" s="234">
        <f>IF(N484="základní",J484,0)</f>
        <v>0</v>
      </c>
      <c r="BF484" s="234">
        <f>IF(N484="snížená",J484,0)</f>
        <v>0</v>
      </c>
      <c r="BG484" s="234">
        <f>IF(N484="zákl. přenesená",J484,0)</f>
        <v>0</v>
      </c>
      <c r="BH484" s="234">
        <f>IF(N484="sníž. přenesená",J484,0)</f>
        <v>0</v>
      </c>
      <c r="BI484" s="234">
        <f>IF(N484="nulová",J484,0)</f>
        <v>0</v>
      </c>
      <c r="BJ484" s="17" t="s">
        <v>84</v>
      </c>
      <c r="BK484" s="234">
        <f>ROUND(I484*H484,2)</f>
        <v>0</v>
      </c>
      <c r="BL484" s="17" t="s">
        <v>318</v>
      </c>
      <c r="BM484" s="233" t="s">
        <v>875</v>
      </c>
    </row>
    <row r="485" spans="1:51" s="13" customFormat="1" ht="12">
      <c r="A485" s="13"/>
      <c r="B485" s="235"/>
      <c r="C485" s="236"/>
      <c r="D485" s="237" t="s">
        <v>232</v>
      </c>
      <c r="E485" s="238" t="s">
        <v>1</v>
      </c>
      <c r="F485" s="239" t="s">
        <v>876</v>
      </c>
      <c r="G485" s="236"/>
      <c r="H485" s="240">
        <v>19.75</v>
      </c>
      <c r="I485" s="241"/>
      <c r="J485" s="236"/>
      <c r="K485" s="236"/>
      <c r="L485" s="242"/>
      <c r="M485" s="243"/>
      <c r="N485" s="244"/>
      <c r="O485" s="244"/>
      <c r="P485" s="244"/>
      <c r="Q485" s="244"/>
      <c r="R485" s="244"/>
      <c r="S485" s="244"/>
      <c r="T485" s="24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6" t="s">
        <v>232</v>
      </c>
      <c r="AU485" s="246" t="s">
        <v>86</v>
      </c>
      <c r="AV485" s="13" t="s">
        <v>86</v>
      </c>
      <c r="AW485" s="13" t="s">
        <v>32</v>
      </c>
      <c r="AX485" s="13" t="s">
        <v>84</v>
      </c>
      <c r="AY485" s="246" t="s">
        <v>224</v>
      </c>
    </row>
    <row r="486" spans="1:65" s="2" customFormat="1" ht="24.15" customHeight="1">
      <c r="A486" s="38"/>
      <c r="B486" s="39"/>
      <c r="C486" s="221" t="s">
        <v>877</v>
      </c>
      <c r="D486" s="221" t="s">
        <v>226</v>
      </c>
      <c r="E486" s="222" t="s">
        <v>878</v>
      </c>
      <c r="F486" s="223" t="s">
        <v>879</v>
      </c>
      <c r="G486" s="224" t="s">
        <v>438</v>
      </c>
      <c r="H486" s="225">
        <v>70.6</v>
      </c>
      <c r="I486" s="226"/>
      <c r="J486" s="227">
        <f>ROUND(I486*H486,2)</f>
        <v>0</v>
      </c>
      <c r="K486" s="228"/>
      <c r="L486" s="44"/>
      <c r="M486" s="229" t="s">
        <v>1</v>
      </c>
      <c r="N486" s="230" t="s">
        <v>41</v>
      </c>
      <c r="O486" s="91"/>
      <c r="P486" s="231">
        <f>O486*H486</f>
        <v>0</v>
      </c>
      <c r="Q486" s="231">
        <v>0</v>
      </c>
      <c r="R486" s="231">
        <f>Q486*H486</f>
        <v>0</v>
      </c>
      <c r="S486" s="231">
        <v>0.014</v>
      </c>
      <c r="T486" s="232">
        <f>S486*H486</f>
        <v>0.9884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33" t="s">
        <v>318</v>
      </c>
      <c r="AT486" s="233" t="s">
        <v>226</v>
      </c>
      <c r="AU486" s="233" t="s">
        <v>86</v>
      </c>
      <c r="AY486" s="17" t="s">
        <v>224</v>
      </c>
      <c r="BE486" s="234">
        <f>IF(N486="základní",J486,0)</f>
        <v>0</v>
      </c>
      <c r="BF486" s="234">
        <f>IF(N486="snížená",J486,0)</f>
        <v>0</v>
      </c>
      <c r="BG486" s="234">
        <f>IF(N486="zákl. přenesená",J486,0)</f>
        <v>0</v>
      </c>
      <c r="BH486" s="234">
        <f>IF(N486="sníž. přenesená",J486,0)</f>
        <v>0</v>
      </c>
      <c r="BI486" s="234">
        <f>IF(N486="nulová",J486,0)</f>
        <v>0</v>
      </c>
      <c r="BJ486" s="17" t="s">
        <v>84</v>
      </c>
      <c r="BK486" s="234">
        <f>ROUND(I486*H486,2)</f>
        <v>0</v>
      </c>
      <c r="BL486" s="17" t="s">
        <v>318</v>
      </c>
      <c r="BM486" s="233" t="s">
        <v>880</v>
      </c>
    </row>
    <row r="487" spans="1:51" s="13" customFormat="1" ht="12">
      <c r="A487" s="13"/>
      <c r="B487" s="235"/>
      <c r="C487" s="236"/>
      <c r="D487" s="237" t="s">
        <v>232</v>
      </c>
      <c r="E487" s="238" t="s">
        <v>1</v>
      </c>
      <c r="F487" s="239" t="s">
        <v>881</v>
      </c>
      <c r="G487" s="236"/>
      <c r="H487" s="240">
        <v>15</v>
      </c>
      <c r="I487" s="241"/>
      <c r="J487" s="236"/>
      <c r="K487" s="236"/>
      <c r="L487" s="242"/>
      <c r="M487" s="243"/>
      <c r="N487" s="244"/>
      <c r="O487" s="244"/>
      <c r="P487" s="244"/>
      <c r="Q487" s="244"/>
      <c r="R487" s="244"/>
      <c r="S487" s="244"/>
      <c r="T487" s="24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6" t="s">
        <v>232</v>
      </c>
      <c r="AU487" s="246" t="s">
        <v>86</v>
      </c>
      <c r="AV487" s="13" t="s">
        <v>86</v>
      </c>
      <c r="AW487" s="13" t="s">
        <v>32</v>
      </c>
      <c r="AX487" s="13" t="s">
        <v>76</v>
      </c>
      <c r="AY487" s="246" t="s">
        <v>224</v>
      </c>
    </row>
    <row r="488" spans="1:51" s="13" customFormat="1" ht="12">
      <c r="A488" s="13"/>
      <c r="B488" s="235"/>
      <c r="C488" s="236"/>
      <c r="D488" s="237" t="s">
        <v>232</v>
      </c>
      <c r="E488" s="238" t="s">
        <v>1</v>
      </c>
      <c r="F488" s="239" t="s">
        <v>882</v>
      </c>
      <c r="G488" s="236"/>
      <c r="H488" s="240">
        <v>55.6</v>
      </c>
      <c r="I488" s="241"/>
      <c r="J488" s="236"/>
      <c r="K488" s="236"/>
      <c r="L488" s="242"/>
      <c r="M488" s="243"/>
      <c r="N488" s="244"/>
      <c r="O488" s="244"/>
      <c r="P488" s="244"/>
      <c r="Q488" s="244"/>
      <c r="R488" s="244"/>
      <c r="S488" s="244"/>
      <c r="T488" s="24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6" t="s">
        <v>232</v>
      </c>
      <c r="AU488" s="246" t="s">
        <v>86</v>
      </c>
      <c r="AV488" s="13" t="s">
        <v>86</v>
      </c>
      <c r="AW488" s="13" t="s">
        <v>32</v>
      </c>
      <c r="AX488" s="13" t="s">
        <v>76</v>
      </c>
      <c r="AY488" s="246" t="s">
        <v>224</v>
      </c>
    </row>
    <row r="489" spans="1:51" s="14" customFormat="1" ht="12">
      <c r="A489" s="14"/>
      <c r="B489" s="247"/>
      <c r="C489" s="248"/>
      <c r="D489" s="237" t="s">
        <v>232</v>
      </c>
      <c r="E489" s="249" t="s">
        <v>1</v>
      </c>
      <c r="F489" s="250" t="s">
        <v>240</v>
      </c>
      <c r="G489" s="248"/>
      <c r="H489" s="251">
        <v>70.6</v>
      </c>
      <c r="I489" s="252"/>
      <c r="J489" s="248"/>
      <c r="K489" s="248"/>
      <c r="L489" s="253"/>
      <c r="M489" s="254"/>
      <c r="N489" s="255"/>
      <c r="O489" s="255"/>
      <c r="P489" s="255"/>
      <c r="Q489" s="255"/>
      <c r="R489" s="255"/>
      <c r="S489" s="255"/>
      <c r="T489" s="256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7" t="s">
        <v>232</v>
      </c>
      <c r="AU489" s="257" t="s">
        <v>86</v>
      </c>
      <c r="AV489" s="14" t="s">
        <v>230</v>
      </c>
      <c r="AW489" s="14" t="s">
        <v>32</v>
      </c>
      <c r="AX489" s="14" t="s">
        <v>84</v>
      </c>
      <c r="AY489" s="257" t="s">
        <v>224</v>
      </c>
    </row>
    <row r="490" spans="1:65" s="2" customFormat="1" ht="24.15" customHeight="1">
      <c r="A490" s="38"/>
      <c r="B490" s="39"/>
      <c r="C490" s="221" t="s">
        <v>883</v>
      </c>
      <c r="D490" s="221" t="s">
        <v>226</v>
      </c>
      <c r="E490" s="222" t="s">
        <v>884</v>
      </c>
      <c r="F490" s="223" t="s">
        <v>885</v>
      </c>
      <c r="G490" s="224" t="s">
        <v>438</v>
      </c>
      <c r="H490" s="225">
        <v>15</v>
      </c>
      <c r="I490" s="226"/>
      <c r="J490" s="227">
        <f>ROUND(I490*H490,2)</f>
        <v>0</v>
      </c>
      <c r="K490" s="228"/>
      <c r="L490" s="44"/>
      <c r="M490" s="229" t="s">
        <v>1</v>
      </c>
      <c r="N490" s="230" t="s">
        <v>41</v>
      </c>
      <c r="O490" s="91"/>
      <c r="P490" s="231">
        <f>O490*H490</f>
        <v>0</v>
      </c>
      <c r="Q490" s="231">
        <v>0</v>
      </c>
      <c r="R490" s="231">
        <f>Q490*H490</f>
        <v>0</v>
      </c>
      <c r="S490" s="231">
        <v>0.024</v>
      </c>
      <c r="T490" s="232">
        <f>S490*H490</f>
        <v>0.36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33" t="s">
        <v>318</v>
      </c>
      <c r="AT490" s="233" t="s">
        <v>226</v>
      </c>
      <c r="AU490" s="233" t="s">
        <v>86</v>
      </c>
      <c r="AY490" s="17" t="s">
        <v>224</v>
      </c>
      <c r="BE490" s="234">
        <f>IF(N490="základní",J490,0)</f>
        <v>0</v>
      </c>
      <c r="BF490" s="234">
        <f>IF(N490="snížená",J490,0)</f>
        <v>0</v>
      </c>
      <c r="BG490" s="234">
        <f>IF(N490="zákl. přenesená",J490,0)</f>
        <v>0</v>
      </c>
      <c r="BH490" s="234">
        <f>IF(N490="sníž. přenesená",J490,0)</f>
        <v>0</v>
      </c>
      <c r="BI490" s="234">
        <f>IF(N490="nulová",J490,0)</f>
        <v>0</v>
      </c>
      <c r="BJ490" s="17" t="s">
        <v>84</v>
      </c>
      <c r="BK490" s="234">
        <f>ROUND(I490*H490,2)</f>
        <v>0</v>
      </c>
      <c r="BL490" s="17" t="s">
        <v>318</v>
      </c>
      <c r="BM490" s="233" t="s">
        <v>886</v>
      </c>
    </row>
    <row r="491" spans="1:51" s="13" customFormat="1" ht="12">
      <c r="A491" s="13"/>
      <c r="B491" s="235"/>
      <c r="C491" s="236"/>
      <c r="D491" s="237" t="s">
        <v>232</v>
      </c>
      <c r="E491" s="238" t="s">
        <v>1</v>
      </c>
      <c r="F491" s="239" t="s">
        <v>887</v>
      </c>
      <c r="G491" s="236"/>
      <c r="H491" s="240">
        <v>15</v>
      </c>
      <c r="I491" s="241"/>
      <c r="J491" s="236"/>
      <c r="K491" s="236"/>
      <c r="L491" s="242"/>
      <c r="M491" s="243"/>
      <c r="N491" s="244"/>
      <c r="O491" s="244"/>
      <c r="P491" s="244"/>
      <c r="Q491" s="244"/>
      <c r="R491" s="244"/>
      <c r="S491" s="244"/>
      <c r="T491" s="24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6" t="s">
        <v>232</v>
      </c>
      <c r="AU491" s="246" t="s">
        <v>86</v>
      </c>
      <c r="AV491" s="13" t="s">
        <v>86</v>
      </c>
      <c r="AW491" s="13" t="s">
        <v>32</v>
      </c>
      <c r="AX491" s="13" t="s">
        <v>84</v>
      </c>
      <c r="AY491" s="246" t="s">
        <v>224</v>
      </c>
    </row>
    <row r="492" spans="1:65" s="2" customFormat="1" ht="24.15" customHeight="1">
      <c r="A492" s="38"/>
      <c r="B492" s="39"/>
      <c r="C492" s="221" t="s">
        <v>888</v>
      </c>
      <c r="D492" s="221" t="s">
        <v>226</v>
      </c>
      <c r="E492" s="222" t="s">
        <v>889</v>
      </c>
      <c r="F492" s="223" t="s">
        <v>890</v>
      </c>
      <c r="G492" s="224" t="s">
        <v>438</v>
      </c>
      <c r="H492" s="225">
        <v>34.75</v>
      </c>
      <c r="I492" s="226"/>
      <c r="J492" s="227">
        <f>ROUND(I492*H492,2)</f>
        <v>0</v>
      </c>
      <c r="K492" s="228"/>
      <c r="L492" s="44"/>
      <c r="M492" s="229" t="s">
        <v>1</v>
      </c>
      <c r="N492" s="230" t="s">
        <v>41</v>
      </c>
      <c r="O492" s="91"/>
      <c r="P492" s="231">
        <f>O492*H492</f>
        <v>0</v>
      </c>
      <c r="Q492" s="231">
        <v>0</v>
      </c>
      <c r="R492" s="231">
        <f>Q492*H492</f>
        <v>0</v>
      </c>
      <c r="S492" s="231">
        <v>0</v>
      </c>
      <c r="T492" s="232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33" t="s">
        <v>318</v>
      </c>
      <c r="AT492" s="233" t="s">
        <v>226</v>
      </c>
      <c r="AU492" s="233" t="s">
        <v>86</v>
      </c>
      <c r="AY492" s="17" t="s">
        <v>224</v>
      </c>
      <c r="BE492" s="234">
        <f>IF(N492="základní",J492,0)</f>
        <v>0</v>
      </c>
      <c r="BF492" s="234">
        <f>IF(N492="snížená",J492,0)</f>
        <v>0</v>
      </c>
      <c r="BG492" s="234">
        <f>IF(N492="zákl. přenesená",J492,0)</f>
        <v>0</v>
      </c>
      <c r="BH492" s="234">
        <f>IF(N492="sníž. přenesená",J492,0)</f>
        <v>0</v>
      </c>
      <c r="BI492" s="234">
        <f>IF(N492="nulová",J492,0)</f>
        <v>0</v>
      </c>
      <c r="BJ492" s="17" t="s">
        <v>84</v>
      </c>
      <c r="BK492" s="234">
        <f>ROUND(I492*H492,2)</f>
        <v>0</v>
      </c>
      <c r="BL492" s="17" t="s">
        <v>318</v>
      </c>
      <c r="BM492" s="233" t="s">
        <v>891</v>
      </c>
    </row>
    <row r="493" spans="1:51" s="13" customFormat="1" ht="12">
      <c r="A493" s="13"/>
      <c r="B493" s="235"/>
      <c r="C493" s="236"/>
      <c r="D493" s="237" t="s">
        <v>232</v>
      </c>
      <c r="E493" s="238" t="s">
        <v>1</v>
      </c>
      <c r="F493" s="239" t="s">
        <v>892</v>
      </c>
      <c r="G493" s="236"/>
      <c r="H493" s="240">
        <v>15</v>
      </c>
      <c r="I493" s="241"/>
      <c r="J493" s="236"/>
      <c r="K493" s="236"/>
      <c r="L493" s="242"/>
      <c r="M493" s="243"/>
      <c r="N493" s="244"/>
      <c r="O493" s="244"/>
      <c r="P493" s="244"/>
      <c r="Q493" s="244"/>
      <c r="R493" s="244"/>
      <c r="S493" s="244"/>
      <c r="T493" s="245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6" t="s">
        <v>232</v>
      </c>
      <c r="AU493" s="246" t="s">
        <v>86</v>
      </c>
      <c r="AV493" s="13" t="s">
        <v>86</v>
      </c>
      <c r="AW493" s="13" t="s">
        <v>32</v>
      </c>
      <c r="AX493" s="13" t="s">
        <v>76</v>
      </c>
      <c r="AY493" s="246" t="s">
        <v>224</v>
      </c>
    </row>
    <row r="494" spans="1:51" s="13" customFormat="1" ht="12">
      <c r="A494" s="13"/>
      <c r="B494" s="235"/>
      <c r="C494" s="236"/>
      <c r="D494" s="237" t="s">
        <v>232</v>
      </c>
      <c r="E494" s="238" t="s">
        <v>1</v>
      </c>
      <c r="F494" s="239" t="s">
        <v>893</v>
      </c>
      <c r="G494" s="236"/>
      <c r="H494" s="240">
        <v>9.64</v>
      </c>
      <c r="I494" s="241"/>
      <c r="J494" s="236"/>
      <c r="K494" s="236"/>
      <c r="L494" s="242"/>
      <c r="M494" s="243"/>
      <c r="N494" s="244"/>
      <c r="O494" s="244"/>
      <c r="P494" s="244"/>
      <c r="Q494" s="244"/>
      <c r="R494" s="244"/>
      <c r="S494" s="244"/>
      <c r="T494" s="24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6" t="s">
        <v>232</v>
      </c>
      <c r="AU494" s="246" t="s">
        <v>86</v>
      </c>
      <c r="AV494" s="13" t="s">
        <v>86</v>
      </c>
      <c r="AW494" s="13" t="s">
        <v>32</v>
      </c>
      <c r="AX494" s="13" t="s">
        <v>76</v>
      </c>
      <c r="AY494" s="246" t="s">
        <v>224</v>
      </c>
    </row>
    <row r="495" spans="1:51" s="13" customFormat="1" ht="12">
      <c r="A495" s="13"/>
      <c r="B495" s="235"/>
      <c r="C495" s="236"/>
      <c r="D495" s="237" t="s">
        <v>232</v>
      </c>
      <c r="E495" s="238" t="s">
        <v>1</v>
      </c>
      <c r="F495" s="239" t="s">
        <v>894</v>
      </c>
      <c r="G495" s="236"/>
      <c r="H495" s="240">
        <v>10.11</v>
      </c>
      <c r="I495" s="241"/>
      <c r="J495" s="236"/>
      <c r="K495" s="236"/>
      <c r="L495" s="242"/>
      <c r="M495" s="243"/>
      <c r="N495" s="244"/>
      <c r="O495" s="244"/>
      <c r="P495" s="244"/>
      <c r="Q495" s="244"/>
      <c r="R495" s="244"/>
      <c r="S495" s="244"/>
      <c r="T495" s="24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6" t="s">
        <v>232</v>
      </c>
      <c r="AU495" s="246" t="s">
        <v>86</v>
      </c>
      <c r="AV495" s="13" t="s">
        <v>86</v>
      </c>
      <c r="AW495" s="13" t="s">
        <v>32</v>
      </c>
      <c r="AX495" s="13" t="s">
        <v>76</v>
      </c>
      <c r="AY495" s="246" t="s">
        <v>224</v>
      </c>
    </row>
    <row r="496" spans="1:51" s="14" customFormat="1" ht="12">
      <c r="A496" s="14"/>
      <c r="B496" s="247"/>
      <c r="C496" s="248"/>
      <c r="D496" s="237" t="s">
        <v>232</v>
      </c>
      <c r="E496" s="249" t="s">
        <v>1</v>
      </c>
      <c r="F496" s="250" t="s">
        <v>240</v>
      </c>
      <c r="G496" s="248"/>
      <c r="H496" s="251">
        <v>34.75</v>
      </c>
      <c r="I496" s="252"/>
      <c r="J496" s="248"/>
      <c r="K496" s="248"/>
      <c r="L496" s="253"/>
      <c r="M496" s="254"/>
      <c r="N496" s="255"/>
      <c r="O496" s="255"/>
      <c r="P496" s="255"/>
      <c r="Q496" s="255"/>
      <c r="R496" s="255"/>
      <c r="S496" s="255"/>
      <c r="T496" s="256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7" t="s">
        <v>232</v>
      </c>
      <c r="AU496" s="257" t="s">
        <v>86</v>
      </c>
      <c r="AV496" s="14" t="s">
        <v>230</v>
      </c>
      <c r="AW496" s="14" t="s">
        <v>32</v>
      </c>
      <c r="AX496" s="14" t="s">
        <v>84</v>
      </c>
      <c r="AY496" s="257" t="s">
        <v>224</v>
      </c>
    </row>
    <row r="497" spans="1:65" s="2" customFormat="1" ht="21.75" customHeight="1">
      <c r="A497" s="38"/>
      <c r="B497" s="39"/>
      <c r="C497" s="269" t="s">
        <v>895</v>
      </c>
      <c r="D497" s="269" t="s">
        <v>413</v>
      </c>
      <c r="E497" s="270" t="s">
        <v>896</v>
      </c>
      <c r="F497" s="271" t="s">
        <v>897</v>
      </c>
      <c r="G497" s="272" t="s">
        <v>236</v>
      </c>
      <c r="H497" s="273">
        <v>0.364</v>
      </c>
      <c r="I497" s="274"/>
      <c r="J497" s="275">
        <f>ROUND(I497*H497,2)</f>
        <v>0</v>
      </c>
      <c r="K497" s="276"/>
      <c r="L497" s="277"/>
      <c r="M497" s="278" t="s">
        <v>1</v>
      </c>
      <c r="N497" s="279" t="s">
        <v>41</v>
      </c>
      <c r="O497" s="91"/>
      <c r="P497" s="231">
        <f>O497*H497</f>
        <v>0</v>
      </c>
      <c r="Q497" s="231">
        <v>0.55</v>
      </c>
      <c r="R497" s="231">
        <f>Q497*H497</f>
        <v>0.20020000000000002</v>
      </c>
      <c r="S497" s="231">
        <v>0</v>
      </c>
      <c r="T497" s="232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33" t="s">
        <v>412</v>
      </c>
      <c r="AT497" s="233" t="s">
        <v>413</v>
      </c>
      <c r="AU497" s="233" t="s">
        <v>86</v>
      </c>
      <c r="AY497" s="17" t="s">
        <v>224</v>
      </c>
      <c r="BE497" s="234">
        <f>IF(N497="základní",J497,0)</f>
        <v>0</v>
      </c>
      <c r="BF497" s="234">
        <f>IF(N497="snížená",J497,0)</f>
        <v>0</v>
      </c>
      <c r="BG497" s="234">
        <f>IF(N497="zákl. přenesená",J497,0)</f>
        <v>0</v>
      </c>
      <c r="BH497" s="234">
        <f>IF(N497="sníž. přenesená",J497,0)</f>
        <v>0</v>
      </c>
      <c r="BI497" s="234">
        <f>IF(N497="nulová",J497,0)</f>
        <v>0</v>
      </c>
      <c r="BJ497" s="17" t="s">
        <v>84</v>
      </c>
      <c r="BK497" s="234">
        <f>ROUND(I497*H497,2)</f>
        <v>0</v>
      </c>
      <c r="BL497" s="17" t="s">
        <v>318</v>
      </c>
      <c r="BM497" s="233" t="s">
        <v>898</v>
      </c>
    </row>
    <row r="498" spans="1:51" s="13" customFormat="1" ht="12">
      <c r="A498" s="13"/>
      <c r="B498" s="235"/>
      <c r="C498" s="236"/>
      <c r="D498" s="237" t="s">
        <v>232</v>
      </c>
      <c r="E498" s="238" t="s">
        <v>1</v>
      </c>
      <c r="F498" s="239" t="s">
        <v>899</v>
      </c>
      <c r="G498" s="236"/>
      <c r="H498" s="240">
        <v>0.135</v>
      </c>
      <c r="I498" s="241"/>
      <c r="J498" s="236"/>
      <c r="K498" s="236"/>
      <c r="L498" s="242"/>
      <c r="M498" s="243"/>
      <c r="N498" s="244"/>
      <c r="O498" s="244"/>
      <c r="P498" s="244"/>
      <c r="Q498" s="244"/>
      <c r="R498" s="244"/>
      <c r="S498" s="244"/>
      <c r="T498" s="24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6" t="s">
        <v>232</v>
      </c>
      <c r="AU498" s="246" t="s">
        <v>86</v>
      </c>
      <c r="AV498" s="13" t="s">
        <v>86</v>
      </c>
      <c r="AW498" s="13" t="s">
        <v>32</v>
      </c>
      <c r="AX498" s="13" t="s">
        <v>76</v>
      </c>
      <c r="AY498" s="246" t="s">
        <v>224</v>
      </c>
    </row>
    <row r="499" spans="1:51" s="13" customFormat="1" ht="12">
      <c r="A499" s="13"/>
      <c r="B499" s="235"/>
      <c r="C499" s="236"/>
      <c r="D499" s="237" t="s">
        <v>232</v>
      </c>
      <c r="E499" s="238" t="s">
        <v>1</v>
      </c>
      <c r="F499" s="239" t="s">
        <v>900</v>
      </c>
      <c r="G499" s="236"/>
      <c r="H499" s="240">
        <v>0.116</v>
      </c>
      <c r="I499" s="241"/>
      <c r="J499" s="236"/>
      <c r="K499" s="236"/>
      <c r="L499" s="242"/>
      <c r="M499" s="243"/>
      <c r="N499" s="244"/>
      <c r="O499" s="244"/>
      <c r="P499" s="244"/>
      <c r="Q499" s="244"/>
      <c r="R499" s="244"/>
      <c r="S499" s="244"/>
      <c r="T499" s="24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6" t="s">
        <v>232</v>
      </c>
      <c r="AU499" s="246" t="s">
        <v>86</v>
      </c>
      <c r="AV499" s="13" t="s">
        <v>86</v>
      </c>
      <c r="AW499" s="13" t="s">
        <v>32</v>
      </c>
      <c r="AX499" s="13" t="s">
        <v>76</v>
      </c>
      <c r="AY499" s="246" t="s">
        <v>224</v>
      </c>
    </row>
    <row r="500" spans="1:51" s="13" customFormat="1" ht="12">
      <c r="A500" s="13"/>
      <c r="B500" s="235"/>
      <c r="C500" s="236"/>
      <c r="D500" s="237" t="s">
        <v>232</v>
      </c>
      <c r="E500" s="238" t="s">
        <v>1</v>
      </c>
      <c r="F500" s="239" t="s">
        <v>901</v>
      </c>
      <c r="G500" s="236"/>
      <c r="H500" s="240">
        <v>0.113</v>
      </c>
      <c r="I500" s="241"/>
      <c r="J500" s="236"/>
      <c r="K500" s="236"/>
      <c r="L500" s="242"/>
      <c r="M500" s="243"/>
      <c r="N500" s="244"/>
      <c r="O500" s="244"/>
      <c r="P500" s="244"/>
      <c r="Q500" s="244"/>
      <c r="R500" s="244"/>
      <c r="S500" s="244"/>
      <c r="T500" s="24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6" t="s">
        <v>232</v>
      </c>
      <c r="AU500" s="246" t="s">
        <v>86</v>
      </c>
      <c r="AV500" s="13" t="s">
        <v>86</v>
      </c>
      <c r="AW500" s="13" t="s">
        <v>32</v>
      </c>
      <c r="AX500" s="13" t="s">
        <v>76</v>
      </c>
      <c r="AY500" s="246" t="s">
        <v>224</v>
      </c>
    </row>
    <row r="501" spans="1:51" s="14" customFormat="1" ht="12">
      <c r="A501" s="14"/>
      <c r="B501" s="247"/>
      <c r="C501" s="248"/>
      <c r="D501" s="237" t="s">
        <v>232</v>
      </c>
      <c r="E501" s="249" t="s">
        <v>164</v>
      </c>
      <c r="F501" s="250" t="s">
        <v>240</v>
      </c>
      <c r="G501" s="248"/>
      <c r="H501" s="251">
        <v>0.364</v>
      </c>
      <c r="I501" s="252"/>
      <c r="J501" s="248"/>
      <c r="K501" s="248"/>
      <c r="L501" s="253"/>
      <c r="M501" s="254"/>
      <c r="N501" s="255"/>
      <c r="O501" s="255"/>
      <c r="P501" s="255"/>
      <c r="Q501" s="255"/>
      <c r="R501" s="255"/>
      <c r="S501" s="255"/>
      <c r="T501" s="25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7" t="s">
        <v>232</v>
      </c>
      <c r="AU501" s="257" t="s">
        <v>86</v>
      </c>
      <c r="AV501" s="14" t="s">
        <v>230</v>
      </c>
      <c r="AW501" s="14" t="s">
        <v>32</v>
      </c>
      <c r="AX501" s="14" t="s">
        <v>84</v>
      </c>
      <c r="AY501" s="257" t="s">
        <v>224</v>
      </c>
    </row>
    <row r="502" spans="1:65" s="2" customFormat="1" ht="24.15" customHeight="1">
      <c r="A502" s="38"/>
      <c r="B502" s="39"/>
      <c r="C502" s="221" t="s">
        <v>902</v>
      </c>
      <c r="D502" s="221" t="s">
        <v>226</v>
      </c>
      <c r="E502" s="222" t="s">
        <v>903</v>
      </c>
      <c r="F502" s="223" t="s">
        <v>904</v>
      </c>
      <c r="G502" s="224" t="s">
        <v>438</v>
      </c>
      <c r="H502" s="225">
        <v>74</v>
      </c>
      <c r="I502" s="226"/>
      <c r="J502" s="227">
        <f>ROUND(I502*H502,2)</f>
        <v>0</v>
      </c>
      <c r="K502" s="228"/>
      <c r="L502" s="44"/>
      <c r="M502" s="229" t="s">
        <v>1</v>
      </c>
      <c r="N502" s="230" t="s">
        <v>41</v>
      </c>
      <c r="O502" s="91"/>
      <c r="P502" s="231">
        <f>O502*H502</f>
        <v>0</v>
      </c>
      <c r="Q502" s="231">
        <v>0</v>
      </c>
      <c r="R502" s="231">
        <f>Q502*H502</f>
        <v>0</v>
      </c>
      <c r="S502" s="231">
        <v>0</v>
      </c>
      <c r="T502" s="232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33" t="s">
        <v>318</v>
      </c>
      <c r="AT502" s="233" t="s">
        <v>226</v>
      </c>
      <c r="AU502" s="233" t="s">
        <v>86</v>
      </c>
      <c r="AY502" s="17" t="s">
        <v>224</v>
      </c>
      <c r="BE502" s="234">
        <f>IF(N502="základní",J502,0)</f>
        <v>0</v>
      </c>
      <c r="BF502" s="234">
        <f>IF(N502="snížená",J502,0)</f>
        <v>0</v>
      </c>
      <c r="BG502" s="234">
        <f>IF(N502="zákl. přenesená",J502,0)</f>
        <v>0</v>
      </c>
      <c r="BH502" s="234">
        <f>IF(N502="sníž. přenesená",J502,0)</f>
        <v>0</v>
      </c>
      <c r="BI502" s="234">
        <f>IF(N502="nulová",J502,0)</f>
        <v>0</v>
      </c>
      <c r="BJ502" s="17" t="s">
        <v>84</v>
      </c>
      <c r="BK502" s="234">
        <f>ROUND(I502*H502,2)</f>
        <v>0</v>
      </c>
      <c r="BL502" s="17" t="s">
        <v>318</v>
      </c>
      <c r="BM502" s="233" t="s">
        <v>905</v>
      </c>
    </row>
    <row r="503" spans="1:51" s="13" customFormat="1" ht="12">
      <c r="A503" s="13"/>
      <c r="B503" s="235"/>
      <c r="C503" s="236"/>
      <c r="D503" s="237" t="s">
        <v>232</v>
      </c>
      <c r="E503" s="238" t="s">
        <v>1</v>
      </c>
      <c r="F503" s="239" t="s">
        <v>906</v>
      </c>
      <c r="G503" s="236"/>
      <c r="H503" s="240">
        <v>55.6</v>
      </c>
      <c r="I503" s="241"/>
      <c r="J503" s="236"/>
      <c r="K503" s="236"/>
      <c r="L503" s="242"/>
      <c r="M503" s="243"/>
      <c r="N503" s="244"/>
      <c r="O503" s="244"/>
      <c r="P503" s="244"/>
      <c r="Q503" s="244"/>
      <c r="R503" s="244"/>
      <c r="S503" s="244"/>
      <c r="T503" s="24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6" t="s">
        <v>232</v>
      </c>
      <c r="AU503" s="246" t="s">
        <v>86</v>
      </c>
      <c r="AV503" s="13" t="s">
        <v>86</v>
      </c>
      <c r="AW503" s="13" t="s">
        <v>32</v>
      </c>
      <c r="AX503" s="13" t="s">
        <v>76</v>
      </c>
      <c r="AY503" s="246" t="s">
        <v>224</v>
      </c>
    </row>
    <row r="504" spans="1:51" s="13" customFormat="1" ht="12">
      <c r="A504" s="13"/>
      <c r="B504" s="235"/>
      <c r="C504" s="236"/>
      <c r="D504" s="237" t="s">
        <v>232</v>
      </c>
      <c r="E504" s="238" t="s">
        <v>1</v>
      </c>
      <c r="F504" s="239" t="s">
        <v>907</v>
      </c>
      <c r="G504" s="236"/>
      <c r="H504" s="240">
        <v>15</v>
      </c>
      <c r="I504" s="241"/>
      <c r="J504" s="236"/>
      <c r="K504" s="236"/>
      <c r="L504" s="242"/>
      <c r="M504" s="243"/>
      <c r="N504" s="244"/>
      <c r="O504" s="244"/>
      <c r="P504" s="244"/>
      <c r="Q504" s="244"/>
      <c r="R504" s="244"/>
      <c r="S504" s="244"/>
      <c r="T504" s="24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6" t="s">
        <v>232</v>
      </c>
      <c r="AU504" s="246" t="s">
        <v>86</v>
      </c>
      <c r="AV504" s="13" t="s">
        <v>86</v>
      </c>
      <c r="AW504" s="13" t="s">
        <v>32</v>
      </c>
      <c r="AX504" s="13" t="s">
        <v>76</v>
      </c>
      <c r="AY504" s="246" t="s">
        <v>224</v>
      </c>
    </row>
    <row r="505" spans="1:51" s="13" customFormat="1" ht="12">
      <c r="A505" s="13"/>
      <c r="B505" s="235"/>
      <c r="C505" s="236"/>
      <c r="D505" s="237" t="s">
        <v>232</v>
      </c>
      <c r="E505" s="238" t="s">
        <v>1</v>
      </c>
      <c r="F505" s="239" t="s">
        <v>908</v>
      </c>
      <c r="G505" s="236"/>
      <c r="H505" s="240">
        <v>3.4</v>
      </c>
      <c r="I505" s="241"/>
      <c r="J505" s="236"/>
      <c r="K505" s="236"/>
      <c r="L505" s="242"/>
      <c r="M505" s="243"/>
      <c r="N505" s="244"/>
      <c r="O505" s="244"/>
      <c r="P505" s="244"/>
      <c r="Q505" s="244"/>
      <c r="R505" s="244"/>
      <c r="S505" s="244"/>
      <c r="T505" s="245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6" t="s">
        <v>232</v>
      </c>
      <c r="AU505" s="246" t="s">
        <v>86</v>
      </c>
      <c r="AV505" s="13" t="s">
        <v>86</v>
      </c>
      <c r="AW505" s="13" t="s">
        <v>32</v>
      </c>
      <c r="AX505" s="13" t="s">
        <v>76</v>
      </c>
      <c r="AY505" s="246" t="s">
        <v>224</v>
      </c>
    </row>
    <row r="506" spans="1:51" s="14" customFormat="1" ht="12">
      <c r="A506" s="14"/>
      <c r="B506" s="247"/>
      <c r="C506" s="248"/>
      <c r="D506" s="237" t="s">
        <v>232</v>
      </c>
      <c r="E506" s="249" t="s">
        <v>1</v>
      </c>
      <c r="F506" s="250" t="s">
        <v>240</v>
      </c>
      <c r="G506" s="248"/>
      <c r="H506" s="251">
        <v>74</v>
      </c>
      <c r="I506" s="252"/>
      <c r="J506" s="248"/>
      <c r="K506" s="248"/>
      <c r="L506" s="253"/>
      <c r="M506" s="254"/>
      <c r="N506" s="255"/>
      <c r="O506" s="255"/>
      <c r="P506" s="255"/>
      <c r="Q506" s="255"/>
      <c r="R506" s="255"/>
      <c r="S506" s="255"/>
      <c r="T506" s="256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7" t="s">
        <v>232</v>
      </c>
      <c r="AU506" s="257" t="s">
        <v>86</v>
      </c>
      <c r="AV506" s="14" t="s">
        <v>230</v>
      </c>
      <c r="AW506" s="14" t="s">
        <v>32</v>
      </c>
      <c r="AX506" s="14" t="s">
        <v>84</v>
      </c>
      <c r="AY506" s="257" t="s">
        <v>224</v>
      </c>
    </row>
    <row r="507" spans="1:65" s="2" customFormat="1" ht="21.75" customHeight="1">
      <c r="A507" s="38"/>
      <c r="B507" s="39"/>
      <c r="C507" s="269" t="s">
        <v>909</v>
      </c>
      <c r="D507" s="269" t="s">
        <v>413</v>
      </c>
      <c r="E507" s="270" t="s">
        <v>910</v>
      </c>
      <c r="F507" s="271" t="s">
        <v>911</v>
      </c>
      <c r="G507" s="272" t="s">
        <v>236</v>
      </c>
      <c r="H507" s="273">
        <v>1.419</v>
      </c>
      <c r="I507" s="274"/>
      <c r="J507" s="275">
        <f>ROUND(I507*H507,2)</f>
        <v>0</v>
      </c>
      <c r="K507" s="276"/>
      <c r="L507" s="277"/>
      <c r="M507" s="278" t="s">
        <v>1</v>
      </c>
      <c r="N507" s="279" t="s">
        <v>41</v>
      </c>
      <c r="O507" s="91"/>
      <c r="P507" s="231">
        <f>O507*H507</f>
        <v>0</v>
      </c>
      <c r="Q507" s="231">
        <v>0.55</v>
      </c>
      <c r="R507" s="231">
        <f>Q507*H507</f>
        <v>0.7804500000000001</v>
      </c>
      <c r="S507" s="231">
        <v>0</v>
      </c>
      <c r="T507" s="232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33" t="s">
        <v>412</v>
      </c>
      <c r="AT507" s="233" t="s">
        <v>413</v>
      </c>
      <c r="AU507" s="233" t="s">
        <v>86</v>
      </c>
      <c r="AY507" s="17" t="s">
        <v>224</v>
      </c>
      <c r="BE507" s="234">
        <f>IF(N507="základní",J507,0)</f>
        <v>0</v>
      </c>
      <c r="BF507" s="234">
        <f>IF(N507="snížená",J507,0)</f>
        <v>0</v>
      </c>
      <c r="BG507" s="234">
        <f>IF(N507="zákl. přenesená",J507,0)</f>
        <v>0</v>
      </c>
      <c r="BH507" s="234">
        <f>IF(N507="sníž. přenesená",J507,0)</f>
        <v>0</v>
      </c>
      <c r="BI507" s="234">
        <f>IF(N507="nulová",J507,0)</f>
        <v>0</v>
      </c>
      <c r="BJ507" s="17" t="s">
        <v>84</v>
      </c>
      <c r="BK507" s="234">
        <f>ROUND(I507*H507,2)</f>
        <v>0</v>
      </c>
      <c r="BL507" s="17" t="s">
        <v>318</v>
      </c>
      <c r="BM507" s="233" t="s">
        <v>912</v>
      </c>
    </row>
    <row r="508" spans="1:51" s="13" customFormat="1" ht="12">
      <c r="A508" s="13"/>
      <c r="B508" s="235"/>
      <c r="C508" s="236"/>
      <c r="D508" s="237" t="s">
        <v>232</v>
      </c>
      <c r="E508" s="238" t="s">
        <v>1</v>
      </c>
      <c r="F508" s="239" t="s">
        <v>913</v>
      </c>
      <c r="G508" s="236"/>
      <c r="H508" s="240">
        <v>1.068</v>
      </c>
      <c r="I508" s="241"/>
      <c r="J508" s="236"/>
      <c r="K508" s="236"/>
      <c r="L508" s="242"/>
      <c r="M508" s="243"/>
      <c r="N508" s="244"/>
      <c r="O508" s="244"/>
      <c r="P508" s="244"/>
      <c r="Q508" s="244"/>
      <c r="R508" s="244"/>
      <c r="S508" s="244"/>
      <c r="T508" s="24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6" t="s">
        <v>232</v>
      </c>
      <c r="AU508" s="246" t="s">
        <v>86</v>
      </c>
      <c r="AV508" s="13" t="s">
        <v>86</v>
      </c>
      <c r="AW508" s="13" t="s">
        <v>32</v>
      </c>
      <c r="AX508" s="13" t="s">
        <v>76</v>
      </c>
      <c r="AY508" s="246" t="s">
        <v>224</v>
      </c>
    </row>
    <row r="509" spans="1:51" s="13" customFormat="1" ht="12">
      <c r="A509" s="13"/>
      <c r="B509" s="235"/>
      <c r="C509" s="236"/>
      <c r="D509" s="237" t="s">
        <v>232</v>
      </c>
      <c r="E509" s="238" t="s">
        <v>1</v>
      </c>
      <c r="F509" s="239" t="s">
        <v>914</v>
      </c>
      <c r="G509" s="236"/>
      <c r="H509" s="240">
        <v>0.294</v>
      </c>
      <c r="I509" s="241"/>
      <c r="J509" s="236"/>
      <c r="K509" s="236"/>
      <c r="L509" s="242"/>
      <c r="M509" s="243"/>
      <c r="N509" s="244"/>
      <c r="O509" s="244"/>
      <c r="P509" s="244"/>
      <c r="Q509" s="244"/>
      <c r="R509" s="244"/>
      <c r="S509" s="244"/>
      <c r="T509" s="24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6" t="s">
        <v>232</v>
      </c>
      <c r="AU509" s="246" t="s">
        <v>86</v>
      </c>
      <c r="AV509" s="13" t="s">
        <v>86</v>
      </c>
      <c r="AW509" s="13" t="s">
        <v>32</v>
      </c>
      <c r="AX509" s="13" t="s">
        <v>76</v>
      </c>
      <c r="AY509" s="246" t="s">
        <v>224</v>
      </c>
    </row>
    <row r="510" spans="1:51" s="13" customFormat="1" ht="12">
      <c r="A510" s="13"/>
      <c r="B510" s="235"/>
      <c r="C510" s="236"/>
      <c r="D510" s="237" t="s">
        <v>232</v>
      </c>
      <c r="E510" s="238" t="s">
        <v>1</v>
      </c>
      <c r="F510" s="239" t="s">
        <v>915</v>
      </c>
      <c r="G510" s="236"/>
      <c r="H510" s="240">
        <v>0.057</v>
      </c>
      <c r="I510" s="241"/>
      <c r="J510" s="236"/>
      <c r="K510" s="236"/>
      <c r="L510" s="242"/>
      <c r="M510" s="243"/>
      <c r="N510" s="244"/>
      <c r="O510" s="244"/>
      <c r="P510" s="244"/>
      <c r="Q510" s="244"/>
      <c r="R510" s="244"/>
      <c r="S510" s="244"/>
      <c r="T510" s="24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6" t="s">
        <v>232</v>
      </c>
      <c r="AU510" s="246" t="s">
        <v>86</v>
      </c>
      <c r="AV510" s="13" t="s">
        <v>86</v>
      </c>
      <c r="AW510" s="13" t="s">
        <v>32</v>
      </c>
      <c r="AX510" s="13" t="s">
        <v>76</v>
      </c>
      <c r="AY510" s="246" t="s">
        <v>224</v>
      </c>
    </row>
    <row r="511" spans="1:51" s="14" customFormat="1" ht="12">
      <c r="A511" s="14"/>
      <c r="B511" s="247"/>
      <c r="C511" s="248"/>
      <c r="D511" s="237" t="s">
        <v>232</v>
      </c>
      <c r="E511" s="249" t="s">
        <v>166</v>
      </c>
      <c r="F511" s="250" t="s">
        <v>240</v>
      </c>
      <c r="G511" s="248"/>
      <c r="H511" s="251">
        <v>1.419</v>
      </c>
      <c r="I511" s="252"/>
      <c r="J511" s="248"/>
      <c r="K511" s="248"/>
      <c r="L511" s="253"/>
      <c r="M511" s="254"/>
      <c r="N511" s="255"/>
      <c r="O511" s="255"/>
      <c r="P511" s="255"/>
      <c r="Q511" s="255"/>
      <c r="R511" s="255"/>
      <c r="S511" s="255"/>
      <c r="T511" s="256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7" t="s">
        <v>232</v>
      </c>
      <c r="AU511" s="257" t="s">
        <v>86</v>
      </c>
      <c r="AV511" s="14" t="s">
        <v>230</v>
      </c>
      <c r="AW511" s="14" t="s">
        <v>32</v>
      </c>
      <c r="AX511" s="14" t="s">
        <v>84</v>
      </c>
      <c r="AY511" s="257" t="s">
        <v>224</v>
      </c>
    </row>
    <row r="512" spans="1:65" s="2" customFormat="1" ht="24.15" customHeight="1">
      <c r="A512" s="38"/>
      <c r="B512" s="39"/>
      <c r="C512" s="221" t="s">
        <v>916</v>
      </c>
      <c r="D512" s="221" t="s">
        <v>226</v>
      </c>
      <c r="E512" s="222" t="s">
        <v>917</v>
      </c>
      <c r="F512" s="223" t="s">
        <v>918</v>
      </c>
      <c r="G512" s="224" t="s">
        <v>438</v>
      </c>
      <c r="H512" s="225">
        <v>15</v>
      </c>
      <c r="I512" s="226"/>
      <c r="J512" s="227">
        <f>ROUND(I512*H512,2)</f>
        <v>0</v>
      </c>
      <c r="K512" s="228"/>
      <c r="L512" s="44"/>
      <c r="M512" s="229" t="s">
        <v>1</v>
      </c>
      <c r="N512" s="230" t="s">
        <v>41</v>
      </c>
      <c r="O512" s="91"/>
      <c r="P512" s="231">
        <f>O512*H512</f>
        <v>0</v>
      </c>
      <c r="Q512" s="231">
        <v>0</v>
      </c>
      <c r="R512" s="231">
        <f>Q512*H512</f>
        <v>0</v>
      </c>
      <c r="S512" s="231">
        <v>0</v>
      </c>
      <c r="T512" s="232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33" t="s">
        <v>318</v>
      </c>
      <c r="AT512" s="233" t="s">
        <v>226</v>
      </c>
      <c r="AU512" s="233" t="s">
        <v>86</v>
      </c>
      <c r="AY512" s="17" t="s">
        <v>224</v>
      </c>
      <c r="BE512" s="234">
        <f>IF(N512="základní",J512,0)</f>
        <v>0</v>
      </c>
      <c r="BF512" s="234">
        <f>IF(N512="snížená",J512,0)</f>
        <v>0</v>
      </c>
      <c r="BG512" s="234">
        <f>IF(N512="zákl. přenesená",J512,0)</f>
        <v>0</v>
      </c>
      <c r="BH512" s="234">
        <f>IF(N512="sníž. přenesená",J512,0)</f>
        <v>0</v>
      </c>
      <c r="BI512" s="234">
        <f>IF(N512="nulová",J512,0)</f>
        <v>0</v>
      </c>
      <c r="BJ512" s="17" t="s">
        <v>84</v>
      </c>
      <c r="BK512" s="234">
        <f>ROUND(I512*H512,2)</f>
        <v>0</v>
      </c>
      <c r="BL512" s="17" t="s">
        <v>318</v>
      </c>
      <c r="BM512" s="233" t="s">
        <v>919</v>
      </c>
    </row>
    <row r="513" spans="1:51" s="13" customFormat="1" ht="12">
      <c r="A513" s="13"/>
      <c r="B513" s="235"/>
      <c r="C513" s="236"/>
      <c r="D513" s="237" t="s">
        <v>232</v>
      </c>
      <c r="E513" s="238" t="s">
        <v>1</v>
      </c>
      <c r="F513" s="239" t="s">
        <v>920</v>
      </c>
      <c r="G513" s="236"/>
      <c r="H513" s="240">
        <v>15</v>
      </c>
      <c r="I513" s="241"/>
      <c r="J513" s="236"/>
      <c r="K513" s="236"/>
      <c r="L513" s="242"/>
      <c r="M513" s="243"/>
      <c r="N513" s="244"/>
      <c r="O513" s="244"/>
      <c r="P513" s="244"/>
      <c r="Q513" s="244"/>
      <c r="R513" s="244"/>
      <c r="S513" s="244"/>
      <c r="T513" s="24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6" t="s">
        <v>232</v>
      </c>
      <c r="AU513" s="246" t="s">
        <v>86</v>
      </c>
      <c r="AV513" s="13" t="s">
        <v>86</v>
      </c>
      <c r="AW513" s="13" t="s">
        <v>32</v>
      </c>
      <c r="AX513" s="13" t="s">
        <v>84</v>
      </c>
      <c r="AY513" s="246" t="s">
        <v>224</v>
      </c>
    </row>
    <row r="514" spans="1:65" s="2" customFormat="1" ht="21.75" customHeight="1">
      <c r="A514" s="38"/>
      <c r="B514" s="39"/>
      <c r="C514" s="269" t="s">
        <v>921</v>
      </c>
      <c r="D514" s="269" t="s">
        <v>413</v>
      </c>
      <c r="E514" s="270" t="s">
        <v>922</v>
      </c>
      <c r="F514" s="271" t="s">
        <v>923</v>
      </c>
      <c r="G514" s="272" t="s">
        <v>236</v>
      </c>
      <c r="H514" s="273">
        <v>0.36</v>
      </c>
      <c r="I514" s="274"/>
      <c r="J514" s="275">
        <f>ROUND(I514*H514,2)</f>
        <v>0</v>
      </c>
      <c r="K514" s="276"/>
      <c r="L514" s="277"/>
      <c r="M514" s="278" t="s">
        <v>1</v>
      </c>
      <c r="N514" s="279" t="s">
        <v>41</v>
      </c>
      <c r="O514" s="91"/>
      <c r="P514" s="231">
        <f>O514*H514</f>
        <v>0</v>
      </c>
      <c r="Q514" s="231">
        <v>0.55</v>
      </c>
      <c r="R514" s="231">
        <f>Q514*H514</f>
        <v>0.198</v>
      </c>
      <c r="S514" s="231">
        <v>0</v>
      </c>
      <c r="T514" s="232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33" t="s">
        <v>412</v>
      </c>
      <c r="AT514" s="233" t="s">
        <v>413</v>
      </c>
      <c r="AU514" s="233" t="s">
        <v>86</v>
      </c>
      <c r="AY514" s="17" t="s">
        <v>224</v>
      </c>
      <c r="BE514" s="234">
        <f>IF(N514="základní",J514,0)</f>
        <v>0</v>
      </c>
      <c r="BF514" s="234">
        <f>IF(N514="snížená",J514,0)</f>
        <v>0</v>
      </c>
      <c r="BG514" s="234">
        <f>IF(N514="zákl. přenesená",J514,0)</f>
        <v>0</v>
      </c>
      <c r="BH514" s="234">
        <f>IF(N514="sníž. přenesená",J514,0)</f>
        <v>0</v>
      </c>
      <c r="BI514" s="234">
        <f>IF(N514="nulová",J514,0)</f>
        <v>0</v>
      </c>
      <c r="BJ514" s="17" t="s">
        <v>84</v>
      </c>
      <c r="BK514" s="234">
        <f>ROUND(I514*H514,2)</f>
        <v>0</v>
      </c>
      <c r="BL514" s="17" t="s">
        <v>318</v>
      </c>
      <c r="BM514" s="233" t="s">
        <v>924</v>
      </c>
    </row>
    <row r="515" spans="1:51" s="13" customFormat="1" ht="12">
      <c r="A515" s="13"/>
      <c r="B515" s="235"/>
      <c r="C515" s="236"/>
      <c r="D515" s="237" t="s">
        <v>232</v>
      </c>
      <c r="E515" s="238" t="s">
        <v>168</v>
      </c>
      <c r="F515" s="239" t="s">
        <v>925</v>
      </c>
      <c r="G515" s="236"/>
      <c r="H515" s="240">
        <v>0.36</v>
      </c>
      <c r="I515" s="241"/>
      <c r="J515" s="236"/>
      <c r="K515" s="236"/>
      <c r="L515" s="242"/>
      <c r="M515" s="243"/>
      <c r="N515" s="244"/>
      <c r="O515" s="244"/>
      <c r="P515" s="244"/>
      <c r="Q515" s="244"/>
      <c r="R515" s="244"/>
      <c r="S515" s="244"/>
      <c r="T515" s="24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6" t="s">
        <v>232</v>
      </c>
      <c r="AU515" s="246" t="s">
        <v>86</v>
      </c>
      <c r="AV515" s="13" t="s">
        <v>86</v>
      </c>
      <c r="AW515" s="13" t="s">
        <v>32</v>
      </c>
      <c r="AX515" s="13" t="s">
        <v>84</v>
      </c>
      <c r="AY515" s="246" t="s">
        <v>224</v>
      </c>
    </row>
    <row r="516" spans="1:65" s="2" customFormat="1" ht="24.15" customHeight="1">
      <c r="A516" s="38"/>
      <c r="B516" s="39"/>
      <c r="C516" s="221" t="s">
        <v>926</v>
      </c>
      <c r="D516" s="221" t="s">
        <v>226</v>
      </c>
      <c r="E516" s="222" t="s">
        <v>927</v>
      </c>
      <c r="F516" s="223" t="s">
        <v>928</v>
      </c>
      <c r="G516" s="224" t="s">
        <v>229</v>
      </c>
      <c r="H516" s="225">
        <v>116.86</v>
      </c>
      <c r="I516" s="226"/>
      <c r="J516" s="227">
        <f>ROUND(I516*H516,2)</f>
        <v>0</v>
      </c>
      <c r="K516" s="228"/>
      <c r="L516" s="44"/>
      <c r="M516" s="229" t="s">
        <v>1</v>
      </c>
      <c r="N516" s="230" t="s">
        <v>41</v>
      </c>
      <c r="O516" s="91"/>
      <c r="P516" s="231">
        <f>O516*H516</f>
        <v>0</v>
      </c>
      <c r="Q516" s="231">
        <v>0</v>
      </c>
      <c r="R516" s="231">
        <f>Q516*H516</f>
        <v>0</v>
      </c>
      <c r="S516" s="231">
        <v>0</v>
      </c>
      <c r="T516" s="232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33" t="s">
        <v>318</v>
      </c>
      <c r="AT516" s="233" t="s">
        <v>226</v>
      </c>
      <c r="AU516" s="233" t="s">
        <v>86</v>
      </c>
      <c r="AY516" s="17" t="s">
        <v>224</v>
      </c>
      <c r="BE516" s="234">
        <f>IF(N516="základní",J516,0)</f>
        <v>0</v>
      </c>
      <c r="BF516" s="234">
        <f>IF(N516="snížená",J516,0)</f>
        <v>0</v>
      </c>
      <c r="BG516" s="234">
        <f>IF(N516="zákl. přenesená",J516,0)</f>
        <v>0</v>
      </c>
      <c r="BH516" s="234">
        <f>IF(N516="sníž. přenesená",J516,0)</f>
        <v>0</v>
      </c>
      <c r="BI516" s="234">
        <f>IF(N516="nulová",J516,0)</f>
        <v>0</v>
      </c>
      <c r="BJ516" s="17" t="s">
        <v>84</v>
      </c>
      <c r="BK516" s="234">
        <f>ROUND(I516*H516,2)</f>
        <v>0</v>
      </c>
      <c r="BL516" s="17" t="s">
        <v>318</v>
      </c>
      <c r="BM516" s="233" t="s">
        <v>929</v>
      </c>
    </row>
    <row r="517" spans="1:51" s="13" customFormat="1" ht="12">
      <c r="A517" s="13"/>
      <c r="B517" s="235"/>
      <c r="C517" s="236"/>
      <c r="D517" s="237" t="s">
        <v>232</v>
      </c>
      <c r="E517" s="238" t="s">
        <v>1</v>
      </c>
      <c r="F517" s="239" t="s">
        <v>138</v>
      </c>
      <c r="G517" s="236"/>
      <c r="H517" s="240">
        <v>108.991</v>
      </c>
      <c r="I517" s="241"/>
      <c r="J517" s="236"/>
      <c r="K517" s="236"/>
      <c r="L517" s="242"/>
      <c r="M517" s="243"/>
      <c r="N517" s="244"/>
      <c r="O517" s="244"/>
      <c r="P517" s="244"/>
      <c r="Q517" s="244"/>
      <c r="R517" s="244"/>
      <c r="S517" s="244"/>
      <c r="T517" s="245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6" t="s">
        <v>232</v>
      </c>
      <c r="AU517" s="246" t="s">
        <v>86</v>
      </c>
      <c r="AV517" s="13" t="s">
        <v>86</v>
      </c>
      <c r="AW517" s="13" t="s">
        <v>32</v>
      </c>
      <c r="AX517" s="13" t="s">
        <v>76</v>
      </c>
      <c r="AY517" s="246" t="s">
        <v>224</v>
      </c>
    </row>
    <row r="518" spans="1:51" s="13" customFormat="1" ht="12">
      <c r="A518" s="13"/>
      <c r="B518" s="235"/>
      <c r="C518" s="236"/>
      <c r="D518" s="237" t="s">
        <v>232</v>
      </c>
      <c r="E518" s="238" t="s">
        <v>1</v>
      </c>
      <c r="F518" s="239" t="s">
        <v>780</v>
      </c>
      <c r="G518" s="236"/>
      <c r="H518" s="240">
        <v>7.869</v>
      </c>
      <c r="I518" s="241"/>
      <c r="J518" s="236"/>
      <c r="K518" s="236"/>
      <c r="L518" s="242"/>
      <c r="M518" s="243"/>
      <c r="N518" s="244"/>
      <c r="O518" s="244"/>
      <c r="P518" s="244"/>
      <c r="Q518" s="244"/>
      <c r="R518" s="244"/>
      <c r="S518" s="244"/>
      <c r="T518" s="24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6" t="s">
        <v>232</v>
      </c>
      <c r="AU518" s="246" t="s">
        <v>86</v>
      </c>
      <c r="AV518" s="13" t="s">
        <v>86</v>
      </c>
      <c r="AW518" s="13" t="s">
        <v>32</v>
      </c>
      <c r="AX518" s="13" t="s">
        <v>76</v>
      </c>
      <c r="AY518" s="246" t="s">
        <v>224</v>
      </c>
    </row>
    <row r="519" spans="1:51" s="14" customFormat="1" ht="12">
      <c r="A519" s="14"/>
      <c r="B519" s="247"/>
      <c r="C519" s="248"/>
      <c r="D519" s="237" t="s">
        <v>232</v>
      </c>
      <c r="E519" s="249" t="s">
        <v>1</v>
      </c>
      <c r="F519" s="250" t="s">
        <v>240</v>
      </c>
      <c r="G519" s="248"/>
      <c r="H519" s="251">
        <v>116.86</v>
      </c>
      <c r="I519" s="252"/>
      <c r="J519" s="248"/>
      <c r="K519" s="248"/>
      <c r="L519" s="253"/>
      <c r="M519" s="254"/>
      <c r="N519" s="255"/>
      <c r="O519" s="255"/>
      <c r="P519" s="255"/>
      <c r="Q519" s="255"/>
      <c r="R519" s="255"/>
      <c r="S519" s="255"/>
      <c r="T519" s="256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7" t="s">
        <v>232</v>
      </c>
      <c r="AU519" s="257" t="s">
        <v>86</v>
      </c>
      <c r="AV519" s="14" t="s">
        <v>230</v>
      </c>
      <c r="AW519" s="14" t="s">
        <v>32</v>
      </c>
      <c r="AX519" s="14" t="s">
        <v>84</v>
      </c>
      <c r="AY519" s="257" t="s">
        <v>224</v>
      </c>
    </row>
    <row r="520" spans="1:65" s="2" customFormat="1" ht="16.5" customHeight="1">
      <c r="A520" s="38"/>
      <c r="B520" s="39"/>
      <c r="C520" s="269" t="s">
        <v>930</v>
      </c>
      <c r="D520" s="269" t="s">
        <v>413</v>
      </c>
      <c r="E520" s="270" t="s">
        <v>931</v>
      </c>
      <c r="F520" s="271" t="s">
        <v>932</v>
      </c>
      <c r="G520" s="272" t="s">
        <v>236</v>
      </c>
      <c r="H520" s="273">
        <v>2.805</v>
      </c>
      <c r="I520" s="274"/>
      <c r="J520" s="275">
        <f>ROUND(I520*H520,2)</f>
        <v>0</v>
      </c>
      <c r="K520" s="276"/>
      <c r="L520" s="277"/>
      <c r="M520" s="278" t="s">
        <v>1</v>
      </c>
      <c r="N520" s="279" t="s">
        <v>41</v>
      </c>
      <c r="O520" s="91"/>
      <c r="P520" s="231">
        <f>O520*H520</f>
        <v>0</v>
      </c>
      <c r="Q520" s="231">
        <v>0.55</v>
      </c>
      <c r="R520" s="231">
        <f>Q520*H520</f>
        <v>1.5427500000000003</v>
      </c>
      <c r="S520" s="231">
        <v>0</v>
      </c>
      <c r="T520" s="232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33" t="s">
        <v>412</v>
      </c>
      <c r="AT520" s="233" t="s">
        <v>413</v>
      </c>
      <c r="AU520" s="233" t="s">
        <v>86</v>
      </c>
      <c r="AY520" s="17" t="s">
        <v>224</v>
      </c>
      <c r="BE520" s="234">
        <f>IF(N520="základní",J520,0)</f>
        <v>0</v>
      </c>
      <c r="BF520" s="234">
        <f>IF(N520="snížená",J520,0)</f>
        <v>0</v>
      </c>
      <c r="BG520" s="234">
        <f>IF(N520="zákl. přenesená",J520,0)</f>
        <v>0</v>
      </c>
      <c r="BH520" s="234">
        <f>IF(N520="sníž. přenesená",J520,0)</f>
        <v>0</v>
      </c>
      <c r="BI520" s="234">
        <f>IF(N520="nulová",J520,0)</f>
        <v>0</v>
      </c>
      <c r="BJ520" s="17" t="s">
        <v>84</v>
      </c>
      <c r="BK520" s="234">
        <f>ROUND(I520*H520,2)</f>
        <v>0</v>
      </c>
      <c r="BL520" s="17" t="s">
        <v>318</v>
      </c>
      <c r="BM520" s="233" t="s">
        <v>933</v>
      </c>
    </row>
    <row r="521" spans="1:51" s="13" customFormat="1" ht="12">
      <c r="A521" s="13"/>
      <c r="B521" s="235"/>
      <c r="C521" s="236"/>
      <c r="D521" s="237" t="s">
        <v>232</v>
      </c>
      <c r="E521" s="238" t="s">
        <v>1</v>
      </c>
      <c r="F521" s="239" t="s">
        <v>934</v>
      </c>
      <c r="G521" s="236"/>
      <c r="H521" s="240">
        <v>2.616</v>
      </c>
      <c r="I521" s="241"/>
      <c r="J521" s="236"/>
      <c r="K521" s="236"/>
      <c r="L521" s="242"/>
      <c r="M521" s="243"/>
      <c r="N521" s="244"/>
      <c r="O521" s="244"/>
      <c r="P521" s="244"/>
      <c r="Q521" s="244"/>
      <c r="R521" s="244"/>
      <c r="S521" s="244"/>
      <c r="T521" s="245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6" t="s">
        <v>232</v>
      </c>
      <c r="AU521" s="246" t="s">
        <v>86</v>
      </c>
      <c r="AV521" s="13" t="s">
        <v>86</v>
      </c>
      <c r="AW521" s="13" t="s">
        <v>32</v>
      </c>
      <c r="AX521" s="13" t="s">
        <v>76</v>
      </c>
      <c r="AY521" s="246" t="s">
        <v>224</v>
      </c>
    </row>
    <row r="522" spans="1:51" s="13" customFormat="1" ht="12">
      <c r="A522" s="13"/>
      <c r="B522" s="235"/>
      <c r="C522" s="236"/>
      <c r="D522" s="237" t="s">
        <v>232</v>
      </c>
      <c r="E522" s="238" t="s">
        <v>1</v>
      </c>
      <c r="F522" s="239" t="s">
        <v>935</v>
      </c>
      <c r="G522" s="236"/>
      <c r="H522" s="240">
        <v>0.189</v>
      </c>
      <c r="I522" s="241"/>
      <c r="J522" s="236"/>
      <c r="K522" s="236"/>
      <c r="L522" s="242"/>
      <c r="M522" s="243"/>
      <c r="N522" s="244"/>
      <c r="O522" s="244"/>
      <c r="P522" s="244"/>
      <c r="Q522" s="244"/>
      <c r="R522" s="244"/>
      <c r="S522" s="244"/>
      <c r="T522" s="245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6" t="s">
        <v>232</v>
      </c>
      <c r="AU522" s="246" t="s">
        <v>86</v>
      </c>
      <c r="AV522" s="13" t="s">
        <v>86</v>
      </c>
      <c r="AW522" s="13" t="s">
        <v>32</v>
      </c>
      <c r="AX522" s="13" t="s">
        <v>76</v>
      </c>
      <c r="AY522" s="246" t="s">
        <v>224</v>
      </c>
    </row>
    <row r="523" spans="1:51" s="14" customFormat="1" ht="12">
      <c r="A523" s="14"/>
      <c r="B523" s="247"/>
      <c r="C523" s="248"/>
      <c r="D523" s="237" t="s">
        <v>232</v>
      </c>
      <c r="E523" s="249" t="s">
        <v>170</v>
      </c>
      <c r="F523" s="250" t="s">
        <v>240</v>
      </c>
      <c r="G523" s="248"/>
      <c r="H523" s="251">
        <v>2.805</v>
      </c>
      <c r="I523" s="252"/>
      <c r="J523" s="248"/>
      <c r="K523" s="248"/>
      <c r="L523" s="253"/>
      <c r="M523" s="254"/>
      <c r="N523" s="255"/>
      <c r="O523" s="255"/>
      <c r="P523" s="255"/>
      <c r="Q523" s="255"/>
      <c r="R523" s="255"/>
      <c r="S523" s="255"/>
      <c r="T523" s="256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7" t="s">
        <v>232</v>
      </c>
      <c r="AU523" s="257" t="s">
        <v>86</v>
      </c>
      <c r="AV523" s="14" t="s">
        <v>230</v>
      </c>
      <c r="AW523" s="14" t="s">
        <v>32</v>
      </c>
      <c r="AX523" s="14" t="s">
        <v>84</v>
      </c>
      <c r="AY523" s="257" t="s">
        <v>224</v>
      </c>
    </row>
    <row r="524" spans="1:65" s="2" customFormat="1" ht="16.5" customHeight="1">
      <c r="A524" s="38"/>
      <c r="B524" s="39"/>
      <c r="C524" s="221" t="s">
        <v>936</v>
      </c>
      <c r="D524" s="221" t="s">
        <v>226</v>
      </c>
      <c r="E524" s="222" t="s">
        <v>937</v>
      </c>
      <c r="F524" s="223" t="s">
        <v>938</v>
      </c>
      <c r="G524" s="224" t="s">
        <v>229</v>
      </c>
      <c r="H524" s="225">
        <v>211.729</v>
      </c>
      <c r="I524" s="226"/>
      <c r="J524" s="227">
        <f>ROUND(I524*H524,2)</f>
        <v>0</v>
      </c>
      <c r="K524" s="228"/>
      <c r="L524" s="44"/>
      <c r="M524" s="229" t="s">
        <v>1</v>
      </c>
      <c r="N524" s="230" t="s">
        <v>41</v>
      </c>
      <c r="O524" s="91"/>
      <c r="P524" s="231">
        <f>O524*H524</f>
        <v>0</v>
      </c>
      <c r="Q524" s="231">
        <v>0</v>
      </c>
      <c r="R524" s="231">
        <f>Q524*H524</f>
        <v>0</v>
      </c>
      <c r="S524" s="231">
        <v>0.015</v>
      </c>
      <c r="T524" s="232">
        <f>S524*H524</f>
        <v>3.175935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33" t="s">
        <v>318</v>
      </c>
      <c r="AT524" s="233" t="s">
        <v>226</v>
      </c>
      <c r="AU524" s="233" t="s">
        <v>86</v>
      </c>
      <c r="AY524" s="17" t="s">
        <v>224</v>
      </c>
      <c r="BE524" s="234">
        <f>IF(N524="základní",J524,0)</f>
        <v>0</v>
      </c>
      <c r="BF524" s="234">
        <f>IF(N524="snížená",J524,0)</f>
        <v>0</v>
      </c>
      <c r="BG524" s="234">
        <f>IF(N524="zákl. přenesená",J524,0)</f>
        <v>0</v>
      </c>
      <c r="BH524" s="234">
        <f>IF(N524="sníž. přenesená",J524,0)</f>
        <v>0</v>
      </c>
      <c r="BI524" s="234">
        <f>IF(N524="nulová",J524,0)</f>
        <v>0</v>
      </c>
      <c r="BJ524" s="17" t="s">
        <v>84</v>
      </c>
      <c r="BK524" s="234">
        <f>ROUND(I524*H524,2)</f>
        <v>0</v>
      </c>
      <c r="BL524" s="17" t="s">
        <v>318</v>
      </c>
      <c r="BM524" s="233" t="s">
        <v>939</v>
      </c>
    </row>
    <row r="525" spans="1:51" s="13" customFormat="1" ht="12">
      <c r="A525" s="13"/>
      <c r="B525" s="235"/>
      <c r="C525" s="236"/>
      <c r="D525" s="237" t="s">
        <v>232</v>
      </c>
      <c r="E525" s="238" t="s">
        <v>1</v>
      </c>
      <c r="F525" s="239" t="s">
        <v>940</v>
      </c>
      <c r="G525" s="236"/>
      <c r="H525" s="240">
        <v>111.61</v>
      </c>
      <c r="I525" s="241"/>
      <c r="J525" s="236"/>
      <c r="K525" s="236"/>
      <c r="L525" s="242"/>
      <c r="M525" s="243"/>
      <c r="N525" s="244"/>
      <c r="O525" s="244"/>
      <c r="P525" s="244"/>
      <c r="Q525" s="244"/>
      <c r="R525" s="244"/>
      <c r="S525" s="244"/>
      <c r="T525" s="245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6" t="s">
        <v>232</v>
      </c>
      <c r="AU525" s="246" t="s">
        <v>86</v>
      </c>
      <c r="AV525" s="13" t="s">
        <v>86</v>
      </c>
      <c r="AW525" s="13" t="s">
        <v>32</v>
      </c>
      <c r="AX525" s="13" t="s">
        <v>76</v>
      </c>
      <c r="AY525" s="246" t="s">
        <v>224</v>
      </c>
    </row>
    <row r="526" spans="1:51" s="13" customFormat="1" ht="12">
      <c r="A526" s="13"/>
      <c r="B526" s="235"/>
      <c r="C526" s="236"/>
      <c r="D526" s="237" t="s">
        <v>232</v>
      </c>
      <c r="E526" s="238" t="s">
        <v>1</v>
      </c>
      <c r="F526" s="239" t="s">
        <v>665</v>
      </c>
      <c r="G526" s="236"/>
      <c r="H526" s="240">
        <v>92.25</v>
      </c>
      <c r="I526" s="241"/>
      <c r="J526" s="236"/>
      <c r="K526" s="236"/>
      <c r="L526" s="242"/>
      <c r="M526" s="243"/>
      <c r="N526" s="244"/>
      <c r="O526" s="244"/>
      <c r="P526" s="244"/>
      <c r="Q526" s="244"/>
      <c r="R526" s="244"/>
      <c r="S526" s="244"/>
      <c r="T526" s="24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6" t="s">
        <v>232</v>
      </c>
      <c r="AU526" s="246" t="s">
        <v>86</v>
      </c>
      <c r="AV526" s="13" t="s">
        <v>86</v>
      </c>
      <c r="AW526" s="13" t="s">
        <v>32</v>
      </c>
      <c r="AX526" s="13" t="s">
        <v>76</v>
      </c>
      <c r="AY526" s="246" t="s">
        <v>224</v>
      </c>
    </row>
    <row r="527" spans="1:51" s="13" customFormat="1" ht="12">
      <c r="A527" s="13"/>
      <c r="B527" s="235"/>
      <c r="C527" s="236"/>
      <c r="D527" s="237" t="s">
        <v>232</v>
      </c>
      <c r="E527" s="238" t="s">
        <v>1</v>
      </c>
      <c r="F527" s="239" t="s">
        <v>780</v>
      </c>
      <c r="G527" s="236"/>
      <c r="H527" s="240">
        <v>7.869</v>
      </c>
      <c r="I527" s="241"/>
      <c r="J527" s="236"/>
      <c r="K527" s="236"/>
      <c r="L527" s="242"/>
      <c r="M527" s="243"/>
      <c r="N527" s="244"/>
      <c r="O527" s="244"/>
      <c r="P527" s="244"/>
      <c r="Q527" s="244"/>
      <c r="R527" s="244"/>
      <c r="S527" s="244"/>
      <c r="T527" s="24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6" t="s">
        <v>232</v>
      </c>
      <c r="AU527" s="246" t="s">
        <v>86</v>
      </c>
      <c r="AV527" s="13" t="s">
        <v>86</v>
      </c>
      <c r="AW527" s="13" t="s">
        <v>32</v>
      </c>
      <c r="AX527" s="13" t="s">
        <v>76</v>
      </c>
      <c r="AY527" s="246" t="s">
        <v>224</v>
      </c>
    </row>
    <row r="528" spans="1:51" s="14" customFormat="1" ht="12">
      <c r="A528" s="14"/>
      <c r="B528" s="247"/>
      <c r="C528" s="248"/>
      <c r="D528" s="237" t="s">
        <v>232</v>
      </c>
      <c r="E528" s="249" t="s">
        <v>1</v>
      </c>
      <c r="F528" s="250" t="s">
        <v>240</v>
      </c>
      <c r="G528" s="248"/>
      <c r="H528" s="251">
        <v>211.729</v>
      </c>
      <c r="I528" s="252"/>
      <c r="J528" s="248"/>
      <c r="K528" s="248"/>
      <c r="L528" s="253"/>
      <c r="M528" s="254"/>
      <c r="N528" s="255"/>
      <c r="O528" s="255"/>
      <c r="P528" s="255"/>
      <c r="Q528" s="255"/>
      <c r="R528" s="255"/>
      <c r="S528" s="255"/>
      <c r="T528" s="256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7" t="s">
        <v>232</v>
      </c>
      <c r="AU528" s="257" t="s">
        <v>86</v>
      </c>
      <c r="AV528" s="14" t="s">
        <v>230</v>
      </c>
      <c r="AW528" s="14" t="s">
        <v>32</v>
      </c>
      <c r="AX528" s="14" t="s">
        <v>84</v>
      </c>
      <c r="AY528" s="257" t="s">
        <v>224</v>
      </c>
    </row>
    <row r="529" spans="1:65" s="2" customFormat="1" ht="24.15" customHeight="1">
      <c r="A529" s="38"/>
      <c r="B529" s="39"/>
      <c r="C529" s="221" t="s">
        <v>941</v>
      </c>
      <c r="D529" s="221" t="s">
        <v>226</v>
      </c>
      <c r="E529" s="222" t="s">
        <v>942</v>
      </c>
      <c r="F529" s="223" t="s">
        <v>943</v>
      </c>
      <c r="G529" s="224" t="s">
        <v>229</v>
      </c>
      <c r="H529" s="225">
        <v>108.991</v>
      </c>
      <c r="I529" s="226"/>
      <c r="J529" s="227">
        <f>ROUND(I529*H529,2)</f>
        <v>0</v>
      </c>
      <c r="K529" s="228"/>
      <c r="L529" s="44"/>
      <c r="M529" s="229" t="s">
        <v>1</v>
      </c>
      <c r="N529" s="230" t="s">
        <v>41</v>
      </c>
      <c r="O529" s="91"/>
      <c r="P529" s="231">
        <f>O529*H529</f>
        <v>0</v>
      </c>
      <c r="Q529" s="231">
        <v>0</v>
      </c>
      <c r="R529" s="231">
        <f>Q529*H529</f>
        <v>0</v>
      </c>
      <c r="S529" s="231">
        <v>0</v>
      </c>
      <c r="T529" s="232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33" t="s">
        <v>318</v>
      </c>
      <c r="AT529" s="233" t="s">
        <v>226</v>
      </c>
      <c r="AU529" s="233" t="s">
        <v>86</v>
      </c>
      <c r="AY529" s="17" t="s">
        <v>224</v>
      </c>
      <c r="BE529" s="234">
        <f>IF(N529="základní",J529,0)</f>
        <v>0</v>
      </c>
      <c r="BF529" s="234">
        <f>IF(N529="snížená",J529,0)</f>
        <v>0</v>
      </c>
      <c r="BG529" s="234">
        <f>IF(N529="zákl. přenesená",J529,0)</f>
        <v>0</v>
      </c>
      <c r="BH529" s="234">
        <f>IF(N529="sníž. přenesená",J529,0)</f>
        <v>0</v>
      </c>
      <c r="BI529" s="234">
        <f>IF(N529="nulová",J529,0)</f>
        <v>0</v>
      </c>
      <c r="BJ529" s="17" t="s">
        <v>84</v>
      </c>
      <c r="BK529" s="234">
        <f>ROUND(I529*H529,2)</f>
        <v>0</v>
      </c>
      <c r="BL529" s="17" t="s">
        <v>318</v>
      </c>
      <c r="BM529" s="233" t="s">
        <v>944</v>
      </c>
    </row>
    <row r="530" spans="1:51" s="13" customFormat="1" ht="12">
      <c r="A530" s="13"/>
      <c r="B530" s="235"/>
      <c r="C530" s="236"/>
      <c r="D530" s="237" t="s">
        <v>232</v>
      </c>
      <c r="E530" s="238" t="s">
        <v>1</v>
      </c>
      <c r="F530" s="239" t="s">
        <v>138</v>
      </c>
      <c r="G530" s="236"/>
      <c r="H530" s="240">
        <v>108.991</v>
      </c>
      <c r="I530" s="241"/>
      <c r="J530" s="236"/>
      <c r="K530" s="236"/>
      <c r="L530" s="242"/>
      <c r="M530" s="243"/>
      <c r="N530" s="244"/>
      <c r="O530" s="244"/>
      <c r="P530" s="244"/>
      <c r="Q530" s="244"/>
      <c r="R530" s="244"/>
      <c r="S530" s="244"/>
      <c r="T530" s="24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6" t="s">
        <v>232</v>
      </c>
      <c r="AU530" s="246" t="s">
        <v>86</v>
      </c>
      <c r="AV530" s="13" t="s">
        <v>86</v>
      </c>
      <c r="AW530" s="13" t="s">
        <v>32</v>
      </c>
      <c r="AX530" s="13" t="s">
        <v>84</v>
      </c>
      <c r="AY530" s="246" t="s">
        <v>224</v>
      </c>
    </row>
    <row r="531" spans="1:65" s="2" customFormat="1" ht="16.5" customHeight="1">
      <c r="A531" s="38"/>
      <c r="B531" s="39"/>
      <c r="C531" s="269" t="s">
        <v>945</v>
      </c>
      <c r="D531" s="269" t="s">
        <v>413</v>
      </c>
      <c r="E531" s="270" t="s">
        <v>946</v>
      </c>
      <c r="F531" s="271" t="s">
        <v>947</v>
      </c>
      <c r="G531" s="272" t="s">
        <v>236</v>
      </c>
      <c r="H531" s="273">
        <v>0.785</v>
      </c>
      <c r="I531" s="274"/>
      <c r="J531" s="275">
        <f>ROUND(I531*H531,2)</f>
        <v>0</v>
      </c>
      <c r="K531" s="276"/>
      <c r="L531" s="277"/>
      <c r="M531" s="278" t="s">
        <v>1</v>
      </c>
      <c r="N531" s="279" t="s">
        <v>41</v>
      </c>
      <c r="O531" s="91"/>
      <c r="P531" s="231">
        <f>O531*H531</f>
        <v>0</v>
      </c>
      <c r="Q531" s="231">
        <v>0.55</v>
      </c>
      <c r="R531" s="231">
        <f>Q531*H531</f>
        <v>0.4317500000000001</v>
      </c>
      <c r="S531" s="231">
        <v>0</v>
      </c>
      <c r="T531" s="232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33" t="s">
        <v>412</v>
      </c>
      <c r="AT531" s="233" t="s">
        <v>413</v>
      </c>
      <c r="AU531" s="233" t="s">
        <v>86</v>
      </c>
      <c r="AY531" s="17" t="s">
        <v>224</v>
      </c>
      <c r="BE531" s="234">
        <f>IF(N531="základní",J531,0)</f>
        <v>0</v>
      </c>
      <c r="BF531" s="234">
        <f>IF(N531="snížená",J531,0)</f>
        <v>0</v>
      </c>
      <c r="BG531" s="234">
        <f>IF(N531="zákl. přenesená",J531,0)</f>
        <v>0</v>
      </c>
      <c r="BH531" s="234">
        <f>IF(N531="sníž. přenesená",J531,0)</f>
        <v>0</v>
      </c>
      <c r="BI531" s="234">
        <f>IF(N531="nulová",J531,0)</f>
        <v>0</v>
      </c>
      <c r="BJ531" s="17" t="s">
        <v>84</v>
      </c>
      <c r="BK531" s="234">
        <f>ROUND(I531*H531,2)</f>
        <v>0</v>
      </c>
      <c r="BL531" s="17" t="s">
        <v>318</v>
      </c>
      <c r="BM531" s="233" t="s">
        <v>948</v>
      </c>
    </row>
    <row r="532" spans="1:51" s="13" customFormat="1" ht="12">
      <c r="A532" s="13"/>
      <c r="B532" s="235"/>
      <c r="C532" s="236"/>
      <c r="D532" s="237" t="s">
        <v>232</v>
      </c>
      <c r="E532" s="238" t="s">
        <v>1</v>
      </c>
      <c r="F532" s="239" t="s">
        <v>949</v>
      </c>
      <c r="G532" s="236"/>
      <c r="H532" s="240">
        <v>0.785</v>
      </c>
      <c r="I532" s="241"/>
      <c r="J532" s="236"/>
      <c r="K532" s="236"/>
      <c r="L532" s="242"/>
      <c r="M532" s="243"/>
      <c r="N532" s="244"/>
      <c r="O532" s="244"/>
      <c r="P532" s="244"/>
      <c r="Q532" s="244"/>
      <c r="R532" s="244"/>
      <c r="S532" s="244"/>
      <c r="T532" s="24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6" t="s">
        <v>232</v>
      </c>
      <c r="AU532" s="246" t="s">
        <v>86</v>
      </c>
      <c r="AV532" s="13" t="s">
        <v>86</v>
      </c>
      <c r="AW532" s="13" t="s">
        <v>32</v>
      </c>
      <c r="AX532" s="13" t="s">
        <v>84</v>
      </c>
      <c r="AY532" s="246" t="s">
        <v>224</v>
      </c>
    </row>
    <row r="533" spans="1:65" s="2" customFormat="1" ht="24.15" customHeight="1">
      <c r="A533" s="38"/>
      <c r="B533" s="39"/>
      <c r="C533" s="221" t="s">
        <v>950</v>
      </c>
      <c r="D533" s="221" t="s">
        <v>226</v>
      </c>
      <c r="E533" s="222" t="s">
        <v>951</v>
      </c>
      <c r="F533" s="223" t="s">
        <v>952</v>
      </c>
      <c r="G533" s="224" t="s">
        <v>236</v>
      </c>
      <c r="H533" s="225">
        <v>4.948</v>
      </c>
      <c r="I533" s="226"/>
      <c r="J533" s="227">
        <f>ROUND(I533*H533,2)</f>
        <v>0</v>
      </c>
      <c r="K533" s="228"/>
      <c r="L533" s="44"/>
      <c r="M533" s="229" t="s">
        <v>1</v>
      </c>
      <c r="N533" s="230" t="s">
        <v>41</v>
      </c>
      <c r="O533" s="91"/>
      <c r="P533" s="231">
        <f>O533*H533</f>
        <v>0</v>
      </c>
      <c r="Q533" s="231">
        <v>0.02337</v>
      </c>
      <c r="R533" s="231">
        <f>Q533*H533</f>
        <v>0.11563476</v>
      </c>
      <c r="S533" s="231">
        <v>0</v>
      </c>
      <c r="T533" s="232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33" t="s">
        <v>318</v>
      </c>
      <c r="AT533" s="233" t="s">
        <v>226</v>
      </c>
      <c r="AU533" s="233" t="s">
        <v>86</v>
      </c>
      <c r="AY533" s="17" t="s">
        <v>224</v>
      </c>
      <c r="BE533" s="234">
        <f>IF(N533="základní",J533,0)</f>
        <v>0</v>
      </c>
      <c r="BF533" s="234">
        <f>IF(N533="snížená",J533,0)</f>
        <v>0</v>
      </c>
      <c r="BG533" s="234">
        <f>IF(N533="zákl. přenesená",J533,0)</f>
        <v>0</v>
      </c>
      <c r="BH533" s="234">
        <f>IF(N533="sníž. přenesená",J533,0)</f>
        <v>0</v>
      </c>
      <c r="BI533" s="234">
        <f>IF(N533="nulová",J533,0)</f>
        <v>0</v>
      </c>
      <c r="BJ533" s="17" t="s">
        <v>84</v>
      </c>
      <c r="BK533" s="234">
        <f>ROUND(I533*H533,2)</f>
        <v>0</v>
      </c>
      <c r="BL533" s="17" t="s">
        <v>318</v>
      </c>
      <c r="BM533" s="233" t="s">
        <v>953</v>
      </c>
    </row>
    <row r="534" spans="1:51" s="13" customFormat="1" ht="12">
      <c r="A534" s="13"/>
      <c r="B534" s="235"/>
      <c r="C534" s="236"/>
      <c r="D534" s="237" t="s">
        <v>232</v>
      </c>
      <c r="E534" s="238" t="s">
        <v>1</v>
      </c>
      <c r="F534" s="239" t="s">
        <v>871</v>
      </c>
      <c r="G534" s="236"/>
      <c r="H534" s="240">
        <v>4.948</v>
      </c>
      <c r="I534" s="241"/>
      <c r="J534" s="236"/>
      <c r="K534" s="236"/>
      <c r="L534" s="242"/>
      <c r="M534" s="243"/>
      <c r="N534" s="244"/>
      <c r="O534" s="244"/>
      <c r="P534" s="244"/>
      <c r="Q534" s="244"/>
      <c r="R534" s="244"/>
      <c r="S534" s="244"/>
      <c r="T534" s="24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6" t="s">
        <v>232</v>
      </c>
      <c r="AU534" s="246" t="s">
        <v>86</v>
      </c>
      <c r="AV534" s="13" t="s">
        <v>86</v>
      </c>
      <c r="AW534" s="13" t="s">
        <v>32</v>
      </c>
      <c r="AX534" s="13" t="s">
        <v>84</v>
      </c>
      <c r="AY534" s="246" t="s">
        <v>224</v>
      </c>
    </row>
    <row r="535" spans="1:65" s="2" customFormat="1" ht="21.75" customHeight="1">
      <c r="A535" s="38"/>
      <c r="B535" s="39"/>
      <c r="C535" s="221" t="s">
        <v>954</v>
      </c>
      <c r="D535" s="221" t="s">
        <v>226</v>
      </c>
      <c r="E535" s="222" t="s">
        <v>955</v>
      </c>
      <c r="F535" s="223" t="s">
        <v>956</v>
      </c>
      <c r="G535" s="224" t="s">
        <v>518</v>
      </c>
      <c r="H535" s="225">
        <v>1</v>
      </c>
      <c r="I535" s="226"/>
      <c r="J535" s="227">
        <f>ROUND(I535*H535,2)</f>
        <v>0</v>
      </c>
      <c r="K535" s="228"/>
      <c r="L535" s="44"/>
      <c r="M535" s="229" t="s">
        <v>1</v>
      </c>
      <c r="N535" s="230" t="s">
        <v>41</v>
      </c>
      <c r="O535" s="91"/>
      <c r="P535" s="231">
        <f>O535*H535</f>
        <v>0</v>
      </c>
      <c r="Q535" s="231">
        <v>0</v>
      </c>
      <c r="R535" s="231">
        <f>Q535*H535</f>
        <v>0</v>
      </c>
      <c r="S535" s="231">
        <v>0</v>
      </c>
      <c r="T535" s="232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33" t="s">
        <v>318</v>
      </c>
      <c r="AT535" s="233" t="s">
        <v>226</v>
      </c>
      <c r="AU535" s="233" t="s">
        <v>86</v>
      </c>
      <c r="AY535" s="17" t="s">
        <v>224</v>
      </c>
      <c r="BE535" s="234">
        <f>IF(N535="základní",J535,0)</f>
        <v>0</v>
      </c>
      <c r="BF535" s="234">
        <f>IF(N535="snížená",J535,0)</f>
        <v>0</v>
      </c>
      <c r="BG535" s="234">
        <f>IF(N535="zákl. přenesená",J535,0)</f>
        <v>0</v>
      </c>
      <c r="BH535" s="234">
        <f>IF(N535="sníž. přenesená",J535,0)</f>
        <v>0</v>
      </c>
      <c r="BI535" s="234">
        <f>IF(N535="nulová",J535,0)</f>
        <v>0</v>
      </c>
      <c r="BJ535" s="17" t="s">
        <v>84</v>
      </c>
      <c r="BK535" s="234">
        <f>ROUND(I535*H535,2)</f>
        <v>0</v>
      </c>
      <c r="BL535" s="17" t="s">
        <v>318</v>
      </c>
      <c r="BM535" s="233" t="s">
        <v>957</v>
      </c>
    </row>
    <row r="536" spans="1:65" s="2" customFormat="1" ht="24.15" customHeight="1">
      <c r="A536" s="38"/>
      <c r="B536" s="39"/>
      <c r="C536" s="221" t="s">
        <v>958</v>
      </c>
      <c r="D536" s="221" t="s">
        <v>226</v>
      </c>
      <c r="E536" s="222" t="s">
        <v>959</v>
      </c>
      <c r="F536" s="223" t="s">
        <v>960</v>
      </c>
      <c r="G536" s="224" t="s">
        <v>229</v>
      </c>
      <c r="H536" s="225">
        <v>83.14</v>
      </c>
      <c r="I536" s="226"/>
      <c r="J536" s="227">
        <f>ROUND(I536*H536,2)</f>
        <v>0</v>
      </c>
      <c r="K536" s="228"/>
      <c r="L536" s="44"/>
      <c r="M536" s="229" t="s">
        <v>1</v>
      </c>
      <c r="N536" s="230" t="s">
        <v>41</v>
      </c>
      <c r="O536" s="91"/>
      <c r="P536" s="231">
        <f>O536*H536</f>
        <v>0</v>
      </c>
      <c r="Q536" s="231">
        <v>0</v>
      </c>
      <c r="R536" s="231">
        <f>Q536*H536</f>
        <v>0</v>
      </c>
      <c r="S536" s="231">
        <v>0.016</v>
      </c>
      <c r="T536" s="232">
        <f>S536*H536</f>
        <v>1.33024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33" t="s">
        <v>318</v>
      </c>
      <c r="AT536" s="233" t="s">
        <v>226</v>
      </c>
      <c r="AU536" s="233" t="s">
        <v>86</v>
      </c>
      <c r="AY536" s="17" t="s">
        <v>224</v>
      </c>
      <c r="BE536" s="234">
        <f>IF(N536="základní",J536,0)</f>
        <v>0</v>
      </c>
      <c r="BF536" s="234">
        <f>IF(N536="snížená",J536,0)</f>
        <v>0</v>
      </c>
      <c r="BG536" s="234">
        <f>IF(N536="zákl. přenesená",J536,0)</f>
        <v>0</v>
      </c>
      <c r="BH536" s="234">
        <f>IF(N536="sníž. přenesená",J536,0)</f>
        <v>0</v>
      </c>
      <c r="BI536" s="234">
        <f>IF(N536="nulová",J536,0)</f>
        <v>0</v>
      </c>
      <c r="BJ536" s="17" t="s">
        <v>84</v>
      </c>
      <c r="BK536" s="234">
        <f>ROUND(I536*H536,2)</f>
        <v>0</v>
      </c>
      <c r="BL536" s="17" t="s">
        <v>318</v>
      </c>
      <c r="BM536" s="233" t="s">
        <v>961</v>
      </c>
    </row>
    <row r="537" spans="1:51" s="13" customFormat="1" ht="12">
      <c r="A537" s="13"/>
      <c r="B537" s="235"/>
      <c r="C537" s="236"/>
      <c r="D537" s="237" t="s">
        <v>232</v>
      </c>
      <c r="E537" s="238" t="s">
        <v>1</v>
      </c>
      <c r="F537" s="239" t="s">
        <v>962</v>
      </c>
      <c r="G537" s="236"/>
      <c r="H537" s="240">
        <v>29.81</v>
      </c>
      <c r="I537" s="241"/>
      <c r="J537" s="236"/>
      <c r="K537" s="236"/>
      <c r="L537" s="242"/>
      <c r="M537" s="243"/>
      <c r="N537" s="244"/>
      <c r="O537" s="244"/>
      <c r="P537" s="244"/>
      <c r="Q537" s="244"/>
      <c r="R537" s="244"/>
      <c r="S537" s="244"/>
      <c r="T537" s="245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6" t="s">
        <v>232</v>
      </c>
      <c r="AU537" s="246" t="s">
        <v>86</v>
      </c>
      <c r="AV537" s="13" t="s">
        <v>86</v>
      </c>
      <c r="AW537" s="13" t="s">
        <v>32</v>
      </c>
      <c r="AX537" s="13" t="s">
        <v>76</v>
      </c>
      <c r="AY537" s="246" t="s">
        <v>224</v>
      </c>
    </row>
    <row r="538" spans="1:51" s="13" customFormat="1" ht="12">
      <c r="A538" s="13"/>
      <c r="B538" s="235"/>
      <c r="C538" s="236"/>
      <c r="D538" s="237" t="s">
        <v>232</v>
      </c>
      <c r="E538" s="238" t="s">
        <v>1</v>
      </c>
      <c r="F538" s="239" t="s">
        <v>963</v>
      </c>
      <c r="G538" s="236"/>
      <c r="H538" s="240">
        <v>53.33</v>
      </c>
      <c r="I538" s="241"/>
      <c r="J538" s="236"/>
      <c r="K538" s="236"/>
      <c r="L538" s="242"/>
      <c r="M538" s="243"/>
      <c r="N538" s="244"/>
      <c r="O538" s="244"/>
      <c r="P538" s="244"/>
      <c r="Q538" s="244"/>
      <c r="R538" s="244"/>
      <c r="S538" s="244"/>
      <c r="T538" s="245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6" t="s">
        <v>232</v>
      </c>
      <c r="AU538" s="246" t="s">
        <v>86</v>
      </c>
      <c r="AV538" s="13" t="s">
        <v>86</v>
      </c>
      <c r="AW538" s="13" t="s">
        <v>32</v>
      </c>
      <c r="AX538" s="13" t="s">
        <v>76</v>
      </c>
      <c r="AY538" s="246" t="s">
        <v>224</v>
      </c>
    </row>
    <row r="539" spans="1:51" s="14" customFormat="1" ht="12">
      <c r="A539" s="14"/>
      <c r="B539" s="247"/>
      <c r="C539" s="248"/>
      <c r="D539" s="237" t="s">
        <v>232</v>
      </c>
      <c r="E539" s="249" t="s">
        <v>1</v>
      </c>
      <c r="F539" s="250" t="s">
        <v>240</v>
      </c>
      <c r="G539" s="248"/>
      <c r="H539" s="251">
        <v>83.14</v>
      </c>
      <c r="I539" s="252"/>
      <c r="J539" s="248"/>
      <c r="K539" s="248"/>
      <c r="L539" s="253"/>
      <c r="M539" s="254"/>
      <c r="N539" s="255"/>
      <c r="O539" s="255"/>
      <c r="P539" s="255"/>
      <c r="Q539" s="255"/>
      <c r="R539" s="255"/>
      <c r="S539" s="255"/>
      <c r="T539" s="25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7" t="s">
        <v>232</v>
      </c>
      <c r="AU539" s="257" t="s">
        <v>86</v>
      </c>
      <c r="AV539" s="14" t="s">
        <v>230</v>
      </c>
      <c r="AW539" s="14" t="s">
        <v>32</v>
      </c>
      <c r="AX539" s="14" t="s">
        <v>84</v>
      </c>
      <c r="AY539" s="257" t="s">
        <v>224</v>
      </c>
    </row>
    <row r="540" spans="1:65" s="2" customFormat="1" ht="24.15" customHeight="1">
      <c r="A540" s="38"/>
      <c r="B540" s="39"/>
      <c r="C540" s="221" t="s">
        <v>964</v>
      </c>
      <c r="D540" s="221" t="s">
        <v>226</v>
      </c>
      <c r="E540" s="222" t="s">
        <v>965</v>
      </c>
      <c r="F540" s="223" t="s">
        <v>966</v>
      </c>
      <c r="G540" s="224" t="s">
        <v>229</v>
      </c>
      <c r="H540" s="225">
        <v>17.62</v>
      </c>
      <c r="I540" s="226"/>
      <c r="J540" s="227">
        <f>ROUND(I540*H540,2)</f>
        <v>0</v>
      </c>
      <c r="K540" s="228"/>
      <c r="L540" s="44"/>
      <c r="M540" s="229" t="s">
        <v>1</v>
      </c>
      <c r="N540" s="230" t="s">
        <v>41</v>
      </c>
      <c r="O540" s="91"/>
      <c r="P540" s="231">
        <f>O540*H540</f>
        <v>0</v>
      </c>
      <c r="Q540" s="231">
        <v>0</v>
      </c>
      <c r="R540" s="231">
        <f>Q540*H540</f>
        <v>0</v>
      </c>
      <c r="S540" s="231">
        <v>0.03</v>
      </c>
      <c r="T540" s="232">
        <f>S540*H540</f>
        <v>0.5286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33" t="s">
        <v>318</v>
      </c>
      <c r="AT540" s="233" t="s">
        <v>226</v>
      </c>
      <c r="AU540" s="233" t="s">
        <v>86</v>
      </c>
      <c r="AY540" s="17" t="s">
        <v>224</v>
      </c>
      <c r="BE540" s="234">
        <f>IF(N540="základní",J540,0)</f>
        <v>0</v>
      </c>
      <c r="BF540" s="234">
        <f>IF(N540="snížená",J540,0)</f>
        <v>0</v>
      </c>
      <c r="BG540" s="234">
        <f>IF(N540="zákl. přenesená",J540,0)</f>
        <v>0</v>
      </c>
      <c r="BH540" s="234">
        <f>IF(N540="sníž. přenesená",J540,0)</f>
        <v>0</v>
      </c>
      <c r="BI540" s="234">
        <f>IF(N540="nulová",J540,0)</f>
        <v>0</v>
      </c>
      <c r="BJ540" s="17" t="s">
        <v>84</v>
      </c>
      <c r="BK540" s="234">
        <f>ROUND(I540*H540,2)</f>
        <v>0</v>
      </c>
      <c r="BL540" s="17" t="s">
        <v>318</v>
      </c>
      <c r="BM540" s="233" t="s">
        <v>967</v>
      </c>
    </row>
    <row r="541" spans="1:51" s="13" customFormat="1" ht="12">
      <c r="A541" s="13"/>
      <c r="B541" s="235"/>
      <c r="C541" s="236"/>
      <c r="D541" s="237" t="s">
        <v>232</v>
      </c>
      <c r="E541" s="238" t="s">
        <v>1</v>
      </c>
      <c r="F541" s="239" t="s">
        <v>968</v>
      </c>
      <c r="G541" s="236"/>
      <c r="H541" s="240">
        <v>17.62</v>
      </c>
      <c r="I541" s="241"/>
      <c r="J541" s="236"/>
      <c r="K541" s="236"/>
      <c r="L541" s="242"/>
      <c r="M541" s="243"/>
      <c r="N541" s="244"/>
      <c r="O541" s="244"/>
      <c r="P541" s="244"/>
      <c r="Q541" s="244"/>
      <c r="R541" s="244"/>
      <c r="S541" s="244"/>
      <c r="T541" s="245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6" t="s">
        <v>232</v>
      </c>
      <c r="AU541" s="246" t="s">
        <v>86</v>
      </c>
      <c r="AV541" s="13" t="s">
        <v>86</v>
      </c>
      <c r="AW541" s="13" t="s">
        <v>32</v>
      </c>
      <c r="AX541" s="13" t="s">
        <v>84</v>
      </c>
      <c r="AY541" s="246" t="s">
        <v>224</v>
      </c>
    </row>
    <row r="542" spans="1:65" s="2" customFormat="1" ht="21.75" customHeight="1">
      <c r="A542" s="38"/>
      <c r="B542" s="39"/>
      <c r="C542" s="221" t="s">
        <v>969</v>
      </c>
      <c r="D542" s="221" t="s">
        <v>226</v>
      </c>
      <c r="E542" s="222" t="s">
        <v>970</v>
      </c>
      <c r="F542" s="223" t="s">
        <v>971</v>
      </c>
      <c r="G542" s="224" t="s">
        <v>229</v>
      </c>
      <c r="H542" s="225">
        <v>4.463</v>
      </c>
      <c r="I542" s="226"/>
      <c r="J542" s="227">
        <f>ROUND(I542*H542,2)</f>
        <v>0</v>
      </c>
      <c r="K542" s="228"/>
      <c r="L542" s="44"/>
      <c r="M542" s="229" t="s">
        <v>1</v>
      </c>
      <c r="N542" s="230" t="s">
        <v>41</v>
      </c>
      <c r="O542" s="91"/>
      <c r="P542" s="231">
        <f>O542*H542</f>
        <v>0</v>
      </c>
      <c r="Q542" s="231">
        <v>0</v>
      </c>
      <c r="R542" s="231">
        <f>Q542*H542</f>
        <v>0</v>
      </c>
      <c r="S542" s="231">
        <v>0.014</v>
      </c>
      <c r="T542" s="232">
        <f>S542*H542</f>
        <v>0.062482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33" t="s">
        <v>318</v>
      </c>
      <c r="AT542" s="233" t="s">
        <v>226</v>
      </c>
      <c r="AU542" s="233" t="s">
        <v>86</v>
      </c>
      <c r="AY542" s="17" t="s">
        <v>224</v>
      </c>
      <c r="BE542" s="234">
        <f>IF(N542="základní",J542,0)</f>
        <v>0</v>
      </c>
      <c r="BF542" s="234">
        <f>IF(N542="snížená",J542,0)</f>
        <v>0</v>
      </c>
      <c r="BG542" s="234">
        <f>IF(N542="zákl. přenesená",J542,0)</f>
        <v>0</v>
      </c>
      <c r="BH542" s="234">
        <f>IF(N542="sníž. přenesená",J542,0)</f>
        <v>0</v>
      </c>
      <c r="BI542" s="234">
        <f>IF(N542="nulová",J542,0)</f>
        <v>0</v>
      </c>
      <c r="BJ542" s="17" t="s">
        <v>84</v>
      </c>
      <c r="BK542" s="234">
        <f>ROUND(I542*H542,2)</f>
        <v>0</v>
      </c>
      <c r="BL542" s="17" t="s">
        <v>318</v>
      </c>
      <c r="BM542" s="233" t="s">
        <v>972</v>
      </c>
    </row>
    <row r="543" spans="1:51" s="13" customFormat="1" ht="12">
      <c r="A543" s="13"/>
      <c r="B543" s="235"/>
      <c r="C543" s="236"/>
      <c r="D543" s="237" t="s">
        <v>232</v>
      </c>
      <c r="E543" s="238" t="s">
        <v>1</v>
      </c>
      <c r="F543" s="239" t="s">
        <v>660</v>
      </c>
      <c r="G543" s="236"/>
      <c r="H543" s="240">
        <v>4.463</v>
      </c>
      <c r="I543" s="241"/>
      <c r="J543" s="236"/>
      <c r="K543" s="236"/>
      <c r="L543" s="242"/>
      <c r="M543" s="243"/>
      <c r="N543" s="244"/>
      <c r="O543" s="244"/>
      <c r="P543" s="244"/>
      <c r="Q543" s="244"/>
      <c r="R543" s="244"/>
      <c r="S543" s="244"/>
      <c r="T543" s="245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6" t="s">
        <v>232</v>
      </c>
      <c r="AU543" s="246" t="s">
        <v>86</v>
      </c>
      <c r="AV543" s="13" t="s">
        <v>86</v>
      </c>
      <c r="AW543" s="13" t="s">
        <v>32</v>
      </c>
      <c r="AX543" s="13" t="s">
        <v>84</v>
      </c>
      <c r="AY543" s="246" t="s">
        <v>224</v>
      </c>
    </row>
    <row r="544" spans="1:65" s="2" customFormat="1" ht="24.15" customHeight="1">
      <c r="A544" s="38"/>
      <c r="B544" s="39"/>
      <c r="C544" s="221" t="s">
        <v>973</v>
      </c>
      <c r="D544" s="221" t="s">
        <v>226</v>
      </c>
      <c r="E544" s="222" t="s">
        <v>974</v>
      </c>
      <c r="F544" s="223" t="s">
        <v>975</v>
      </c>
      <c r="G544" s="224" t="s">
        <v>253</v>
      </c>
      <c r="H544" s="225">
        <v>3.275</v>
      </c>
      <c r="I544" s="226"/>
      <c r="J544" s="227">
        <f>ROUND(I544*H544,2)</f>
        <v>0</v>
      </c>
      <c r="K544" s="228"/>
      <c r="L544" s="44"/>
      <c r="M544" s="229" t="s">
        <v>1</v>
      </c>
      <c r="N544" s="230" t="s">
        <v>41</v>
      </c>
      <c r="O544" s="91"/>
      <c r="P544" s="231">
        <f>O544*H544</f>
        <v>0</v>
      </c>
      <c r="Q544" s="231">
        <v>0</v>
      </c>
      <c r="R544" s="231">
        <f>Q544*H544</f>
        <v>0</v>
      </c>
      <c r="S544" s="231">
        <v>0</v>
      </c>
      <c r="T544" s="232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33" t="s">
        <v>318</v>
      </c>
      <c r="AT544" s="233" t="s">
        <v>226</v>
      </c>
      <c r="AU544" s="233" t="s">
        <v>86</v>
      </c>
      <c r="AY544" s="17" t="s">
        <v>224</v>
      </c>
      <c r="BE544" s="234">
        <f>IF(N544="základní",J544,0)</f>
        <v>0</v>
      </c>
      <c r="BF544" s="234">
        <f>IF(N544="snížená",J544,0)</f>
        <v>0</v>
      </c>
      <c r="BG544" s="234">
        <f>IF(N544="zákl. přenesená",J544,0)</f>
        <v>0</v>
      </c>
      <c r="BH544" s="234">
        <f>IF(N544="sníž. přenesená",J544,0)</f>
        <v>0</v>
      </c>
      <c r="BI544" s="234">
        <f>IF(N544="nulová",J544,0)</f>
        <v>0</v>
      </c>
      <c r="BJ544" s="17" t="s">
        <v>84</v>
      </c>
      <c r="BK544" s="234">
        <f>ROUND(I544*H544,2)</f>
        <v>0</v>
      </c>
      <c r="BL544" s="17" t="s">
        <v>318</v>
      </c>
      <c r="BM544" s="233" t="s">
        <v>976</v>
      </c>
    </row>
    <row r="545" spans="1:63" s="12" customFormat="1" ht="22.8" customHeight="1">
      <c r="A545" s="12"/>
      <c r="B545" s="205"/>
      <c r="C545" s="206"/>
      <c r="D545" s="207" t="s">
        <v>75</v>
      </c>
      <c r="E545" s="219" t="s">
        <v>977</v>
      </c>
      <c r="F545" s="219" t="s">
        <v>978</v>
      </c>
      <c r="G545" s="206"/>
      <c r="H545" s="206"/>
      <c r="I545" s="209"/>
      <c r="J545" s="220">
        <f>BK545</f>
        <v>0</v>
      </c>
      <c r="K545" s="206"/>
      <c r="L545" s="211"/>
      <c r="M545" s="212"/>
      <c r="N545" s="213"/>
      <c r="O545" s="213"/>
      <c r="P545" s="214">
        <f>SUM(P546:P594)</f>
        <v>0</v>
      </c>
      <c r="Q545" s="213"/>
      <c r="R545" s="214">
        <f>SUM(R546:R594)</f>
        <v>7.70855169</v>
      </c>
      <c r="S545" s="213"/>
      <c r="T545" s="215">
        <f>SUM(T546:T594)</f>
        <v>0.36457075000000005</v>
      </c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R545" s="216" t="s">
        <v>86</v>
      </c>
      <c r="AT545" s="217" t="s">
        <v>75</v>
      </c>
      <c r="AU545" s="217" t="s">
        <v>84</v>
      </c>
      <c r="AY545" s="216" t="s">
        <v>224</v>
      </c>
      <c r="BK545" s="218">
        <f>SUM(BK546:BK594)</f>
        <v>0</v>
      </c>
    </row>
    <row r="546" spans="1:65" s="2" customFormat="1" ht="24.15" customHeight="1">
      <c r="A546" s="38"/>
      <c r="B546" s="39"/>
      <c r="C546" s="221" t="s">
        <v>979</v>
      </c>
      <c r="D546" s="221" t="s">
        <v>226</v>
      </c>
      <c r="E546" s="222" t="s">
        <v>980</v>
      </c>
      <c r="F546" s="223" t="s">
        <v>981</v>
      </c>
      <c r="G546" s="224" t="s">
        <v>229</v>
      </c>
      <c r="H546" s="225">
        <v>22.18</v>
      </c>
      <c r="I546" s="226"/>
      <c r="J546" s="227">
        <f>ROUND(I546*H546,2)</f>
        <v>0</v>
      </c>
      <c r="K546" s="228"/>
      <c r="L546" s="44"/>
      <c r="M546" s="229" t="s">
        <v>1</v>
      </c>
      <c r="N546" s="230" t="s">
        <v>41</v>
      </c>
      <c r="O546" s="91"/>
      <c r="P546" s="231">
        <f>O546*H546</f>
        <v>0</v>
      </c>
      <c r="Q546" s="231">
        <v>0.02618</v>
      </c>
      <c r="R546" s="231">
        <f>Q546*H546</f>
        <v>0.5806724</v>
      </c>
      <c r="S546" s="231">
        <v>0</v>
      </c>
      <c r="T546" s="232">
        <f>S546*H546</f>
        <v>0</v>
      </c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R546" s="233" t="s">
        <v>318</v>
      </c>
      <c r="AT546" s="233" t="s">
        <v>226</v>
      </c>
      <c r="AU546" s="233" t="s">
        <v>86</v>
      </c>
      <c r="AY546" s="17" t="s">
        <v>224</v>
      </c>
      <c r="BE546" s="234">
        <f>IF(N546="základní",J546,0)</f>
        <v>0</v>
      </c>
      <c r="BF546" s="234">
        <f>IF(N546="snížená",J546,0)</f>
        <v>0</v>
      </c>
      <c r="BG546" s="234">
        <f>IF(N546="zákl. přenesená",J546,0)</f>
        <v>0</v>
      </c>
      <c r="BH546" s="234">
        <f>IF(N546="sníž. přenesená",J546,0)</f>
        <v>0</v>
      </c>
      <c r="BI546" s="234">
        <f>IF(N546="nulová",J546,0)</f>
        <v>0</v>
      </c>
      <c r="BJ546" s="17" t="s">
        <v>84</v>
      </c>
      <c r="BK546" s="234">
        <f>ROUND(I546*H546,2)</f>
        <v>0</v>
      </c>
      <c r="BL546" s="17" t="s">
        <v>318</v>
      </c>
      <c r="BM546" s="233" t="s">
        <v>982</v>
      </c>
    </row>
    <row r="547" spans="1:51" s="13" customFormat="1" ht="12">
      <c r="A547" s="13"/>
      <c r="B547" s="235"/>
      <c r="C547" s="236"/>
      <c r="D547" s="237" t="s">
        <v>232</v>
      </c>
      <c r="E547" s="238" t="s">
        <v>1</v>
      </c>
      <c r="F547" s="239" t="s">
        <v>983</v>
      </c>
      <c r="G547" s="236"/>
      <c r="H547" s="240">
        <v>3.707</v>
      </c>
      <c r="I547" s="241"/>
      <c r="J547" s="236"/>
      <c r="K547" s="236"/>
      <c r="L547" s="242"/>
      <c r="M547" s="243"/>
      <c r="N547" s="244"/>
      <c r="O547" s="244"/>
      <c r="P547" s="244"/>
      <c r="Q547" s="244"/>
      <c r="R547" s="244"/>
      <c r="S547" s="244"/>
      <c r="T547" s="245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6" t="s">
        <v>232</v>
      </c>
      <c r="AU547" s="246" t="s">
        <v>86</v>
      </c>
      <c r="AV547" s="13" t="s">
        <v>86</v>
      </c>
      <c r="AW547" s="13" t="s">
        <v>32</v>
      </c>
      <c r="AX547" s="13" t="s">
        <v>76</v>
      </c>
      <c r="AY547" s="246" t="s">
        <v>224</v>
      </c>
    </row>
    <row r="548" spans="1:51" s="13" customFormat="1" ht="12">
      <c r="A548" s="13"/>
      <c r="B548" s="235"/>
      <c r="C548" s="236"/>
      <c r="D548" s="237" t="s">
        <v>232</v>
      </c>
      <c r="E548" s="238" t="s">
        <v>1</v>
      </c>
      <c r="F548" s="239" t="s">
        <v>984</v>
      </c>
      <c r="G548" s="236"/>
      <c r="H548" s="240">
        <v>18.473</v>
      </c>
      <c r="I548" s="241"/>
      <c r="J548" s="236"/>
      <c r="K548" s="236"/>
      <c r="L548" s="242"/>
      <c r="M548" s="243"/>
      <c r="N548" s="244"/>
      <c r="O548" s="244"/>
      <c r="P548" s="244"/>
      <c r="Q548" s="244"/>
      <c r="R548" s="244"/>
      <c r="S548" s="244"/>
      <c r="T548" s="245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6" t="s">
        <v>232</v>
      </c>
      <c r="AU548" s="246" t="s">
        <v>86</v>
      </c>
      <c r="AV548" s="13" t="s">
        <v>86</v>
      </c>
      <c r="AW548" s="13" t="s">
        <v>32</v>
      </c>
      <c r="AX548" s="13" t="s">
        <v>76</v>
      </c>
      <c r="AY548" s="246" t="s">
        <v>224</v>
      </c>
    </row>
    <row r="549" spans="1:51" s="14" customFormat="1" ht="12">
      <c r="A549" s="14"/>
      <c r="B549" s="247"/>
      <c r="C549" s="248"/>
      <c r="D549" s="237" t="s">
        <v>232</v>
      </c>
      <c r="E549" s="249" t="s">
        <v>142</v>
      </c>
      <c r="F549" s="250" t="s">
        <v>240</v>
      </c>
      <c r="G549" s="248"/>
      <c r="H549" s="251">
        <v>22.18</v>
      </c>
      <c r="I549" s="252"/>
      <c r="J549" s="248"/>
      <c r="K549" s="248"/>
      <c r="L549" s="253"/>
      <c r="M549" s="254"/>
      <c r="N549" s="255"/>
      <c r="O549" s="255"/>
      <c r="P549" s="255"/>
      <c r="Q549" s="255"/>
      <c r="R549" s="255"/>
      <c r="S549" s="255"/>
      <c r="T549" s="256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7" t="s">
        <v>232</v>
      </c>
      <c r="AU549" s="257" t="s">
        <v>86</v>
      </c>
      <c r="AV549" s="14" t="s">
        <v>230</v>
      </c>
      <c r="AW549" s="14" t="s">
        <v>32</v>
      </c>
      <c r="AX549" s="14" t="s">
        <v>84</v>
      </c>
      <c r="AY549" s="257" t="s">
        <v>224</v>
      </c>
    </row>
    <row r="550" spans="1:65" s="2" customFormat="1" ht="24.15" customHeight="1">
      <c r="A550" s="38"/>
      <c r="B550" s="39"/>
      <c r="C550" s="221" t="s">
        <v>985</v>
      </c>
      <c r="D550" s="221" t="s">
        <v>226</v>
      </c>
      <c r="E550" s="222" t="s">
        <v>986</v>
      </c>
      <c r="F550" s="223" t="s">
        <v>987</v>
      </c>
      <c r="G550" s="224" t="s">
        <v>229</v>
      </c>
      <c r="H550" s="225">
        <v>2.643</v>
      </c>
      <c r="I550" s="226"/>
      <c r="J550" s="227">
        <f>ROUND(I550*H550,2)</f>
        <v>0</v>
      </c>
      <c r="K550" s="228"/>
      <c r="L550" s="44"/>
      <c r="M550" s="229" t="s">
        <v>1</v>
      </c>
      <c r="N550" s="230" t="s">
        <v>41</v>
      </c>
      <c r="O550" s="91"/>
      <c r="P550" s="231">
        <f>O550*H550</f>
        <v>0</v>
      </c>
      <c r="Q550" s="231">
        <v>0.02614</v>
      </c>
      <c r="R550" s="231">
        <f>Q550*H550</f>
        <v>0.06908802</v>
      </c>
      <c r="S550" s="231">
        <v>0</v>
      </c>
      <c r="T550" s="232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33" t="s">
        <v>318</v>
      </c>
      <c r="AT550" s="233" t="s">
        <v>226</v>
      </c>
      <c r="AU550" s="233" t="s">
        <v>86</v>
      </c>
      <c r="AY550" s="17" t="s">
        <v>224</v>
      </c>
      <c r="BE550" s="234">
        <f>IF(N550="základní",J550,0)</f>
        <v>0</v>
      </c>
      <c r="BF550" s="234">
        <f>IF(N550="snížená",J550,0)</f>
        <v>0</v>
      </c>
      <c r="BG550" s="234">
        <f>IF(N550="zákl. přenesená",J550,0)</f>
        <v>0</v>
      </c>
      <c r="BH550" s="234">
        <f>IF(N550="sníž. přenesená",J550,0)</f>
        <v>0</v>
      </c>
      <c r="BI550" s="234">
        <f>IF(N550="nulová",J550,0)</f>
        <v>0</v>
      </c>
      <c r="BJ550" s="17" t="s">
        <v>84</v>
      </c>
      <c r="BK550" s="234">
        <f>ROUND(I550*H550,2)</f>
        <v>0</v>
      </c>
      <c r="BL550" s="17" t="s">
        <v>318</v>
      </c>
      <c r="BM550" s="233" t="s">
        <v>988</v>
      </c>
    </row>
    <row r="551" spans="1:51" s="13" customFormat="1" ht="12">
      <c r="A551" s="13"/>
      <c r="B551" s="235"/>
      <c r="C551" s="236"/>
      <c r="D551" s="237" t="s">
        <v>232</v>
      </c>
      <c r="E551" s="238" t="s">
        <v>140</v>
      </c>
      <c r="F551" s="239" t="s">
        <v>989</v>
      </c>
      <c r="G551" s="236"/>
      <c r="H551" s="240">
        <v>2.643</v>
      </c>
      <c r="I551" s="241"/>
      <c r="J551" s="236"/>
      <c r="K551" s="236"/>
      <c r="L551" s="242"/>
      <c r="M551" s="243"/>
      <c r="N551" s="244"/>
      <c r="O551" s="244"/>
      <c r="P551" s="244"/>
      <c r="Q551" s="244"/>
      <c r="R551" s="244"/>
      <c r="S551" s="244"/>
      <c r="T551" s="245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6" t="s">
        <v>232</v>
      </c>
      <c r="AU551" s="246" t="s">
        <v>86</v>
      </c>
      <c r="AV551" s="13" t="s">
        <v>86</v>
      </c>
      <c r="AW551" s="13" t="s">
        <v>32</v>
      </c>
      <c r="AX551" s="13" t="s">
        <v>84</v>
      </c>
      <c r="AY551" s="246" t="s">
        <v>224</v>
      </c>
    </row>
    <row r="552" spans="1:65" s="2" customFormat="1" ht="24.15" customHeight="1">
      <c r="A552" s="38"/>
      <c r="B552" s="39"/>
      <c r="C552" s="221" t="s">
        <v>990</v>
      </c>
      <c r="D552" s="221" t="s">
        <v>226</v>
      </c>
      <c r="E552" s="222" t="s">
        <v>991</v>
      </c>
      <c r="F552" s="223" t="s">
        <v>992</v>
      </c>
      <c r="G552" s="224" t="s">
        <v>229</v>
      </c>
      <c r="H552" s="225">
        <v>35.701</v>
      </c>
      <c r="I552" s="226"/>
      <c r="J552" s="227">
        <f>ROUND(I552*H552,2)</f>
        <v>0</v>
      </c>
      <c r="K552" s="228"/>
      <c r="L552" s="44"/>
      <c r="M552" s="229" t="s">
        <v>1</v>
      </c>
      <c r="N552" s="230" t="s">
        <v>41</v>
      </c>
      <c r="O552" s="91"/>
      <c r="P552" s="231">
        <f>O552*H552</f>
        <v>0</v>
      </c>
      <c r="Q552" s="231">
        <v>0.02681</v>
      </c>
      <c r="R552" s="231">
        <f>Q552*H552</f>
        <v>0.95714381</v>
      </c>
      <c r="S552" s="231">
        <v>0</v>
      </c>
      <c r="T552" s="232">
        <f>S552*H552</f>
        <v>0</v>
      </c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R552" s="233" t="s">
        <v>318</v>
      </c>
      <c r="AT552" s="233" t="s">
        <v>226</v>
      </c>
      <c r="AU552" s="233" t="s">
        <v>86</v>
      </c>
      <c r="AY552" s="17" t="s">
        <v>224</v>
      </c>
      <c r="BE552" s="234">
        <f>IF(N552="základní",J552,0)</f>
        <v>0</v>
      </c>
      <c r="BF552" s="234">
        <f>IF(N552="snížená",J552,0)</f>
        <v>0</v>
      </c>
      <c r="BG552" s="234">
        <f>IF(N552="zákl. přenesená",J552,0)</f>
        <v>0</v>
      </c>
      <c r="BH552" s="234">
        <f>IF(N552="sníž. přenesená",J552,0)</f>
        <v>0</v>
      </c>
      <c r="BI552" s="234">
        <f>IF(N552="nulová",J552,0)</f>
        <v>0</v>
      </c>
      <c r="BJ552" s="17" t="s">
        <v>84</v>
      </c>
      <c r="BK552" s="234">
        <f>ROUND(I552*H552,2)</f>
        <v>0</v>
      </c>
      <c r="BL552" s="17" t="s">
        <v>318</v>
      </c>
      <c r="BM552" s="233" t="s">
        <v>993</v>
      </c>
    </row>
    <row r="553" spans="1:51" s="13" customFormat="1" ht="12">
      <c r="A553" s="13"/>
      <c r="B553" s="235"/>
      <c r="C553" s="236"/>
      <c r="D553" s="237" t="s">
        <v>232</v>
      </c>
      <c r="E553" s="238" t="s">
        <v>1</v>
      </c>
      <c r="F553" s="239" t="s">
        <v>994</v>
      </c>
      <c r="G553" s="236"/>
      <c r="H553" s="240">
        <v>14.438</v>
      </c>
      <c r="I553" s="241"/>
      <c r="J553" s="236"/>
      <c r="K553" s="236"/>
      <c r="L553" s="242"/>
      <c r="M553" s="243"/>
      <c r="N553" s="244"/>
      <c r="O553" s="244"/>
      <c r="P553" s="244"/>
      <c r="Q553" s="244"/>
      <c r="R553" s="244"/>
      <c r="S553" s="244"/>
      <c r="T553" s="245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6" t="s">
        <v>232</v>
      </c>
      <c r="AU553" s="246" t="s">
        <v>86</v>
      </c>
      <c r="AV553" s="13" t="s">
        <v>86</v>
      </c>
      <c r="AW553" s="13" t="s">
        <v>32</v>
      </c>
      <c r="AX553" s="13" t="s">
        <v>76</v>
      </c>
      <c r="AY553" s="246" t="s">
        <v>224</v>
      </c>
    </row>
    <row r="554" spans="1:51" s="13" customFormat="1" ht="12">
      <c r="A554" s="13"/>
      <c r="B554" s="235"/>
      <c r="C554" s="236"/>
      <c r="D554" s="237" t="s">
        <v>232</v>
      </c>
      <c r="E554" s="238" t="s">
        <v>1</v>
      </c>
      <c r="F554" s="239" t="s">
        <v>995</v>
      </c>
      <c r="G554" s="236"/>
      <c r="H554" s="240">
        <v>12.379</v>
      </c>
      <c r="I554" s="241"/>
      <c r="J554" s="236"/>
      <c r="K554" s="236"/>
      <c r="L554" s="242"/>
      <c r="M554" s="243"/>
      <c r="N554" s="244"/>
      <c r="O554" s="244"/>
      <c r="P554" s="244"/>
      <c r="Q554" s="244"/>
      <c r="R554" s="244"/>
      <c r="S554" s="244"/>
      <c r="T554" s="245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6" t="s">
        <v>232</v>
      </c>
      <c r="AU554" s="246" t="s">
        <v>86</v>
      </c>
      <c r="AV554" s="13" t="s">
        <v>86</v>
      </c>
      <c r="AW554" s="13" t="s">
        <v>32</v>
      </c>
      <c r="AX554" s="13" t="s">
        <v>76</v>
      </c>
      <c r="AY554" s="246" t="s">
        <v>224</v>
      </c>
    </row>
    <row r="555" spans="1:51" s="13" customFormat="1" ht="12">
      <c r="A555" s="13"/>
      <c r="B555" s="235"/>
      <c r="C555" s="236"/>
      <c r="D555" s="237" t="s">
        <v>232</v>
      </c>
      <c r="E555" s="238" t="s">
        <v>1</v>
      </c>
      <c r="F555" s="239" t="s">
        <v>996</v>
      </c>
      <c r="G555" s="236"/>
      <c r="H555" s="240">
        <v>8.884</v>
      </c>
      <c r="I555" s="241"/>
      <c r="J555" s="236"/>
      <c r="K555" s="236"/>
      <c r="L555" s="242"/>
      <c r="M555" s="243"/>
      <c r="N555" s="244"/>
      <c r="O555" s="244"/>
      <c r="P555" s="244"/>
      <c r="Q555" s="244"/>
      <c r="R555" s="244"/>
      <c r="S555" s="244"/>
      <c r="T555" s="245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6" t="s">
        <v>232</v>
      </c>
      <c r="AU555" s="246" t="s">
        <v>86</v>
      </c>
      <c r="AV555" s="13" t="s">
        <v>86</v>
      </c>
      <c r="AW555" s="13" t="s">
        <v>32</v>
      </c>
      <c r="AX555" s="13" t="s">
        <v>76</v>
      </c>
      <c r="AY555" s="246" t="s">
        <v>224</v>
      </c>
    </row>
    <row r="556" spans="1:51" s="14" customFormat="1" ht="12">
      <c r="A556" s="14"/>
      <c r="B556" s="247"/>
      <c r="C556" s="248"/>
      <c r="D556" s="237" t="s">
        <v>232</v>
      </c>
      <c r="E556" s="249" t="s">
        <v>144</v>
      </c>
      <c r="F556" s="250" t="s">
        <v>240</v>
      </c>
      <c r="G556" s="248"/>
      <c r="H556" s="251">
        <v>35.701</v>
      </c>
      <c r="I556" s="252"/>
      <c r="J556" s="248"/>
      <c r="K556" s="248"/>
      <c r="L556" s="253"/>
      <c r="M556" s="254"/>
      <c r="N556" s="255"/>
      <c r="O556" s="255"/>
      <c r="P556" s="255"/>
      <c r="Q556" s="255"/>
      <c r="R556" s="255"/>
      <c r="S556" s="255"/>
      <c r="T556" s="256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7" t="s">
        <v>232</v>
      </c>
      <c r="AU556" s="257" t="s">
        <v>86</v>
      </c>
      <c r="AV556" s="14" t="s">
        <v>230</v>
      </c>
      <c r="AW556" s="14" t="s">
        <v>32</v>
      </c>
      <c r="AX556" s="14" t="s">
        <v>84</v>
      </c>
      <c r="AY556" s="257" t="s">
        <v>224</v>
      </c>
    </row>
    <row r="557" spans="1:65" s="2" customFormat="1" ht="16.5" customHeight="1">
      <c r="A557" s="38"/>
      <c r="B557" s="39"/>
      <c r="C557" s="221" t="s">
        <v>997</v>
      </c>
      <c r="D557" s="221" t="s">
        <v>226</v>
      </c>
      <c r="E557" s="222" t="s">
        <v>998</v>
      </c>
      <c r="F557" s="223" t="s">
        <v>999</v>
      </c>
      <c r="G557" s="224" t="s">
        <v>229</v>
      </c>
      <c r="H557" s="225">
        <v>121.048</v>
      </c>
      <c r="I557" s="226"/>
      <c r="J557" s="227">
        <f>ROUND(I557*H557,2)</f>
        <v>0</v>
      </c>
      <c r="K557" s="228"/>
      <c r="L557" s="44"/>
      <c r="M557" s="229" t="s">
        <v>1</v>
      </c>
      <c r="N557" s="230" t="s">
        <v>41</v>
      </c>
      <c r="O557" s="91"/>
      <c r="P557" s="231">
        <f>O557*H557</f>
        <v>0</v>
      </c>
      <c r="Q557" s="231">
        <v>0.0032</v>
      </c>
      <c r="R557" s="231">
        <f>Q557*H557</f>
        <v>0.3873536</v>
      </c>
      <c r="S557" s="231">
        <v>0</v>
      </c>
      <c r="T557" s="232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33" t="s">
        <v>318</v>
      </c>
      <c r="AT557" s="233" t="s">
        <v>226</v>
      </c>
      <c r="AU557" s="233" t="s">
        <v>86</v>
      </c>
      <c r="AY557" s="17" t="s">
        <v>224</v>
      </c>
      <c r="BE557" s="234">
        <f>IF(N557="základní",J557,0)</f>
        <v>0</v>
      </c>
      <c r="BF557" s="234">
        <f>IF(N557="snížená",J557,0)</f>
        <v>0</v>
      </c>
      <c r="BG557" s="234">
        <f>IF(N557="zákl. přenesená",J557,0)</f>
        <v>0</v>
      </c>
      <c r="BH557" s="234">
        <f>IF(N557="sníž. přenesená",J557,0)</f>
        <v>0</v>
      </c>
      <c r="BI557" s="234">
        <f>IF(N557="nulová",J557,0)</f>
        <v>0</v>
      </c>
      <c r="BJ557" s="17" t="s">
        <v>84</v>
      </c>
      <c r="BK557" s="234">
        <f>ROUND(I557*H557,2)</f>
        <v>0</v>
      </c>
      <c r="BL557" s="17" t="s">
        <v>318</v>
      </c>
      <c r="BM557" s="233" t="s">
        <v>1000</v>
      </c>
    </row>
    <row r="558" spans="1:51" s="13" customFormat="1" ht="12">
      <c r="A558" s="13"/>
      <c r="B558" s="235"/>
      <c r="C558" s="236"/>
      <c r="D558" s="237" t="s">
        <v>232</v>
      </c>
      <c r="E558" s="238" t="s">
        <v>158</v>
      </c>
      <c r="F558" s="239" t="s">
        <v>1001</v>
      </c>
      <c r="G558" s="236"/>
      <c r="H558" s="240">
        <v>121.048</v>
      </c>
      <c r="I558" s="241"/>
      <c r="J558" s="236"/>
      <c r="K558" s="236"/>
      <c r="L558" s="242"/>
      <c r="M558" s="243"/>
      <c r="N558" s="244"/>
      <c r="O558" s="244"/>
      <c r="P558" s="244"/>
      <c r="Q558" s="244"/>
      <c r="R558" s="244"/>
      <c r="S558" s="244"/>
      <c r="T558" s="245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6" t="s">
        <v>232</v>
      </c>
      <c r="AU558" s="246" t="s">
        <v>86</v>
      </c>
      <c r="AV558" s="13" t="s">
        <v>86</v>
      </c>
      <c r="AW558" s="13" t="s">
        <v>32</v>
      </c>
      <c r="AX558" s="13" t="s">
        <v>84</v>
      </c>
      <c r="AY558" s="246" t="s">
        <v>224</v>
      </c>
    </row>
    <row r="559" spans="1:65" s="2" customFormat="1" ht="24.15" customHeight="1">
      <c r="A559" s="38"/>
      <c r="B559" s="39"/>
      <c r="C559" s="221" t="s">
        <v>1002</v>
      </c>
      <c r="D559" s="221" t="s">
        <v>226</v>
      </c>
      <c r="E559" s="222" t="s">
        <v>1003</v>
      </c>
      <c r="F559" s="223" t="s">
        <v>1004</v>
      </c>
      <c r="G559" s="224" t="s">
        <v>229</v>
      </c>
      <c r="H559" s="225">
        <v>9.067</v>
      </c>
      <c r="I559" s="226"/>
      <c r="J559" s="227">
        <f>ROUND(I559*H559,2)</f>
        <v>0</v>
      </c>
      <c r="K559" s="228"/>
      <c r="L559" s="44"/>
      <c r="M559" s="229" t="s">
        <v>1</v>
      </c>
      <c r="N559" s="230" t="s">
        <v>41</v>
      </c>
      <c r="O559" s="91"/>
      <c r="P559" s="231">
        <f>O559*H559</f>
        <v>0</v>
      </c>
      <c r="Q559" s="231">
        <v>0</v>
      </c>
      <c r="R559" s="231">
        <f>Q559*H559</f>
        <v>0</v>
      </c>
      <c r="S559" s="231">
        <v>0.03175</v>
      </c>
      <c r="T559" s="232">
        <f>S559*H559</f>
        <v>0.28787725000000003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233" t="s">
        <v>318</v>
      </c>
      <c r="AT559" s="233" t="s">
        <v>226</v>
      </c>
      <c r="AU559" s="233" t="s">
        <v>86</v>
      </c>
      <c r="AY559" s="17" t="s">
        <v>224</v>
      </c>
      <c r="BE559" s="234">
        <f>IF(N559="základní",J559,0)</f>
        <v>0</v>
      </c>
      <c r="BF559" s="234">
        <f>IF(N559="snížená",J559,0)</f>
        <v>0</v>
      </c>
      <c r="BG559" s="234">
        <f>IF(N559="zákl. přenesená",J559,0)</f>
        <v>0</v>
      </c>
      <c r="BH559" s="234">
        <f>IF(N559="sníž. přenesená",J559,0)</f>
        <v>0</v>
      </c>
      <c r="BI559" s="234">
        <f>IF(N559="nulová",J559,0)</f>
        <v>0</v>
      </c>
      <c r="BJ559" s="17" t="s">
        <v>84</v>
      </c>
      <c r="BK559" s="234">
        <f>ROUND(I559*H559,2)</f>
        <v>0</v>
      </c>
      <c r="BL559" s="17" t="s">
        <v>318</v>
      </c>
      <c r="BM559" s="233" t="s">
        <v>1005</v>
      </c>
    </row>
    <row r="560" spans="1:51" s="13" customFormat="1" ht="12">
      <c r="A560" s="13"/>
      <c r="B560" s="235"/>
      <c r="C560" s="236"/>
      <c r="D560" s="237" t="s">
        <v>232</v>
      </c>
      <c r="E560" s="238" t="s">
        <v>1</v>
      </c>
      <c r="F560" s="239" t="s">
        <v>1006</v>
      </c>
      <c r="G560" s="236"/>
      <c r="H560" s="240">
        <v>9.067</v>
      </c>
      <c r="I560" s="241"/>
      <c r="J560" s="236"/>
      <c r="K560" s="236"/>
      <c r="L560" s="242"/>
      <c r="M560" s="243"/>
      <c r="N560" s="244"/>
      <c r="O560" s="244"/>
      <c r="P560" s="244"/>
      <c r="Q560" s="244"/>
      <c r="R560" s="244"/>
      <c r="S560" s="244"/>
      <c r="T560" s="24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6" t="s">
        <v>232</v>
      </c>
      <c r="AU560" s="246" t="s">
        <v>86</v>
      </c>
      <c r="AV560" s="13" t="s">
        <v>86</v>
      </c>
      <c r="AW560" s="13" t="s">
        <v>32</v>
      </c>
      <c r="AX560" s="13" t="s">
        <v>84</v>
      </c>
      <c r="AY560" s="246" t="s">
        <v>224</v>
      </c>
    </row>
    <row r="561" spans="1:65" s="2" customFormat="1" ht="24.15" customHeight="1">
      <c r="A561" s="38"/>
      <c r="B561" s="39"/>
      <c r="C561" s="221" t="s">
        <v>1007</v>
      </c>
      <c r="D561" s="221" t="s">
        <v>226</v>
      </c>
      <c r="E561" s="222" t="s">
        <v>1008</v>
      </c>
      <c r="F561" s="223" t="s">
        <v>1009</v>
      </c>
      <c r="G561" s="224" t="s">
        <v>229</v>
      </c>
      <c r="H561" s="225">
        <v>28.938</v>
      </c>
      <c r="I561" s="226"/>
      <c r="J561" s="227">
        <f>ROUND(I561*H561,2)</f>
        <v>0</v>
      </c>
      <c r="K561" s="228"/>
      <c r="L561" s="44"/>
      <c r="M561" s="229" t="s">
        <v>1</v>
      </c>
      <c r="N561" s="230" t="s">
        <v>41</v>
      </c>
      <c r="O561" s="91"/>
      <c r="P561" s="231">
        <f>O561*H561</f>
        <v>0</v>
      </c>
      <c r="Q561" s="231">
        <v>0.0279</v>
      </c>
      <c r="R561" s="231">
        <f>Q561*H561</f>
        <v>0.8073702</v>
      </c>
      <c r="S561" s="231">
        <v>0</v>
      </c>
      <c r="T561" s="232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33" t="s">
        <v>318</v>
      </c>
      <c r="AT561" s="233" t="s">
        <v>226</v>
      </c>
      <c r="AU561" s="233" t="s">
        <v>86</v>
      </c>
      <c r="AY561" s="17" t="s">
        <v>224</v>
      </c>
      <c r="BE561" s="234">
        <f>IF(N561="základní",J561,0)</f>
        <v>0</v>
      </c>
      <c r="BF561" s="234">
        <f>IF(N561="snížená",J561,0)</f>
        <v>0</v>
      </c>
      <c r="BG561" s="234">
        <f>IF(N561="zákl. přenesená",J561,0)</f>
        <v>0</v>
      </c>
      <c r="BH561" s="234">
        <f>IF(N561="sníž. přenesená",J561,0)</f>
        <v>0</v>
      </c>
      <c r="BI561" s="234">
        <f>IF(N561="nulová",J561,0)</f>
        <v>0</v>
      </c>
      <c r="BJ561" s="17" t="s">
        <v>84</v>
      </c>
      <c r="BK561" s="234">
        <f>ROUND(I561*H561,2)</f>
        <v>0</v>
      </c>
      <c r="BL561" s="17" t="s">
        <v>318</v>
      </c>
      <c r="BM561" s="233" t="s">
        <v>1010</v>
      </c>
    </row>
    <row r="562" spans="1:51" s="13" customFormat="1" ht="12">
      <c r="A562" s="13"/>
      <c r="B562" s="235"/>
      <c r="C562" s="236"/>
      <c r="D562" s="237" t="s">
        <v>232</v>
      </c>
      <c r="E562" s="238" t="s">
        <v>1</v>
      </c>
      <c r="F562" s="239" t="s">
        <v>1011</v>
      </c>
      <c r="G562" s="236"/>
      <c r="H562" s="240">
        <v>4.38</v>
      </c>
      <c r="I562" s="241"/>
      <c r="J562" s="236"/>
      <c r="K562" s="236"/>
      <c r="L562" s="242"/>
      <c r="M562" s="243"/>
      <c r="N562" s="244"/>
      <c r="O562" s="244"/>
      <c r="P562" s="244"/>
      <c r="Q562" s="244"/>
      <c r="R562" s="244"/>
      <c r="S562" s="244"/>
      <c r="T562" s="245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6" t="s">
        <v>232</v>
      </c>
      <c r="AU562" s="246" t="s">
        <v>86</v>
      </c>
      <c r="AV562" s="13" t="s">
        <v>86</v>
      </c>
      <c r="AW562" s="13" t="s">
        <v>32</v>
      </c>
      <c r="AX562" s="13" t="s">
        <v>76</v>
      </c>
      <c r="AY562" s="246" t="s">
        <v>224</v>
      </c>
    </row>
    <row r="563" spans="1:51" s="13" customFormat="1" ht="12">
      <c r="A563" s="13"/>
      <c r="B563" s="235"/>
      <c r="C563" s="236"/>
      <c r="D563" s="237" t="s">
        <v>232</v>
      </c>
      <c r="E563" s="238" t="s">
        <v>1</v>
      </c>
      <c r="F563" s="239" t="s">
        <v>1012</v>
      </c>
      <c r="G563" s="236"/>
      <c r="H563" s="240">
        <v>8.358</v>
      </c>
      <c r="I563" s="241"/>
      <c r="J563" s="236"/>
      <c r="K563" s="236"/>
      <c r="L563" s="242"/>
      <c r="M563" s="243"/>
      <c r="N563" s="244"/>
      <c r="O563" s="244"/>
      <c r="P563" s="244"/>
      <c r="Q563" s="244"/>
      <c r="R563" s="244"/>
      <c r="S563" s="244"/>
      <c r="T563" s="245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6" t="s">
        <v>232</v>
      </c>
      <c r="AU563" s="246" t="s">
        <v>86</v>
      </c>
      <c r="AV563" s="13" t="s">
        <v>86</v>
      </c>
      <c r="AW563" s="13" t="s">
        <v>32</v>
      </c>
      <c r="AX563" s="13" t="s">
        <v>76</v>
      </c>
      <c r="AY563" s="246" t="s">
        <v>224</v>
      </c>
    </row>
    <row r="564" spans="1:51" s="13" customFormat="1" ht="12">
      <c r="A564" s="13"/>
      <c r="B564" s="235"/>
      <c r="C564" s="236"/>
      <c r="D564" s="237" t="s">
        <v>232</v>
      </c>
      <c r="E564" s="238" t="s">
        <v>1</v>
      </c>
      <c r="F564" s="239" t="s">
        <v>1013</v>
      </c>
      <c r="G564" s="236"/>
      <c r="H564" s="240">
        <v>16.2</v>
      </c>
      <c r="I564" s="241"/>
      <c r="J564" s="236"/>
      <c r="K564" s="236"/>
      <c r="L564" s="242"/>
      <c r="M564" s="243"/>
      <c r="N564" s="244"/>
      <c r="O564" s="244"/>
      <c r="P564" s="244"/>
      <c r="Q564" s="244"/>
      <c r="R564" s="244"/>
      <c r="S564" s="244"/>
      <c r="T564" s="245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6" t="s">
        <v>232</v>
      </c>
      <c r="AU564" s="246" t="s">
        <v>86</v>
      </c>
      <c r="AV564" s="13" t="s">
        <v>86</v>
      </c>
      <c r="AW564" s="13" t="s">
        <v>32</v>
      </c>
      <c r="AX564" s="13" t="s">
        <v>76</v>
      </c>
      <c r="AY564" s="246" t="s">
        <v>224</v>
      </c>
    </row>
    <row r="565" spans="1:51" s="14" customFormat="1" ht="12">
      <c r="A565" s="14"/>
      <c r="B565" s="247"/>
      <c r="C565" s="248"/>
      <c r="D565" s="237" t="s">
        <v>232</v>
      </c>
      <c r="E565" s="249" t="s">
        <v>156</v>
      </c>
      <c r="F565" s="250" t="s">
        <v>240</v>
      </c>
      <c r="G565" s="248"/>
      <c r="H565" s="251">
        <v>28.938</v>
      </c>
      <c r="I565" s="252"/>
      <c r="J565" s="248"/>
      <c r="K565" s="248"/>
      <c r="L565" s="253"/>
      <c r="M565" s="254"/>
      <c r="N565" s="255"/>
      <c r="O565" s="255"/>
      <c r="P565" s="255"/>
      <c r="Q565" s="255"/>
      <c r="R565" s="255"/>
      <c r="S565" s="255"/>
      <c r="T565" s="256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7" t="s">
        <v>232</v>
      </c>
      <c r="AU565" s="257" t="s">
        <v>86</v>
      </c>
      <c r="AV565" s="14" t="s">
        <v>230</v>
      </c>
      <c r="AW565" s="14" t="s">
        <v>32</v>
      </c>
      <c r="AX565" s="14" t="s">
        <v>84</v>
      </c>
      <c r="AY565" s="257" t="s">
        <v>224</v>
      </c>
    </row>
    <row r="566" spans="1:65" s="2" customFormat="1" ht="24.15" customHeight="1">
      <c r="A566" s="38"/>
      <c r="B566" s="39"/>
      <c r="C566" s="221" t="s">
        <v>1014</v>
      </c>
      <c r="D566" s="221" t="s">
        <v>226</v>
      </c>
      <c r="E566" s="222" t="s">
        <v>1015</v>
      </c>
      <c r="F566" s="223" t="s">
        <v>1016</v>
      </c>
      <c r="G566" s="224" t="s">
        <v>229</v>
      </c>
      <c r="H566" s="225">
        <v>28.938</v>
      </c>
      <c r="I566" s="226"/>
      <c r="J566" s="227">
        <f>ROUND(I566*H566,2)</f>
        <v>0</v>
      </c>
      <c r="K566" s="228"/>
      <c r="L566" s="44"/>
      <c r="M566" s="229" t="s">
        <v>1</v>
      </c>
      <c r="N566" s="230" t="s">
        <v>41</v>
      </c>
      <c r="O566" s="91"/>
      <c r="P566" s="231">
        <f>O566*H566</f>
        <v>0</v>
      </c>
      <c r="Q566" s="231">
        <v>0.0016</v>
      </c>
      <c r="R566" s="231">
        <f>Q566*H566</f>
        <v>0.0463008</v>
      </c>
      <c r="S566" s="231">
        <v>0</v>
      </c>
      <c r="T566" s="232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33" t="s">
        <v>318</v>
      </c>
      <c r="AT566" s="233" t="s">
        <v>226</v>
      </c>
      <c r="AU566" s="233" t="s">
        <v>86</v>
      </c>
      <c r="AY566" s="17" t="s">
        <v>224</v>
      </c>
      <c r="BE566" s="234">
        <f>IF(N566="základní",J566,0)</f>
        <v>0</v>
      </c>
      <c r="BF566" s="234">
        <f>IF(N566="snížená",J566,0)</f>
        <v>0</v>
      </c>
      <c r="BG566" s="234">
        <f>IF(N566="zákl. přenesená",J566,0)</f>
        <v>0</v>
      </c>
      <c r="BH566" s="234">
        <f>IF(N566="sníž. přenesená",J566,0)</f>
        <v>0</v>
      </c>
      <c r="BI566" s="234">
        <f>IF(N566="nulová",J566,0)</f>
        <v>0</v>
      </c>
      <c r="BJ566" s="17" t="s">
        <v>84</v>
      </c>
      <c r="BK566" s="234">
        <f>ROUND(I566*H566,2)</f>
        <v>0</v>
      </c>
      <c r="BL566" s="17" t="s">
        <v>318</v>
      </c>
      <c r="BM566" s="233" t="s">
        <v>1017</v>
      </c>
    </row>
    <row r="567" spans="1:51" s="13" customFormat="1" ht="12">
      <c r="A567" s="13"/>
      <c r="B567" s="235"/>
      <c r="C567" s="236"/>
      <c r="D567" s="237" t="s">
        <v>232</v>
      </c>
      <c r="E567" s="238" t="s">
        <v>1</v>
      </c>
      <c r="F567" s="239" t="s">
        <v>156</v>
      </c>
      <c r="G567" s="236"/>
      <c r="H567" s="240">
        <v>28.938</v>
      </c>
      <c r="I567" s="241"/>
      <c r="J567" s="236"/>
      <c r="K567" s="236"/>
      <c r="L567" s="242"/>
      <c r="M567" s="243"/>
      <c r="N567" s="244"/>
      <c r="O567" s="244"/>
      <c r="P567" s="244"/>
      <c r="Q567" s="244"/>
      <c r="R567" s="244"/>
      <c r="S567" s="244"/>
      <c r="T567" s="245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6" t="s">
        <v>232</v>
      </c>
      <c r="AU567" s="246" t="s">
        <v>86</v>
      </c>
      <c r="AV567" s="13" t="s">
        <v>86</v>
      </c>
      <c r="AW567" s="13" t="s">
        <v>32</v>
      </c>
      <c r="AX567" s="13" t="s">
        <v>84</v>
      </c>
      <c r="AY567" s="246" t="s">
        <v>224</v>
      </c>
    </row>
    <row r="568" spans="1:65" s="2" customFormat="1" ht="24.15" customHeight="1">
      <c r="A568" s="38"/>
      <c r="B568" s="39"/>
      <c r="C568" s="221" t="s">
        <v>1018</v>
      </c>
      <c r="D568" s="221" t="s">
        <v>226</v>
      </c>
      <c r="E568" s="222" t="s">
        <v>1019</v>
      </c>
      <c r="F568" s="223" t="s">
        <v>1020</v>
      </c>
      <c r="G568" s="224" t="s">
        <v>229</v>
      </c>
      <c r="H568" s="225">
        <v>98.115</v>
      </c>
      <c r="I568" s="226"/>
      <c r="J568" s="227">
        <f>ROUND(I568*H568,2)</f>
        <v>0</v>
      </c>
      <c r="K568" s="228"/>
      <c r="L568" s="44"/>
      <c r="M568" s="229" t="s">
        <v>1</v>
      </c>
      <c r="N568" s="230" t="s">
        <v>41</v>
      </c>
      <c r="O568" s="91"/>
      <c r="P568" s="231">
        <f>O568*H568</f>
        <v>0</v>
      </c>
      <c r="Q568" s="231">
        <v>0.0122</v>
      </c>
      <c r="R568" s="231">
        <f>Q568*H568</f>
        <v>1.197003</v>
      </c>
      <c r="S568" s="231">
        <v>0</v>
      </c>
      <c r="T568" s="232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33" t="s">
        <v>318</v>
      </c>
      <c r="AT568" s="233" t="s">
        <v>226</v>
      </c>
      <c r="AU568" s="233" t="s">
        <v>86</v>
      </c>
      <c r="AY568" s="17" t="s">
        <v>224</v>
      </c>
      <c r="BE568" s="234">
        <f>IF(N568="základní",J568,0)</f>
        <v>0</v>
      </c>
      <c r="BF568" s="234">
        <f>IF(N568="snížená",J568,0)</f>
        <v>0</v>
      </c>
      <c r="BG568" s="234">
        <f>IF(N568="zákl. přenesená",J568,0)</f>
        <v>0</v>
      </c>
      <c r="BH568" s="234">
        <f>IF(N568="sníž. přenesená",J568,0)</f>
        <v>0</v>
      </c>
      <c r="BI568" s="234">
        <f>IF(N568="nulová",J568,0)</f>
        <v>0</v>
      </c>
      <c r="BJ568" s="17" t="s">
        <v>84</v>
      </c>
      <c r="BK568" s="234">
        <f>ROUND(I568*H568,2)</f>
        <v>0</v>
      </c>
      <c r="BL568" s="17" t="s">
        <v>318</v>
      </c>
      <c r="BM568" s="233" t="s">
        <v>1021</v>
      </c>
    </row>
    <row r="569" spans="1:51" s="13" customFormat="1" ht="12">
      <c r="A569" s="13"/>
      <c r="B569" s="235"/>
      <c r="C569" s="236"/>
      <c r="D569" s="237" t="s">
        <v>232</v>
      </c>
      <c r="E569" s="238" t="s">
        <v>1</v>
      </c>
      <c r="F569" s="239" t="s">
        <v>1022</v>
      </c>
      <c r="G569" s="236"/>
      <c r="H569" s="240">
        <v>29.79</v>
      </c>
      <c r="I569" s="241"/>
      <c r="J569" s="236"/>
      <c r="K569" s="236"/>
      <c r="L569" s="242"/>
      <c r="M569" s="243"/>
      <c r="N569" s="244"/>
      <c r="O569" s="244"/>
      <c r="P569" s="244"/>
      <c r="Q569" s="244"/>
      <c r="R569" s="244"/>
      <c r="S569" s="244"/>
      <c r="T569" s="245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6" t="s">
        <v>232</v>
      </c>
      <c r="AU569" s="246" t="s">
        <v>86</v>
      </c>
      <c r="AV569" s="13" t="s">
        <v>86</v>
      </c>
      <c r="AW569" s="13" t="s">
        <v>32</v>
      </c>
      <c r="AX569" s="13" t="s">
        <v>76</v>
      </c>
      <c r="AY569" s="246" t="s">
        <v>224</v>
      </c>
    </row>
    <row r="570" spans="1:51" s="13" customFormat="1" ht="12">
      <c r="A570" s="13"/>
      <c r="B570" s="235"/>
      <c r="C570" s="236"/>
      <c r="D570" s="237" t="s">
        <v>232</v>
      </c>
      <c r="E570" s="238" t="s">
        <v>1</v>
      </c>
      <c r="F570" s="239" t="s">
        <v>1023</v>
      </c>
      <c r="G570" s="236"/>
      <c r="H570" s="240">
        <v>42.05</v>
      </c>
      <c r="I570" s="241"/>
      <c r="J570" s="236"/>
      <c r="K570" s="236"/>
      <c r="L570" s="242"/>
      <c r="M570" s="243"/>
      <c r="N570" s="244"/>
      <c r="O570" s="244"/>
      <c r="P570" s="244"/>
      <c r="Q570" s="244"/>
      <c r="R570" s="244"/>
      <c r="S570" s="244"/>
      <c r="T570" s="245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6" t="s">
        <v>232</v>
      </c>
      <c r="AU570" s="246" t="s">
        <v>86</v>
      </c>
      <c r="AV570" s="13" t="s">
        <v>86</v>
      </c>
      <c r="AW570" s="13" t="s">
        <v>32</v>
      </c>
      <c r="AX570" s="13" t="s">
        <v>76</v>
      </c>
      <c r="AY570" s="246" t="s">
        <v>224</v>
      </c>
    </row>
    <row r="571" spans="1:51" s="13" customFormat="1" ht="12">
      <c r="A571" s="13"/>
      <c r="B571" s="235"/>
      <c r="C571" s="236"/>
      <c r="D571" s="237" t="s">
        <v>232</v>
      </c>
      <c r="E571" s="238" t="s">
        <v>1</v>
      </c>
      <c r="F571" s="239" t="s">
        <v>1024</v>
      </c>
      <c r="G571" s="236"/>
      <c r="H571" s="240">
        <v>26.275</v>
      </c>
      <c r="I571" s="241"/>
      <c r="J571" s="236"/>
      <c r="K571" s="236"/>
      <c r="L571" s="242"/>
      <c r="M571" s="243"/>
      <c r="N571" s="244"/>
      <c r="O571" s="244"/>
      <c r="P571" s="244"/>
      <c r="Q571" s="244"/>
      <c r="R571" s="244"/>
      <c r="S571" s="244"/>
      <c r="T571" s="245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6" t="s">
        <v>232</v>
      </c>
      <c r="AU571" s="246" t="s">
        <v>86</v>
      </c>
      <c r="AV571" s="13" t="s">
        <v>86</v>
      </c>
      <c r="AW571" s="13" t="s">
        <v>32</v>
      </c>
      <c r="AX571" s="13" t="s">
        <v>76</v>
      </c>
      <c r="AY571" s="246" t="s">
        <v>224</v>
      </c>
    </row>
    <row r="572" spans="1:51" s="14" customFormat="1" ht="12">
      <c r="A572" s="14"/>
      <c r="B572" s="247"/>
      <c r="C572" s="248"/>
      <c r="D572" s="237" t="s">
        <v>232</v>
      </c>
      <c r="E572" s="249" t="s">
        <v>150</v>
      </c>
      <c r="F572" s="250" t="s">
        <v>240</v>
      </c>
      <c r="G572" s="248"/>
      <c r="H572" s="251">
        <v>98.115</v>
      </c>
      <c r="I572" s="252"/>
      <c r="J572" s="248"/>
      <c r="K572" s="248"/>
      <c r="L572" s="253"/>
      <c r="M572" s="254"/>
      <c r="N572" s="255"/>
      <c r="O572" s="255"/>
      <c r="P572" s="255"/>
      <c r="Q572" s="255"/>
      <c r="R572" s="255"/>
      <c r="S572" s="255"/>
      <c r="T572" s="256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7" t="s">
        <v>232</v>
      </c>
      <c r="AU572" s="257" t="s">
        <v>86</v>
      </c>
      <c r="AV572" s="14" t="s">
        <v>230</v>
      </c>
      <c r="AW572" s="14" t="s">
        <v>32</v>
      </c>
      <c r="AX572" s="14" t="s">
        <v>84</v>
      </c>
      <c r="AY572" s="257" t="s">
        <v>224</v>
      </c>
    </row>
    <row r="573" spans="1:65" s="2" customFormat="1" ht="24.15" customHeight="1">
      <c r="A573" s="38"/>
      <c r="B573" s="39"/>
      <c r="C573" s="221" t="s">
        <v>1025</v>
      </c>
      <c r="D573" s="221" t="s">
        <v>226</v>
      </c>
      <c r="E573" s="222" t="s">
        <v>1026</v>
      </c>
      <c r="F573" s="223" t="s">
        <v>1027</v>
      </c>
      <c r="G573" s="224" t="s">
        <v>229</v>
      </c>
      <c r="H573" s="225">
        <v>19.108</v>
      </c>
      <c r="I573" s="226"/>
      <c r="J573" s="227">
        <f>ROUND(I573*H573,2)</f>
        <v>0</v>
      </c>
      <c r="K573" s="228"/>
      <c r="L573" s="44"/>
      <c r="M573" s="229" t="s">
        <v>1</v>
      </c>
      <c r="N573" s="230" t="s">
        <v>41</v>
      </c>
      <c r="O573" s="91"/>
      <c r="P573" s="231">
        <f>O573*H573</f>
        <v>0</v>
      </c>
      <c r="Q573" s="231">
        <v>0.01259</v>
      </c>
      <c r="R573" s="231">
        <f>Q573*H573</f>
        <v>0.24056972000000001</v>
      </c>
      <c r="S573" s="231">
        <v>0</v>
      </c>
      <c r="T573" s="232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33" t="s">
        <v>318</v>
      </c>
      <c r="AT573" s="233" t="s">
        <v>226</v>
      </c>
      <c r="AU573" s="233" t="s">
        <v>86</v>
      </c>
      <c r="AY573" s="17" t="s">
        <v>224</v>
      </c>
      <c r="BE573" s="234">
        <f>IF(N573="základní",J573,0)</f>
        <v>0</v>
      </c>
      <c r="BF573" s="234">
        <f>IF(N573="snížená",J573,0)</f>
        <v>0</v>
      </c>
      <c r="BG573" s="234">
        <f>IF(N573="zákl. přenesená",J573,0)</f>
        <v>0</v>
      </c>
      <c r="BH573" s="234">
        <f>IF(N573="sníž. přenesená",J573,0)</f>
        <v>0</v>
      </c>
      <c r="BI573" s="234">
        <f>IF(N573="nulová",J573,0)</f>
        <v>0</v>
      </c>
      <c r="BJ573" s="17" t="s">
        <v>84</v>
      </c>
      <c r="BK573" s="234">
        <f>ROUND(I573*H573,2)</f>
        <v>0</v>
      </c>
      <c r="BL573" s="17" t="s">
        <v>318</v>
      </c>
      <c r="BM573" s="233" t="s">
        <v>1028</v>
      </c>
    </row>
    <row r="574" spans="1:51" s="13" customFormat="1" ht="12">
      <c r="A574" s="13"/>
      <c r="B574" s="235"/>
      <c r="C574" s="236"/>
      <c r="D574" s="237" t="s">
        <v>232</v>
      </c>
      <c r="E574" s="238" t="s">
        <v>1</v>
      </c>
      <c r="F574" s="239" t="s">
        <v>731</v>
      </c>
      <c r="G574" s="236"/>
      <c r="H574" s="240">
        <v>5.64</v>
      </c>
      <c r="I574" s="241"/>
      <c r="J574" s="236"/>
      <c r="K574" s="236"/>
      <c r="L574" s="242"/>
      <c r="M574" s="243"/>
      <c r="N574" s="244"/>
      <c r="O574" s="244"/>
      <c r="P574" s="244"/>
      <c r="Q574" s="244"/>
      <c r="R574" s="244"/>
      <c r="S574" s="244"/>
      <c r="T574" s="245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6" t="s">
        <v>232</v>
      </c>
      <c r="AU574" s="246" t="s">
        <v>86</v>
      </c>
      <c r="AV574" s="13" t="s">
        <v>86</v>
      </c>
      <c r="AW574" s="13" t="s">
        <v>32</v>
      </c>
      <c r="AX574" s="13" t="s">
        <v>76</v>
      </c>
      <c r="AY574" s="246" t="s">
        <v>224</v>
      </c>
    </row>
    <row r="575" spans="1:51" s="13" customFormat="1" ht="12">
      <c r="A575" s="13"/>
      <c r="B575" s="235"/>
      <c r="C575" s="236"/>
      <c r="D575" s="237" t="s">
        <v>232</v>
      </c>
      <c r="E575" s="238" t="s">
        <v>1</v>
      </c>
      <c r="F575" s="239" t="s">
        <v>732</v>
      </c>
      <c r="G575" s="236"/>
      <c r="H575" s="240">
        <v>4.56</v>
      </c>
      <c r="I575" s="241"/>
      <c r="J575" s="236"/>
      <c r="K575" s="236"/>
      <c r="L575" s="242"/>
      <c r="M575" s="243"/>
      <c r="N575" s="244"/>
      <c r="O575" s="244"/>
      <c r="P575" s="244"/>
      <c r="Q575" s="244"/>
      <c r="R575" s="244"/>
      <c r="S575" s="244"/>
      <c r="T575" s="245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6" t="s">
        <v>232</v>
      </c>
      <c r="AU575" s="246" t="s">
        <v>86</v>
      </c>
      <c r="AV575" s="13" t="s">
        <v>86</v>
      </c>
      <c r="AW575" s="13" t="s">
        <v>32</v>
      </c>
      <c r="AX575" s="13" t="s">
        <v>76</v>
      </c>
      <c r="AY575" s="246" t="s">
        <v>224</v>
      </c>
    </row>
    <row r="576" spans="1:51" s="13" customFormat="1" ht="12">
      <c r="A576" s="13"/>
      <c r="B576" s="235"/>
      <c r="C576" s="236"/>
      <c r="D576" s="237" t="s">
        <v>232</v>
      </c>
      <c r="E576" s="238" t="s">
        <v>1</v>
      </c>
      <c r="F576" s="239" t="s">
        <v>1029</v>
      </c>
      <c r="G576" s="236"/>
      <c r="H576" s="240">
        <v>8.908</v>
      </c>
      <c r="I576" s="241"/>
      <c r="J576" s="236"/>
      <c r="K576" s="236"/>
      <c r="L576" s="242"/>
      <c r="M576" s="243"/>
      <c r="N576" s="244"/>
      <c r="O576" s="244"/>
      <c r="P576" s="244"/>
      <c r="Q576" s="244"/>
      <c r="R576" s="244"/>
      <c r="S576" s="244"/>
      <c r="T576" s="245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6" t="s">
        <v>232</v>
      </c>
      <c r="AU576" s="246" t="s">
        <v>86</v>
      </c>
      <c r="AV576" s="13" t="s">
        <v>86</v>
      </c>
      <c r="AW576" s="13" t="s">
        <v>32</v>
      </c>
      <c r="AX576" s="13" t="s">
        <v>76</v>
      </c>
      <c r="AY576" s="246" t="s">
        <v>224</v>
      </c>
    </row>
    <row r="577" spans="1:51" s="14" customFormat="1" ht="12">
      <c r="A577" s="14"/>
      <c r="B577" s="247"/>
      <c r="C577" s="248"/>
      <c r="D577" s="237" t="s">
        <v>232</v>
      </c>
      <c r="E577" s="249" t="s">
        <v>152</v>
      </c>
      <c r="F577" s="250" t="s">
        <v>240</v>
      </c>
      <c r="G577" s="248"/>
      <c r="H577" s="251">
        <v>19.108</v>
      </c>
      <c r="I577" s="252"/>
      <c r="J577" s="248"/>
      <c r="K577" s="248"/>
      <c r="L577" s="253"/>
      <c r="M577" s="254"/>
      <c r="N577" s="255"/>
      <c r="O577" s="255"/>
      <c r="P577" s="255"/>
      <c r="Q577" s="255"/>
      <c r="R577" s="255"/>
      <c r="S577" s="255"/>
      <c r="T577" s="256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7" t="s">
        <v>232</v>
      </c>
      <c r="AU577" s="257" t="s">
        <v>86</v>
      </c>
      <c r="AV577" s="14" t="s">
        <v>230</v>
      </c>
      <c r="AW577" s="14" t="s">
        <v>32</v>
      </c>
      <c r="AX577" s="14" t="s">
        <v>84</v>
      </c>
      <c r="AY577" s="257" t="s">
        <v>224</v>
      </c>
    </row>
    <row r="578" spans="1:65" s="2" customFormat="1" ht="21.75" customHeight="1">
      <c r="A578" s="38"/>
      <c r="B578" s="39"/>
      <c r="C578" s="221" t="s">
        <v>1030</v>
      </c>
      <c r="D578" s="221" t="s">
        <v>226</v>
      </c>
      <c r="E578" s="222" t="s">
        <v>1031</v>
      </c>
      <c r="F578" s="223" t="s">
        <v>1032</v>
      </c>
      <c r="G578" s="224" t="s">
        <v>229</v>
      </c>
      <c r="H578" s="225">
        <v>90.133</v>
      </c>
      <c r="I578" s="226"/>
      <c r="J578" s="227">
        <f>ROUND(I578*H578,2)</f>
        <v>0</v>
      </c>
      <c r="K578" s="228"/>
      <c r="L578" s="44"/>
      <c r="M578" s="229" t="s">
        <v>1</v>
      </c>
      <c r="N578" s="230" t="s">
        <v>41</v>
      </c>
      <c r="O578" s="91"/>
      <c r="P578" s="231">
        <f>O578*H578</f>
        <v>0</v>
      </c>
      <c r="Q578" s="231">
        <v>0</v>
      </c>
      <c r="R578" s="231">
        <f>Q578*H578</f>
        <v>0</v>
      </c>
      <c r="S578" s="231">
        <v>0</v>
      </c>
      <c r="T578" s="232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33" t="s">
        <v>318</v>
      </c>
      <c r="AT578" s="233" t="s">
        <v>226</v>
      </c>
      <c r="AU578" s="233" t="s">
        <v>86</v>
      </c>
      <c r="AY578" s="17" t="s">
        <v>224</v>
      </c>
      <c r="BE578" s="234">
        <f>IF(N578="základní",J578,0)</f>
        <v>0</v>
      </c>
      <c r="BF578" s="234">
        <f>IF(N578="snížená",J578,0)</f>
        <v>0</v>
      </c>
      <c r="BG578" s="234">
        <f>IF(N578="zákl. přenesená",J578,0)</f>
        <v>0</v>
      </c>
      <c r="BH578" s="234">
        <f>IF(N578="sníž. přenesená",J578,0)</f>
        <v>0</v>
      </c>
      <c r="BI578" s="234">
        <f>IF(N578="nulová",J578,0)</f>
        <v>0</v>
      </c>
      <c r="BJ578" s="17" t="s">
        <v>84</v>
      </c>
      <c r="BK578" s="234">
        <f>ROUND(I578*H578,2)</f>
        <v>0</v>
      </c>
      <c r="BL578" s="17" t="s">
        <v>318</v>
      </c>
      <c r="BM578" s="233" t="s">
        <v>1033</v>
      </c>
    </row>
    <row r="579" spans="1:51" s="13" customFormat="1" ht="12">
      <c r="A579" s="13"/>
      <c r="B579" s="235"/>
      <c r="C579" s="236"/>
      <c r="D579" s="237" t="s">
        <v>232</v>
      </c>
      <c r="E579" s="238" t="s">
        <v>1</v>
      </c>
      <c r="F579" s="239" t="s">
        <v>1034</v>
      </c>
      <c r="G579" s="236"/>
      <c r="H579" s="240">
        <v>90.133</v>
      </c>
      <c r="I579" s="241"/>
      <c r="J579" s="236"/>
      <c r="K579" s="236"/>
      <c r="L579" s="242"/>
      <c r="M579" s="243"/>
      <c r="N579" s="244"/>
      <c r="O579" s="244"/>
      <c r="P579" s="244"/>
      <c r="Q579" s="244"/>
      <c r="R579" s="244"/>
      <c r="S579" s="244"/>
      <c r="T579" s="245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6" t="s">
        <v>232</v>
      </c>
      <c r="AU579" s="246" t="s">
        <v>86</v>
      </c>
      <c r="AV579" s="13" t="s">
        <v>86</v>
      </c>
      <c r="AW579" s="13" t="s">
        <v>32</v>
      </c>
      <c r="AX579" s="13" t="s">
        <v>84</v>
      </c>
      <c r="AY579" s="246" t="s">
        <v>224</v>
      </c>
    </row>
    <row r="580" spans="1:65" s="2" customFormat="1" ht="21.75" customHeight="1">
      <c r="A580" s="38"/>
      <c r="B580" s="39"/>
      <c r="C580" s="269" t="s">
        <v>1035</v>
      </c>
      <c r="D580" s="269" t="s">
        <v>413</v>
      </c>
      <c r="E580" s="270" t="s">
        <v>1036</v>
      </c>
      <c r="F580" s="271" t="s">
        <v>1037</v>
      </c>
      <c r="G580" s="272" t="s">
        <v>229</v>
      </c>
      <c r="H580" s="273">
        <v>183.871</v>
      </c>
      <c r="I580" s="274"/>
      <c r="J580" s="275">
        <f>ROUND(I580*H580,2)</f>
        <v>0</v>
      </c>
      <c r="K580" s="276"/>
      <c r="L580" s="277"/>
      <c r="M580" s="278" t="s">
        <v>1</v>
      </c>
      <c r="N580" s="279" t="s">
        <v>41</v>
      </c>
      <c r="O580" s="91"/>
      <c r="P580" s="231">
        <f>O580*H580</f>
        <v>0</v>
      </c>
      <c r="Q580" s="231">
        <v>0.0042</v>
      </c>
      <c r="R580" s="231">
        <f>Q580*H580</f>
        <v>0.7722582</v>
      </c>
      <c r="S580" s="231">
        <v>0</v>
      </c>
      <c r="T580" s="232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33" t="s">
        <v>412</v>
      </c>
      <c r="AT580" s="233" t="s">
        <v>413</v>
      </c>
      <c r="AU580" s="233" t="s">
        <v>86</v>
      </c>
      <c r="AY580" s="17" t="s">
        <v>224</v>
      </c>
      <c r="BE580" s="234">
        <f>IF(N580="základní",J580,0)</f>
        <v>0</v>
      </c>
      <c r="BF580" s="234">
        <f>IF(N580="snížená",J580,0)</f>
        <v>0</v>
      </c>
      <c r="BG580" s="234">
        <f>IF(N580="zákl. přenesená",J580,0)</f>
        <v>0</v>
      </c>
      <c r="BH580" s="234">
        <f>IF(N580="sníž. přenesená",J580,0)</f>
        <v>0</v>
      </c>
      <c r="BI580" s="234">
        <f>IF(N580="nulová",J580,0)</f>
        <v>0</v>
      </c>
      <c r="BJ580" s="17" t="s">
        <v>84</v>
      </c>
      <c r="BK580" s="234">
        <f>ROUND(I580*H580,2)</f>
        <v>0</v>
      </c>
      <c r="BL580" s="17" t="s">
        <v>318</v>
      </c>
      <c r="BM580" s="233" t="s">
        <v>1038</v>
      </c>
    </row>
    <row r="581" spans="1:51" s="13" customFormat="1" ht="12">
      <c r="A581" s="13"/>
      <c r="B581" s="235"/>
      <c r="C581" s="236"/>
      <c r="D581" s="237" t="s">
        <v>232</v>
      </c>
      <c r="E581" s="236"/>
      <c r="F581" s="239" t="s">
        <v>1039</v>
      </c>
      <c r="G581" s="236"/>
      <c r="H581" s="240">
        <v>183.871</v>
      </c>
      <c r="I581" s="241"/>
      <c r="J581" s="236"/>
      <c r="K581" s="236"/>
      <c r="L581" s="242"/>
      <c r="M581" s="243"/>
      <c r="N581" s="244"/>
      <c r="O581" s="244"/>
      <c r="P581" s="244"/>
      <c r="Q581" s="244"/>
      <c r="R581" s="244"/>
      <c r="S581" s="244"/>
      <c r="T581" s="245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6" t="s">
        <v>232</v>
      </c>
      <c r="AU581" s="246" t="s">
        <v>86</v>
      </c>
      <c r="AV581" s="13" t="s">
        <v>86</v>
      </c>
      <c r="AW581" s="13" t="s">
        <v>4</v>
      </c>
      <c r="AX581" s="13" t="s">
        <v>84</v>
      </c>
      <c r="AY581" s="246" t="s">
        <v>224</v>
      </c>
    </row>
    <row r="582" spans="1:65" s="2" customFormat="1" ht="21.75" customHeight="1">
      <c r="A582" s="38"/>
      <c r="B582" s="39"/>
      <c r="C582" s="221" t="s">
        <v>1040</v>
      </c>
      <c r="D582" s="221" t="s">
        <v>226</v>
      </c>
      <c r="E582" s="222" t="s">
        <v>1041</v>
      </c>
      <c r="F582" s="223" t="s">
        <v>1042</v>
      </c>
      <c r="G582" s="224" t="s">
        <v>229</v>
      </c>
      <c r="H582" s="225">
        <v>146.361</v>
      </c>
      <c r="I582" s="226"/>
      <c r="J582" s="227">
        <f>ROUND(I582*H582,2)</f>
        <v>0</v>
      </c>
      <c r="K582" s="228"/>
      <c r="L582" s="44"/>
      <c r="M582" s="229" t="s">
        <v>1</v>
      </c>
      <c r="N582" s="230" t="s">
        <v>41</v>
      </c>
      <c r="O582" s="91"/>
      <c r="P582" s="231">
        <f>O582*H582</f>
        <v>0</v>
      </c>
      <c r="Q582" s="231">
        <v>0.0016</v>
      </c>
      <c r="R582" s="231">
        <f>Q582*H582</f>
        <v>0.23417759999999999</v>
      </c>
      <c r="S582" s="231">
        <v>0</v>
      </c>
      <c r="T582" s="232">
        <f>S582*H582</f>
        <v>0</v>
      </c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R582" s="233" t="s">
        <v>318</v>
      </c>
      <c r="AT582" s="233" t="s">
        <v>226</v>
      </c>
      <c r="AU582" s="233" t="s">
        <v>86</v>
      </c>
      <c r="AY582" s="17" t="s">
        <v>224</v>
      </c>
      <c r="BE582" s="234">
        <f>IF(N582="základní",J582,0)</f>
        <v>0</v>
      </c>
      <c r="BF582" s="234">
        <f>IF(N582="snížená",J582,0)</f>
        <v>0</v>
      </c>
      <c r="BG582" s="234">
        <f>IF(N582="zákl. přenesená",J582,0)</f>
        <v>0</v>
      </c>
      <c r="BH582" s="234">
        <f>IF(N582="sníž. přenesená",J582,0)</f>
        <v>0</v>
      </c>
      <c r="BI582" s="234">
        <f>IF(N582="nulová",J582,0)</f>
        <v>0</v>
      </c>
      <c r="BJ582" s="17" t="s">
        <v>84</v>
      </c>
      <c r="BK582" s="234">
        <f>ROUND(I582*H582,2)</f>
        <v>0</v>
      </c>
      <c r="BL582" s="17" t="s">
        <v>318</v>
      </c>
      <c r="BM582" s="233" t="s">
        <v>1043</v>
      </c>
    </row>
    <row r="583" spans="1:51" s="13" customFormat="1" ht="12">
      <c r="A583" s="13"/>
      <c r="B583" s="235"/>
      <c r="C583" s="236"/>
      <c r="D583" s="237" t="s">
        <v>232</v>
      </c>
      <c r="E583" s="238" t="s">
        <v>154</v>
      </c>
      <c r="F583" s="239" t="s">
        <v>1044</v>
      </c>
      <c r="G583" s="236"/>
      <c r="H583" s="240">
        <v>146.361</v>
      </c>
      <c r="I583" s="241"/>
      <c r="J583" s="236"/>
      <c r="K583" s="236"/>
      <c r="L583" s="242"/>
      <c r="M583" s="243"/>
      <c r="N583" s="244"/>
      <c r="O583" s="244"/>
      <c r="P583" s="244"/>
      <c r="Q583" s="244"/>
      <c r="R583" s="244"/>
      <c r="S583" s="244"/>
      <c r="T583" s="24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6" t="s">
        <v>232</v>
      </c>
      <c r="AU583" s="246" t="s">
        <v>86</v>
      </c>
      <c r="AV583" s="13" t="s">
        <v>86</v>
      </c>
      <c r="AW583" s="13" t="s">
        <v>32</v>
      </c>
      <c r="AX583" s="13" t="s">
        <v>84</v>
      </c>
      <c r="AY583" s="246" t="s">
        <v>224</v>
      </c>
    </row>
    <row r="584" spans="1:65" s="2" customFormat="1" ht="24.15" customHeight="1">
      <c r="A584" s="38"/>
      <c r="B584" s="39"/>
      <c r="C584" s="221" t="s">
        <v>1045</v>
      </c>
      <c r="D584" s="221" t="s">
        <v>226</v>
      </c>
      <c r="E584" s="222" t="s">
        <v>1046</v>
      </c>
      <c r="F584" s="223" t="s">
        <v>1047</v>
      </c>
      <c r="G584" s="224" t="s">
        <v>229</v>
      </c>
      <c r="H584" s="225">
        <v>4.446</v>
      </c>
      <c r="I584" s="226"/>
      <c r="J584" s="227">
        <f>ROUND(I584*H584,2)</f>
        <v>0</v>
      </c>
      <c r="K584" s="228"/>
      <c r="L584" s="44"/>
      <c r="M584" s="229" t="s">
        <v>1</v>
      </c>
      <c r="N584" s="230" t="s">
        <v>41</v>
      </c>
      <c r="O584" s="91"/>
      <c r="P584" s="231">
        <f>O584*H584</f>
        <v>0</v>
      </c>
      <c r="Q584" s="231">
        <v>0</v>
      </c>
      <c r="R584" s="231">
        <f>Q584*H584</f>
        <v>0</v>
      </c>
      <c r="S584" s="231">
        <v>0.01725</v>
      </c>
      <c r="T584" s="232">
        <f>S584*H584</f>
        <v>0.0766935</v>
      </c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R584" s="233" t="s">
        <v>318</v>
      </c>
      <c r="AT584" s="233" t="s">
        <v>226</v>
      </c>
      <c r="AU584" s="233" t="s">
        <v>86</v>
      </c>
      <c r="AY584" s="17" t="s">
        <v>224</v>
      </c>
      <c r="BE584" s="234">
        <f>IF(N584="základní",J584,0)</f>
        <v>0</v>
      </c>
      <c r="BF584" s="234">
        <f>IF(N584="snížená",J584,0)</f>
        <v>0</v>
      </c>
      <c r="BG584" s="234">
        <f>IF(N584="zákl. přenesená",J584,0)</f>
        <v>0</v>
      </c>
      <c r="BH584" s="234">
        <f>IF(N584="sníž. přenesená",J584,0)</f>
        <v>0</v>
      </c>
      <c r="BI584" s="234">
        <f>IF(N584="nulová",J584,0)</f>
        <v>0</v>
      </c>
      <c r="BJ584" s="17" t="s">
        <v>84</v>
      </c>
      <c r="BK584" s="234">
        <f>ROUND(I584*H584,2)</f>
        <v>0</v>
      </c>
      <c r="BL584" s="17" t="s">
        <v>318</v>
      </c>
      <c r="BM584" s="233" t="s">
        <v>1048</v>
      </c>
    </row>
    <row r="585" spans="1:51" s="13" customFormat="1" ht="12">
      <c r="A585" s="13"/>
      <c r="B585" s="235"/>
      <c r="C585" s="236"/>
      <c r="D585" s="237" t="s">
        <v>232</v>
      </c>
      <c r="E585" s="238" t="s">
        <v>1</v>
      </c>
      <c r="F585" s="239" t="s">
        <v>1049</v>
      </c>
      <c r="G585" s="236"/>
      <c r="H585" s="240">
        <v>4.446</v>
      </c>
      <c r="I585" s="241"/>
      <c r="J585" s="236"/>
      <c r="K585" s="236"/>
      <c r="L585" s="242"/>
      <c r="M585" s="243"/>
      <c r="N585" s="244"/>
      <c r="O585" s="244"/>
      <c r="P585" s="244"/>
      <c r="Q585" s="244"/>
      <c r="R585" s="244"/>
      <c r="S585" s="244"/>
      <c r="T585" s="245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6" t="s">
        <v>232</v>
      </c>
      <c r="AU585" s="246" t="s">
        <v>86</v>
      </c>
      <c r="AV585" s="13" t="s">
        <v>86</v>
      </c>
      <c r="AW585" s="13" t="s">
        <v>32</v>
      </c>
      <c r="AX585" s="13" t="s">
        <v>84</v>
      </c>
      <c r="AY585" s="246" t="s">
        <v>224</v>
      </c>
    </row>
    <row r="586" spans="1:65" s="2" customFormat="1" ht="33" customHeight="1">
      <c r="A586" s="38"/>
      <c r="B586" s="39"/>
      <c r="C586" s="221" t="s">
        <v>1050</v>
      </c>
      <c r="D586" s="221" t="s">
        <v>226</v>
      </c>
      <c r="E586" s="222" t="s">
        <v>1051</v>
      </c>
      <c r="F586" s="223" t="s">
        <v>1052</v>
      </c>
      <c r="G586" s="224" t="s">
        <v>229</v>
      </c>
      <c r="H586" s="225">
        <v>22.268</v>
      </c>
      <c r="I586" s="226"/>
      <c r="J586" s="227">
        <f>ROUND(I586*H586,2)</f>
        <v>0</v>
      </c>
      <c r="K586" s="228"/>
      <c r="L586" s="44"/>
      <c r="M586" s="229" t="s">
        <v>1</v>
      </c>
      <c r="N586" s="230" t="s">
        <v>41</v>
      </c>
      <c r="O586" s="91"/>
      <c r="P586" s="231">
        <f>O586*H586</f>
        <v>0</v>
      </c>
      <c r="Q586" s="231">
        <v>0.01158</v>
      </c>
      <c r="R586" s="231">
        <f>Q586*H586</f>
        <v>0.25786344</v>
      </c>
      <c r="S586" s="231">
        <v>0</v>
      </c>
      <c r="T586" s="232">
        <f>S586*H586</f>
        <v>0</v>
      </c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R586" s="233" t="s">
        <v>318</v>
      </c>
      <c r="AT586" s="233" t="s">
        <v>226</v>
      </c>
      <c r="AU586" s="233" t="s">
        <v>86</v>
      </c>
      <c r="AY586" s="17" t="s">
        <v>224</v>
      </c>
      <c r="BE586" s="234">
        <f>IF(N586="základní",J586,0)</f>
        <v>0</v>
      </c>
      <c r="BF586" s="234">
        <f>IF(N586="snížená",J586,0)</f>
        <v>0</v>
      </c>
      <c r="BG586" s="234">
        <f>IF(N586="zákl. přenesená",J586,0)</f>
        <v>0</v>
      </c>
      <c r="BH586" s="234">
        <f>IF(N586="sníž. přenesená",J586,0)</f>
        <v>0</v>
      </c>
      <c r="BI586" s="234">
        <f>IF(N586="nulová",J586,0)</f>
        <v>0</v>
      </c>
      <c r="BJ586" s="17" t="s">
        <v>84</v>
      </c>
      <c r="BK586" s="234">
        <f>ROUND(I586*H586,2)</f>
        <v>0</v>
      </c>
      <c r="BL586" s="17" t="s">
        <v>318</v>
      </c>
      <c r="BM586" s="233" t="s">
        <v>1053</v>
      </c>
    </row>
    <row r="587" spans="1:51" s="13" customFormat="1" ht="12">
      <c r="A587" s="13"/>
      <c r="B587" s="235"/>
      <c r="C587" s="236"/>
      <c r="D587" s="237" t="s">
        <v>232</v>
      </c>
      <c r="E587" s="238" t="s">
        <v>146</v>
      </c>
      <c r="F587" s="239" t="s">
        <v>1054</v>
      </c>
      <c r="G587" s="236"/>
      <c r="H587" s="240">
        <v>22.268</v>
      </c>
      <c r="I587" s="241"/>
      <c r="J587" s="236"/>
      <c r="K587" s="236"/>
      <c r="L587" s="242"/>
      <c r="M587" s="243"/>
      <c r="N587" s="244"/>
      <c r="O587" s="244"/>
      <c r="P587" s="244"/>
      <c r="Q587" s="244"/>
      <c r="R587" s="244"/>
      <c r="S587" s="244"/>
      <c r="T587" s="245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6" t="s">
        <v>232</v>
      </c>
      <c r="AU587" s="246" t="s">
        <v>86</v>
      </c>
      <c r="AV587" s="13" t="s">
        <v>86</v>
      </c>
      <c r="AW587" s="13" t="s">
        <v>32</v>
      </c>
      <c r="AX587" s="13" t="s">
        <v>84</v>
      </c>
      <c r="AY587" s="246" t="s">
        <v>224</v>
      </c>
    </row>
    <row r="588" spans="1:65" s="2" customFormat="1" ht="37.8" customHeight="1">
      <c r="A588" s="38"/>
      <c r="B588" s="39"/>
      <c r="C588" s="221" t="s">
        <v>1055</v>
      </c>
      <c r="D588" s="221" t="s">
        <v>226</v>
      </c>
      <c r="E588" s="222" t="s">
        <v>1056</v>
      </c>
      <c r="F588" s="223" t="s">
        <v>1057</v>
      </c>
      <c r="G588" s="224" t="s">
        <v>229</v>
      </c>
      <c r="H588" s="225">
        <v>6.87</v>
      </c>
      <c r="I588" s="226"/>
      <c r="J588" s="227">
        <f>ROUND(I588*H588,2)</f>
        <v>0</v>
      </c>
      <c r="K588" s="228"/>
      <c r="L588" s="44"/>
      <c r="M588" s="229" t="s">
        <v>1</v>
      </c>
      <c r="N588" s="230" t="s">
        <v>41</v>
      </c>
      <c r="O588" s="91"/>
      <c r="P588" s="231">
        <f>O588*H588</f>
        <v>0</v>
      </c>
      <c r="Q588" s="231">
        <v>0.01189</v>
      </c>
      <c r="R588" s="231">
        <f>Q588*H588</f>
        <v>0.0816843</v>
      </c>
      <c r="S588" s="231">
        <v>0</v>
      </c>
      <c r="T588" s="232">
        <f>S588*H588</f>
        <v>0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33" t="s">
        <v>318</v>
      </c>
      <c r="AT588" s="233" t="s">
        <v>226</v>
      </c>
      <c r="AU588" s="233" t="s">
        <v>86</v>
      </c>
      <c r="AY588" s="17" t="s">
        <v>224</v>
      </c>
      <c r="BE588" s="234">
        <f>IF(N588="základní",J588,0)</f>
        <v>0</v>
      </c>
      <c r="BF588" s="234">
        <f>IF(N588="snížená",J588,0)</f>
        <v>0</v>
      </c>
      <c r="BG588" s="234">
        <f>IF(N588="zákl. přenesená",J588,0)</f>
        <v>0</v>
      </c>
      <c r="BH588" s="234">
        <f>IF(N588="sníž. přenesená",J588,0)</f>
        <v>0</v>
      </c>
      <c r="BI588" s="234">
        <f>IF(N588="nulová",J588,0)</f>
        <v>0</v>
      </c>
      <c r="BJ588" s="17" t="s">
        <v>84</v>
      </c>
      <c r="BK588" s="234">
        <f>ROUND(I588*H588,2)</f>
        <v>0</v>
      </c>
      <c r="BL588" s="17" t="s">
        <v>318</v>
      </c>
      <c r="BM588" s="233" t="s">
        <v>1058</v>
      </c>
    </row>
    <row r="589" spans="1:51" s="13" customFormat="1" ht="12">
      <c r="A589" s="13"/>
      <c r="B589" s="235"/>
      <c r="C589" s="236"/>
      <c r="D589" s="237" t="s">
        <v>232</v>
      </c>
      <c r="E589" s="238" t="s">
        <v>148</v>
      </c>
      <c r="F589" s="239" t="s">
        <v>1059</v>
      </c>
      <c r="G589" s="236"/>
      <c r="H589" s="240">
        <v>6.87</v>
      </c>
      <c r="I589" s="241"/>
      <c r="J589" s="236"/>
      <c r="K589" s="236"/>
      <c r="L589" s="242"/>
      <c r="M589" s="243"/>
      <c r="N589" s="244"/>
      <c r="O589" s="244"/>
      <c r="P589" s="244"/>
      <c r="Q589" s="244"/>
      <c r="R589" s="244"/>
      <c r="S589" s="244"/>
      <c r="T589" s="245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6" t="s">
        <v>232</v>
      </c>
      <c r="AU589" s="246" t="s">
        <v>86</v>
      </c>
      <c r="AV589" s="13" t="s">
        <v>86</v>
      </c>
      <c r="AW589" s="13" t="s">
        <v>32</v>
      </c>
      <c r="AX589" s="13" t="s">
        <v>84</v>
      </c>
      <c r="AY589" s="246" t="s">
        <v>224</v>
      </c>
    </row>
    <row r="590" spans="1:65" s="2" customFormat="1" ht="33" customHeight="1">
      <c r="A590" s="38"/>
      <c r="B590" s="39"/>
      <c r="C590" s="221" t="s">
        <v>1060</v>
      </c>
      <c r="D590" s="221" t="s">
        <v>226</v>
      </c>
      <c r="E590" s="222" t="s">
        <v>1061</v>
      </c>
      <c r="F590" s="223" t="s">
        <v>1062</v>
      </c>
      <c r="G590" s="224" t="s">
        <v>321</v>
      </c>
      <c r="H590" s="225">
        <v>1</v>
      </c>
      <c r="I590" s="226"/>
      <c r="J590" s="227">
        <f>ROUND(I590*H590,2)</f>
        <v>0</v>
      </c>
      <c r="K590" s="228"/>
      <c r="L590" s="44"/>
      <c r="M590" s="229" t="s">
        <v>1</v>
      </c>
      <c r="N590" s="230" t="s">
        <v>41</v>
      </c>
      <c r="O590" s="91"/>
      <c r="P590" s="231">
        <f>O590*H590</f>
        <v>0</v>
      </c>
      <c r="Q590" s="231">
        <v>0</v>
      </c>
      <c r="R590" s="231">
        <f>Q590*H590</f>
        <v>0</v>
      </c>
      <c r="S590" s="231">
        <v>0</v>
      </c>
      <c r="T590" s="232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233" t="s">
        <v>318</v>
      </c>
      <c r="AT590" s="233" t="s">
        <v>226</v>
      </c>
      <c r="AU590" s="233" t="s">
        <v>86</v>
      </c>
      <c r="AY590" s="17" t="s">
        <v>224</v>
      </c>
      <c r="BE590" s="234">
        <f>IF(N590="základní",J590,0)</f>
        <v>0</v>
      </c>
      <c r="BF590" s="234">
        <f>IF(N590="snížená",J590,0)</f>
        <v>0</v>
      </c>
      <c r="BG590" s="234">
        <f>IF(N590="zákl. přenesená",J590,0)</f>
        <v>0</v>
      </c>
      <c r="BH590" s="234">
        <f>IF(N590="sníž. přenesená",J590,0)</f>
        <v>0</v>
      </c>
      <c r="BI590" s="234">
        <f>IF(N590="nulová",J590,0)</f>
        <v>0</v>
      </c>
      <c r="BJ590" s="17" t="s">
        <v>84</v>
      </c>
      <c r="BK590" s="234">
        <f>ROUND(I590*H590,2)</f>
        <v>0</v>
      </c>
      <c r="BL590" s="17" t="s">
        <v>318</v>
      </c>
      <c r="BM590" s="233" t="s">
        <v>1063</v>
      </c>
    </row>
    <row r="591" spans="1:65" s="2" customFormat="1" ht="24.15" customHeight="1">
      <c r="A591" s="38"/>
      <c r="B591" s="39"/>
      <c r="C591" s="269" t="s">
        <v>1064</v>
      </c>
      <c r="D591" s="269" t="s">
        <v>413</v>
      </c>
      <c r="E591" s="270" t="s">
        <v>1065</v>
      </c>
      <c r="F591" s="271" t="s">
        <v>1066</v>
      </c>
      <c r="G591" s="272" t="s">
        <v>321</v>
      </c>
      <c r="H591" s="273">
        <v>1</v>
      </c>
      <c r="I591" s="274"/>
      <c r="J591" s="275">
        <f>ROUND(I591*H591,2)</f>
        <v>0</v>
      </c>
      <c r="K591" s="276"/>
      <c r="L591" s="277"/>
      <c r="M591" s="278" t="s">
        <v>1</v>
      </c>
      <c r="N591" s="279" t="s">
        <v>41</v>
      </c>
      <c r="O591" s="91"/>
      <c r="P591" s="231">
        <f>O591*H591</f>
        <v>0</v>
      </c>
      <c r="Q591" s="231">
        <v>0.034</v>
      </c>
      <c r="R591" s="231">
        <f>Q591*H591</f>
        <v>0.034</v>
      </c>
      <c r="S591" s="231">
        <v>0</v>
      </c>
      <c r="T591" s="232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33" t="s">
        <v>412</v>
      </c>
      <c r="AT591" s="233" t="s">
        <v>413</v>
      </c>
      <c r="AU591" s="233" t="s">
        <v>86</v>
      </c>
      <c r="AY591" s="17" t="s">
        <v>224</v>
      </c>
      <c r="BE591" s="234">
        <f>IF(N591="základní",J591,0)</f>
        <v>0</v>
      </c>
      <c r="BF591" s="234">
        <f>IF(N591="snížená",J591,0)</f>
        <v>0</v>
      </c>
      <c r="BG591" s="234">
        <f>IF(N591="zákl. přenesená",J591,0)</f>
        <v>0</v>
      </c>
      <c r="BH591" s="234">
        <f>IF(N591="sníž. přenesená",J591,0)</f>
        <v>0</v>
      </c>
      <c r="BI591" s="234">
        <f>IF(N591="nulová",J591,0)</f>
        <v>0</v>
      </c>
      <c r="BJ591" s="17" t="s">
        <v>84</v>
      </c>
      <c r="BK591" s="234">
        <f>ROUND(I591*H591,2)</f>
        <v>0</v>
      </c>
      <c r="BL591" s="17" t="s">
        <v>318</v>
      </c>
      <c r="BM591" s="233" t="s">
        <v>1067</v>
      </c>
    </row>
    <row r="592" spans="1:65" s="2" customFormat="1" ht="24.15" customHeight="1">
      <c r="A592" s="38"/>
      <c r="B592" s="39"/>
      <c r="C592" s="221" t="s">
        <v>1068</v>
      </c>
      <c r="D592" s="221" t="s">
        <v>226</v>
      </c>
      <c r="E592" s="222" t="s">
        <v>1069</v>
      </c>
      <c r="F592" s="223" t="s">
        <v>1070</v>
      </c>
      <c r="G592" s="224" t="s">
        <v>229</v>
      </c>
      <c r="H592" s="225">
        <v>62.46</v>
      </c>
      <c r="I592" s="226"/>
      <c r="J592" s="227">
        <f>ROUND(I592*H592,2)</f>
        <v>0</v>
      </c>
      <c r="K592" s="228"/>
      <c r="L592" s="44"/>
      <c r="M592" s="229" t="s">
        <v>1</v>
      </c>
      <c r="N592" s="230" t="s">
        <v>41</v>
      </c>
      <c r="O592" s="91"/>
      <c r="P592" s="231">
        <f>O592*H592</f>
        <v>0</v>
      </c>
      <c r="Q592" s="231">
        <v>0.03271</v>
      </c>
      <c r="R592" s="231">
        <f>Q592*H592</f>
        <v>2.0430666000000004</v>
      </c>
      <c r="S592" s="231">
        <v>0</v>
      </c>
      <c r="T592" s="232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33" t="s">
        <v>318</v>
      </c>
      <c r="AT592" s="233" t="s">
        <v>226</v>
      </c>
      <c r="AU592" s="233" t="s">
        <v>86</v>
      </c>
      <c r="AY592" s="17" t="s">
        <v>224</v>
      </c>
      <c r="BE592" s="234">
        <f>IF(N592="základní",J592,0)</f>
        <v>0</v>
      </c>
      <c r="BF592" s="234">
        <f>IF(N592="snížená",J592,0)</f>
        <v>0</v>
      </c>
      <c r="BG592" s="234">
        <f>IF(N592="zákl. přenesená",J592,0)</f>
        <v>0</v>
      </c>
      <c r="BH592" s="234">
        <f>IF(N592="sníž. přenesená",J592,0)</f>
        <v>0</v>
      </c>
      <c r="BI592" s="234">
        <f>IF(N592="nulová",J592,0)</f>
        <v>0</v>
      </c>
      <c r="BJ592" s="17" t="s">
        <v>84</v>
      </c>
      <c r="BK592" s="234">
        <f>ROUND(I592*H592,2)</f>
        <v>0</v>
      </c>
      <c r="BL592" s="17" t="s">
        <v>318</v>
      </c>
      <c r="BM592" s="233" t="s">
        <v>1071</v>
      </c>
    </row>
    <row r="593" spans="1:51" s="13" customFormat="1" ht="12">
      <c r="A593" s="13"/>
      <c r="B593" s="235"/>
      <c r="C593" s="236"/>
      <c r="D593" s="237" t="s">
        <v>232</v>
      </c>
      <c r="E593" s="238" t="s">
        <v>1</v>
      </c>
      <c r="F593" s="239" t="s">
        <v>1072</v>
      </c>
      <c r="G593" s="236"/>
      <c r="H593" s="240">
        <v>62.46</v>
      </c>
      <c r="I593" s="241"/>
      <c r="J593" s="236"/>
      <c r="K593" s="236"/>
      <c r="L593" s="242"/>
      <c r="M593" s="243"/>
      <c r="N593" s="244"/>
      <c r="O593" s="244"/>
      <c r="P593" s="244"/>
      <c r="Q593" s="244"/>
      <c r="R593" s="244"/>
      <c r="S593" s="244"/>
      <c r="T593" s="245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6" t="s">
        <v>232</v>
      </c>
      <c r="AU593" s="246" t="s">
        <v>86</v>
      </c>
      <c r="AV593" s="13" t="s">
        <v>86</v>
      </c>
      <c r="AW593" s="13" t="s">
        <v>32</v>
      </c>
      <c r="AX593" s="13" t="s">
        <v>84</v>
      </c>
      <c r="AY593" s="246" t="s">
        <v>224</v>
      </c>
    </row>
    <row r="594" spans="1:65" s="2" customFormat="1" ht="24.15" customHeight="1">
      <c r="A594" s="38"/>
      <c r="B594" s="39"/>
      <c r="C594" s="221" t="s">
        <v>1073</v>
      </c>
      <c r="D594" s="221" t="s">
        <v>226</v>
      </c>
      <c r="E594" s="222" t="s">
        <v>1074</v>
      </c>
      <c r="F594" s="223" t="s">
        <v>1075</v>
      </c>
      <c r="G594" s="224" t="s">
        <v>253</v>
      </c>
      <c r="H594" s="225">
        <v>7.709</v>
      </c>
      <c r="I594" s="226"/>
      <c r="J594" s="227">
        <f>ROUND(I594*H594,2)</f>
        <v>0</v>
      </c>
      <c r="K594" s="228"/>
      <c r="L594" s="44"/>
      <c r="M594" s="229" t="s">
        <v>1</v>
      </c>
      <c r="N594" s="230" t="s">
        <v>41</v>
      </c>
      <c r="O594" s="91"/>
      <c r="P594" s="231">
        <f>O594*H594</f>
        <v>0</v>
      </c>
      <c r="Q594" s="231">
        <v>0</v>
      </c>
      <c r="R594" s="231">
        <f>Q594*H594</f>
        <v>0</v>
      </c>
      <c r="S594" s="231">
        <v>0</v>
      </c>
      <c r="T594" s="232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33" t="s">
        <v>318</v>
      </c>
      <c r="AT594" s="233" t="s">
        <v>226</v>
      </c>
      <c r="AU594" s="233" t="s">
        <v>86</v>
      </c>
      <c r="AY594" s="17" t="s">
        <v>224</v>
      </c>
      <c r="BE594" s="234">
        <f>IF(N594="základní",J594,0)</f>
        <v>0</v>
      </c>
      <c r="BF594" s="234">
        <f>IF(N594="snížená",J594,0)</f>
        <v>0</v>
      </c>
      <c r="BG594" s="234">
        <f>IF(N594="zákl. přenesená",J594,0)</f>
        <v>0</v>
      </c>
      <c r="BH594" s="234">
        <f>IF(N594="sníž. přenesená",J594,0)</f>
        <v>0</v>
      </c>
      <c r="BI594" s="234">
        <f>IF(N594="nulová",J594,0)</f>
        <v>0</v>
      </c>
      <c r="BJ594" s="17" t="s">
        <v>84</v>
      </c>
      <c r="BK594" s="234">
        <f>ROUND(I594*H594,2)</f>
        <v>0</v>
      </c>
      <c r="BL594" s="17" t="s">
        <v>318</v>
      </c>
      <c r="BM594" s="233" t="s">
        <v>1076</v>
      </c>
    </row>
    <row r="595" spans="1:63" s="12" customFormat="1" ht="22.8" customHeight="1">
      <c r="A595" s="12"/>
      <c r="B595" s="205"/>
      <c r="C595" s="206"/>
      <c r="D595" s="207" t="s">
        <v>75</v>
      </c>
      <c r="E595" s="219" t="s">
        <v>1077</v>
      </c>
      <c r="F595" s="219" t="s">
        <v>1078</v>
      </c>
      <c r="G595" s="206"/>
      <c r="H595" s="206"/>
      <c r="I595" s="209"/>
      <c r="J595" s="220">
        <f>BK595</f>
        <v>0</v>
      </c>
      <c r="K595" s="206"/>
      <c r="L595" s="211"/>
      <c r="M595" s="212"/>
      <c r="N595" s="213"/>
      <c r="O595" s="213"/>
      <c r="P595" s="214">
        <f>SUM(P596:P635)</f>
        <v>0</v>
      </c>
      <c r="Q595" s="213"/>
      <c r="R595" s="214">
        <f>SUM(R596:R635)</f>
        <v>1.1591163500000001</v>
      </c>
      <c r="S595" s="213"/>
      <c r="T595" s="215">
        <f>SUM(T596:T635)</f>
        <v>0.3482232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16" t="s">
        <v>86</v>
      </c>
      <c r="AT595" s="217" t="s">
        <v>75</v>
      </c>
      <c r="AU595" s="217" t="s">
        <v>84</v>
      </c>
      <c r="AY595" s="216" t="s">
        <v>224</v>
      </c>
      <c r="BK595" s="218">
        <f>SUM(BK596:BK635)</f>
        <v>0</v>
      </c>
    </row>
    <row r="596" spans="1:65" s="2" customFormat="1" ht="16.5" customHeight="1">
      <c r="A596" s="38"/>
      <c r="B596" s="39"/>
      <c r="C596" s="221" t="s">
        <v>1079</v>
      </c>
      <c r="D596" s="221" t="s">
        <v>226</v>
      </c>
      <c r="E596" s="222" t="s">
        <v>1080</v>
      </c>
      <c r="F596" s="223" t="s">
        <v>1081</v>
      </c>
      <c r="G596" s="224" t="s">
        <v>229</v>
      </c>
      <c r="H596" s="225">
        <v>111.61</v>
      </c>
      <c r="I596" s="226"/>
      <c r="J596" s="227">
        <f>ROUND(I596*H596,2)</f>
        <v>0</v>
      </c>
      <c r="K596" s="228"/>
      <c r="L596" s="44"/>
      <c r="M596" s="229" t="s">
        <v>1</v>
      </c>
      <c r="N596" s="230" t="s">
        <v>41</v>
      </c>
      <c r="O596" s="91"/>
      <c r="P596" s="231">
        <f>O596*H596</f>
        <v>0</v>
      </c>
      <c r="Q596" s="231">
        <v>0</v>
      </c>
      <c r="R596" s="231">
        <f>Q596*H596</f>
        <v>0</v>
      </c>
      <c r="S596" s="231">
        <v>0.00312</v>
      </c>
      <c r="T596" s="232">
        <f>S596*H596</f>
        <v>0.3482232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33" t="s">
        <v>318</v>
      </c>
      <c r="AT596" s="233" t="s">
        <v>226</v>
      </c>
      <c r="AU596" s="233" t="s">
        <v>86</v>
      </c>
      <c r="AY596" s="17" t="s">
        <v>224</v>
      </c>
      <c r="BE596" s="234">
        <f>IF(N596="základní",J596,0)</f>
        <v>0</v>
      </c>
      <c r="BF596" s="234">
        <f>IF(N596="snížená",J596,0)</f>
        <v>0</v>
      </c>
      <c r="BG596" s="234">
        <f>IF(N596="zákl. přenesená",J596,0)</f>
        <v>0</v>
      </c>
      <c r="BH596" s="234">
        <f>IF(N596="sníž. přenesená",J596,0)</f>
        <v>0</v>
      </c>
      <c r="BI596" s="234">
        <f>IF(N596="nulová",J596,0)</f>
        <v>0</v>
      </c>
      <c r="BJ596" s="17" t="s">
        <v>84</v>
      </c>
      <c r="BK596" s="234">
        <f>ROUND(I596*H596,2)</f>
        <v>0</v>
      </c>
      <c r="BL596" s="17" t="s">
        <v>318</v>
      </c>
      <c r="BM596" s="233" t="s">
        <v>1082</v>
      </c>
    </row>
    <row r="597" spans="1:51" s="13" customFormat="1" ht="12">
      <c r="A597" s="13"/>
      <c r="B597" s="235"/>
      <c r="C597" s="236"/>
      <c r="D597" s="237" t="s">
        <v>232</v>
      </c>
      <c r="E597" s="238" t="s">
        <v>1</v>
      </c>
      <c r="F597" s="239" t="s">
        <v>1083</v>
      </c>
      <c r="G597" s="236"/>
      <c r="H597" s="240">
        <v>111.61</v>
      </c>
      <c r="I597" s="241"/>
      <c r="J597" s="236"/>
      <c r="K597" s="236"/>
      <c r="L597" s="242"/>
      <c r="M597" s="243"/>
      <c r="N597" s="244"/>
      <c r="O597" s="244"/>
      <c r="P597" s="244"/>
      <c r="Q597" s="244"/>
      <c r="R597" s="244"/>
      <c r="S597" s="244"/>
      <c r="T597" s="24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6" t="s">
        <v>232</v>
      </c>
      <c r="AU597" s="246" t="s">
        <v>86</v>
      </c>
      <c r="AV597" s="13" t="s">
        <v>86</v>
      </c>
      <c r="AW597" s="13" t="s">
        <v>32</v>
      </c>
      <c r="AX597" s="13" t="s">
        <v>84</v>
      </c>
      <c r="AY597" s="246" t="s">
        <v>224</v>
      </c>
    </row>
    <row r="598" spans="1:65" s="2" customFormat="1" ht="21.75" customHeight="1">
      <c r="A598" s="38"/>
      <c r="B598" s="39"/>
      <c r="C598" s="221" t="s">
        <v>1084</v>
      </c>
      <c r="D598" s="221" t="s">
        <v>226</v>
      </c>
      <c r="E598" s="222" t="s">
        <v>1085</v>
      </c>
      <c r="F598" s="223" t="s">
        <v>1086</v>
      </c>
      <c r="G598" s="224" t="s">
        <v>229</v>
      </c>
      <c r="H598" s="225">
        <v>116.86</v>
      </c>
      <c r="I598" s="226"/>
      <c r="J598" s="227">
        <f>ROUND(I598*H598,2)</f>
        <v>0</v>
      </c>
      <c r="K598" s="228"/>
      <c r="L598" s="44"/>
      <c r="M598" s="229" t="s">
        <v>1</v>
      </c>
      <c r="N598" s="230" t="s">
        <v>41</v>
      </c>
      <c r="O598" s="91"/>
      <c r="P598" s="231">
        <f>O598*H598</f>
        <v>0</v>
      </c>
      <c r="Q598" s="231">
        <v>0</v>
      </c>
      <c r="R598" s="231">
        <f>Q598*H598</f>
        <v>0</v>
      </c>
      <c r="S598" s="231">
        <v>0</v>
      </c>
      <c r="T598" s="232">
        <f>S598*H598</f>
        <v>0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R598" s="233" t="s">
        <v>318</v>
      </c>
      <c r="AT598" s="233" t="s">
        <v>226</v>
      </c>
      <c r="AU598" s="233" t="s">
        <v>86</v>
      </c>
      <c r="AY598" s="17" t="s">
        <v>224</v>
      </c>
      <c r="BE598" s="234">
        <f>IF(N598="základní",J598,0)</f>
        <v>0</v>
      </c>
      <c r="BF598" s="234">
        <f>IF(N598="snížená",J598,0)</f>
        <v>0</v>
      </c>
      <c r="BG598" s="234">
        <f>IF(N598="zákl. přenesená",J598,0)</f>
        <v>0</v>
      </c>
      <c r="BH598" s="234">
        <f>IF(N598="sníž. přenesená",J598,0)</f>
        <v>0</v>
      </c>
      <c r="BI598" s="234">
        <f>IF(N598="nulová",J598,0)</f>
        <v>0</v>
      </c>
      <c r="BJ598" s="17" t="s">
        <v>84</v>
      </c>
      <c r="BK598" s="234">
        <f>ROUND(I598*H598,2)</f>
        <v>0</v>
      </c>
      <c r="BL598" s="17" t="s">
        <v>318</v>
      </c>
      <c r="BM598" s="233" t="s">
        <v>1087</v>
      </c>
    </row>
    <row r="599" spans="1:51" s="13" customFormat="1" ht="12">
      <c r="A599" s="13"/>
      <c r="B599" s="235"/>
      <c r="C599" s="236"/>
      <c r="D599" s="237" t="s">
        <v>232</v>
      </c>
      <c r="E599" s="238" t="s">
        <v>1</v>
      </c>
      <c r="F599" s="239" t="s">
        <v>138</v>
      </c>
      <c r="G599" s="236"/>
      <c r="H599" s="240">
        <v>108.991</v>
      </c>
      <c r="I599" s="241"/>
      <c r="J599" s="236"/>
      <c r="K599" s="236"/>
      <c r="L599" s="242"/>
      <c r="M599" s="243"/>
      <c r="N599" s="244"/>
      <c r="O599" s="244"/>
      <c r="P599" s="244"/>
      <c r="Q599" s="244"/>
      <c r="R599" s="244"/>
      <c r="S599" s="244"/>
      <c r="T599" s="245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6" t="s">
        <v>232</v>
      </c>
      <c r="AU599" s="246" t="s">
        <v>86</v>
      </c>
      <c r="AV599" s="13" t="s">
        <v>86</v>
      </c>
      <c r="AW599" s="13" t="s">
        <v>32</v>
      </c>
      <c r="AX599" s="13" t="s">
        <v>76</v>
      </c>
      <c r="AY599" s="246" t="s">
        <v>224</v>
      </c>
    </row>
    <row r="600" spans="1:51" s="13" customFormat="1" ht="12">
      <c r="A600" s="13"/>
      <c r="B600" s="235"/>
      <c r="C600" s="236"/>
      <c r="D600" s="237" t="s">
        <v>232</v>
      </c>
      <c r="E600" s="238" t="s">
        <v>1</v>
      </c>
      <c r="F600" s="239" t="s">
        <v>780</v>
      </c>
      <c r="G600" s="236"/>
      <c r="H600" s="240">
        <v>7.869</v>
      </c>
      <c r="I600" s="241"/>
      <c r="J600" s="236"/>
      <c r="K600" s="236"/>
      <c r="L600" s="242"/>
      <c r="M600" s="243"/>
      <c r="N600" s="244"/>
      <c r="O600" s="244"/>
      <c r="P600" s="244"/>
      <c r="Q600" s="244"/>
      <c r="R600" s="244"/>
      <c r="S600" s="244"/>
      <c r="T600" s="245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6" t="s">
        <v>232</v>
      </c>
      <c r="AU600" s="246" t="s">
        <v>86</v>
      </c>
      <c r="AV600" s="13" t="s">
        <v>86</v>
      </c>
      <c r="AW600" s="13" t="s">
        <v>32</v>
      </c>
      <c r="AX600" s="13" t="s">
        <v>76</v>
      </c>
      <c r="AY600" s="246" t="s">
        <v>224</v>
      </c>
    </row>
    <row r="601" spans="1:51" s="14" customFormat="1" ht="12">
      <c r="A601" s="14"/>
      <c r="B601" s="247"/>
      <c r="C601" s="248"/>
      <c r="D601" s="237" t="s">
        <v>232</v>
      </c>
      <c r="E601" s="249" t="s">
        <v>1</v>
      </c>
      <c r="F601" s="250" t="s">
        <v>240</v>
      </c>
      <c r="G601" s="248"/>
      <c r="H601" s="251">
        <v>116.86</v>
      </c>
      <c r="I601" s="252"/>
      <c r="J601" s="248"/>
      <c r="K601" s="248"/>
      <c r="L601" s="253"/>
      <c r="M601" s="254"/>
      <c r="N601" s="255"/>
      <c r="O601" s="255"/>
      <c r="P601" s="255"/>
      <c r="Q601" s="255"/>
      <c r="R601" s="255"/>
      <c r="S601" s="255"/>
      <c r="T601" s="256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7" t="s">
        <v>232</v>
      </c>
      <c r="AU601" s="257" t="s">
        <v>86</v>
      </c>
      <c r="AV601" s="14" t="s">
        <v>230</v>
      </c>
      <c r="AW601" s="14" t="s">
        <v>32</v>
      </c>
      <c r="AX601" s="14" t="s">
        <v>84</v>
      </c>
      <c r="AY601" s="257" t="s">
        <v>224</v>
      </c>
    </row>
    <row r="602" spans="1:65" s="2" customFormat="1" ht="33" customHeight="1">
      <c r="A602" s="38"/>
      <c r="B602" s="39"/>
      <c r="C602" s="269" t="s">
        <v>1088</v>
      </c>
      <c r="D602" s="269" t="s">
        <v>413</v>
      </c>
      <c r="E602" s="270" t="s">
        <v>1089</v>
      </c>
      <c r="F602" s="271" t="s">
        <v>1090</v>
      </c>
      <c r="G602" s="272" t="s">
        <v>229</v>
      </c>
      <c r="H602" s="273">
        <v>134.389</v>
      </c>
      <c r="I602" s="274"/>
      <c r="J602" s="275">
        <f>ROUND(I602*H602,2)</f>
        <v>0</v>
      </c>
      <c r="K602" s="276"/>
      <c r="L602" s="277"/>
      <c r="M602" s="278" t="s">
        <v>1</v>
      </c>
      <c r="N602" s="279" t="s">
        <v>41</v>
      </c>
      <c r="O602" s="91"/>
      <c r="P602" s="231">
        <f>O602*H602</f>
        <v>0</v>
      </c>
      <c r="Q602" s="231">
        <v>0.0005</v>
      </c>
      <c r="R602" s="231">
        <f>Q602*H602</f>
        <v>0.0671945</v>
      </c>
      <c r="S602" s="231">
        <v>0</v>
      </c>
      <c r="T602" s="232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233" t="s">
        <v>412</v>
      </c>
      <c r="AT602" s="233" t="s">
        <v>413</v>
      </c>
      <c r="AU602" s="233" t="s">
        <v>86</v>
      </c>
      <c r="AY602" s="17" t="s">
        <v>224</v>
      </c>
      <c r="BE602" s="234">
        <f>IF(N602="základní",J602,0)</f>
        <v>0</v>
      </c>
      <c r="BF602" s="234">
        <f>IF(N602="snížená",J602,0)</f>
        <v>0</v>
      </c>
      <c r="BG602" s="234">
        <f>IF(N602="zákl. přenesená",J602,0)</f>
        <v>0</v>
      </c>
      <c r="BH602" s="234">
        <f>IF(N602="sníž. přenesená",J602,0)</f>
        <v>0</v>
      </c>
      <c r="BI602" s="234">
        <f>IF(N602="nulová",J602,0)</f>
        <v>0</v>
      </c>
      <c r="BJ602" s="17" t="s">
        <v>84</v>
      </c>
      <c r="BK602" s="234">
        <f>ROUND(I602*H602,2)</f>
        <v>0</v>
      </c>
      <c r="BL602" s="17" t="s">
        <v>318</v>
      </c>
      <c r="BM602" s="233" t="s">
        <v>1091</v>
      </c>
    </row>
    <row r="603" spans="1:51" s="13" customFormat="1" ht="12">
      <c r="A603" s="13"/>
      <c r="B603" s="235"/>
      <c r="C603" s="236"/>
      <c r="D603" s="237" t="s">
        <v>232</v>
      </c>
      <c r="E603" s="236"/>
      <c r="F603" s="239" t="s">
        <v>1092</v>
      </c>
      <c r="G603" s="236"/>
      <c r="H603" s="240">
        <v>134.389</v>
      </c>
      <c r="I603" s="241"/>
      <c r="J603" s="236"/>
      <c r="K603" s="236"/>
      <c r="L603" s="242"/>
      <c r="M603" s="243"/>
      <c r="N603" s="244"/>
      <c r="O603" s="244"/>
      <c r="P603" s="244"/>
      <c r="Q603" s="244"/>
      <c r="R603" s="244"/>
      <c r="S603" s="244"/>
      <c r="T603" s="245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6" t="s">
        <v>232</v>
      </c>
      <c r="AU603" s="246" t="s">
        <v>86</v>
      </c>
      <c r="AV603" s="13" t="s">
        <v>86</v>
      </c>
      <c r="AW603" s="13" t="s">
        <v>4</v>
      </c>
      <c r="AX603" s="13" t="s">
        <v>84</v>
      </c>
      <c r="AY603" s="246" t="s">
        <v>224</v>
      </c>
    </row>
    <row r="604" spans="1:65" s="2" customFormat="1" ht="33" customHeight="1">
      <c r="A604" s="38"/>
      <c r="B604" s="39"/>
      <c r="C604" s="221" t="s">
        <v>1093</v>
      </c>
      <c r="D604" s="221" t="s">
        <v>226</v>
      </c>
      <c r="E604" s="222" t="s">
        <v>1094</v>
      </c>
      <c r="F604" s="223" t="s">
        <v>1095</v>
      </c>
      <c r="G604" s="224" t="s">
        <v>229</v>
      </c>
      <c r="H604" s="225">
        <v>7.869</v>
      </c>
      <c r="I604" s="226"/>
      <c r="J604" s="227">
        <f>ROUND(I604*H604,2)</f>
        <v>0</v>
      </c>
      <c r="K604" s="228"/>
      <c r="L604" s="44"/>
      <c r="M604" s="229" t="s">
        <v>1</v>
      </c>
      <c r="N604" s="230" t="s">
        <v>41</v>
      </c>
      <c r="O604" s="91"/>
      <c r="P604" s="231">
        <f>O604*H604</f>
        <v>0</v>
      </c>
      <c r="Q604" s="231">
        <v>0.00661</v>
      </c>
      <c r="R604" s="231">
        <f>Q604*H604</f>
        <v>0.05201409</v>
      </c>
      <c r="S604" s="231">
        <v>0</v>
      </c>
      <c r="T604" s="232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33" t="s">
        <v>318</v>
      </c>
      <c r="AT604" s="233" t="s">
        <v>226</v>
      </c>
      <c r="AU604" s="233" t="s">
        <v>86</v>
      </c>
      <c r="AY604" s="17" t="s">
        <v>224</v>
      </c>
      <c r="BE604" s="234">
        <f>IF(N604="základní",J604,0)</f>
        <v>0</v>
      </c>
      <c r="BF604" s="234">
        <f>IF(N604="snížená",J604,0)</f>
        <v>0</v>
      </c>
      <c r="BG604" s="234">
        <f>IF(N604="zákl. přenesená",J604,0)</f>
        <v>0</v>
      </c>
      <c r="BH604" s="234">
        <f>IF(N604="sníž. přenesená",J604,0)</f>
        <v>0</v>
      </c>
      <c r="BI604" s="234">
        <f>IF(N604="nulová",J604,0)</f>
        <v>0</v>
      </c>
      <c r="BJ604" s="17" t="s">
        <v>84</v>
      </c>
      <c r="BK604" s="234">
        <f>ROUND(I604*H604,2)</f>
        <v>0</v>
      </c>
      <c r="BL604" s="17" t="s">
        <v>318</v>
      </c>
      <c r="BM604" s="233" t="s">
        <v>1096</v>
      </c>
    </row>
    <row r="605" spans="1:51" s="13" customFormat="1" ht="12">
      <c r="A605" s="13"/>
      <c r="B605" s="235"/>
      <c r="C605" s="236"/>
      <c r="D605" s="237" t="s">
        <v>232</v>
      </c>
      <c r="E605" s="238" t="s">
        <v>1</v>
      </c>
      <c r="F605" s="239" t="s">
        <v>780</v>
      </c>
      <c r="G605" s="236"/>
      <c r="H605" s="240">
        <v>7.869</v>
      </c>
      <c r="I605" s="241"/>
      <c r="J605" s="236"/>
      <c r="K605" s="236"/>
      <c r="L605" s="242"/>
      <c r="M605" s="243"/>
      <c r="N605" s="244"/>
      <c r="O605" s="244"/>
      <c r="P605" s="244"/>
      <c r="Q605" s="244"/>
      <c r="R605" s="244"/>
      <c r="S605" s="244"/>
      <c r="T605" s="245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6" t="s">
        <v>232</v>
      </c>
      <c r="AU605" s="246" t="s">
        <v>86</v>
      </c>
      <c r="AV605" s="13" t="s">
        <v>86</v>
      </c>
      <c r="AW605" s="13" t="s">
        <v>32</v>
      </c>
      <c r="AX605" s="13" t="s">
        <v>84</v>
      </c>
      <c r="AY605" s="246" t="s">
        <v>224</v>
      </c>
    </row>
    <row r="606" spans="1:65" s="2" customFormat="1" ht="33" customHeight="1">
      <c r="A606" s="38"/>
      <c r="B606" s="39"/>
      <c r="C606" s="221" t="s">
        <v>1097</v>
      </c>
      <c r="D606" s="221" t="s">
        <v>226</v>
      </c>
      <c r="E606" s="222" t="s">
        <v>1098</v>
      </c>
      <c r="F606" s="223" t="s">
        <v>1099</v>
      </c>
      <c r="G606" s="224" t="s">
        <v>229</v>
      </c>
      <c r="H606" s="225">
        <v>108.991</v>
      </c>
      <c r="I606" s="226"/>
      <c r="J606" s="227">
        <f>ROUND(I606*H606,2)</f>
        <v>0</v>
      </c>
      <c r="K606" s="228"/>
      <c r="L606" s="44"/>
      <c r="M606" s="229" t="s">
        <v>1</v>
      </c>
      <c r="N606" s="230" t="s">
        <v>41</v>
      </c>
      <c r="O606" s="91"/>
      <c r="P606" s="231">
        <f>O606*H606</f>
        <v>0</v>
      </c>
      <c r="Q606" s="231">
        <v>0.00661</v>
      </c>
      <c r="R606" s="231">
        <f>Q606*H606</f>
        <v>0.72043051</v>
      </c>
      <c r="S606" s="231">
        <v>0</v>
      </c>
      <c r="T606" s="232">
        <f>S606*H606</f>
        <v>0</v>
      </c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R606" s="233" t="s">
        <v>318</v>
      </c>
      <c r="AT606" s="233" t="s">
        <v>226</v>
      </c>
      <c r="AU606" s="233" t="s">
        <v>86</v>
      </c>
      <c r="AY606" s="17" t="s">
        <v>224</v>
      </c>
      <c r="BE606" s="234">
        <f>IF(N606="základní",J606,0)</f>
        <v>0</v>
      </c>
      <c r="BF606" s="234">
        <f>IF(N606="snížená",J606,0)</f>
        <v>0</v>
      </c>
      <c r="BG606" s="234">
        <f>IF(N606="zákl. přenesená",J606,0)</f>
        <v>0</v>
      </c>
      <c r="BH606" s="234">
        <f>IF(N606="sníž. přenesená",J606,0)</f>
        <v>0</v>
      </c>
      <c r="BI606" s="234">
        <f>IF(N606="nulová",J606,0)</f>
        <v>0</v>
      </c>
      <c r="BJ606" s="17" t="s">
        <v>84</v>
      </c>
      <c r="BK606" s="234">
        <f>ROUND(I606*H606,2)</f>
        <v>0</v>
      </c>
      <c r="BL606" s="17" t="s">
        <v>318</v>
      </c>
      <c r="BM606" s="233" t="s">
        <v>1100</v>
      </c>
    </row>
    <row r="607" spans="1:51" s="13" customFormat="1" ht="12">
      <c r="A607" s="13"/>
      <c r="B607" s="235"/>
      <c r="C607" s="236"/>
      <c r="D607" s="237" t="s">
        <v>232</v>
      </c>
      <c r="E607" s="238" t="s">
        <v>1</v>
      </c>
      <c r="F607" s="239" t="s">
        <v>138</v>
      </c>
      <c r="G607" s="236"/>
      <c r="H607" s="240">
        <v>108.991</v>
      </c>
      <c r="I607" s="241"/>
      <c r="J607" s="236"/>
      <c r="K607" s="236"/>
      <c r="L607" s="242"/>
      <c r="M607" s="243"/>
      <c r="N607" s="244"/>
      <c r="O607" s="244"/>
      <c r="P607" s="244"/>
      <c r="Q607" s="244"/>
      <c r="R607" s="244"/>
      <c r="S607" s="244"/>
      <c r="T607" s="245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6" t="s">
        <v>232</v>
      </c>
      <c r="AU607" s="246" t="s">
        <v>86</v>
      </c>
      <c r="AV607" s="13" t="s">
        <v>86</v>
      </c>
      <c r="AW607" s="13" t="s">
        <v>32</v>
      </c>
      <c r="AX607" s="13" t="s">
        <v>84</v>
      </c>
      <c r="AY607" s="246" t="s">
        <v>224</v>
      </c>
    </row>
    <row r="608" spans="1:65" s="2" customFormat="1" ht="24.15" customHeight="1">
      <c r="A608" s="38"/>
      <c r="B608" s="39"/>
      <c r="C608" s="221" t="s">
        <v>1101</v>
      </c>
      <c r="D608" s="221" t="s">
        <v>226</v>
      </c>
      <c r="E608" s="222" t="s">
        <v>1102</v>
      </c>
      <c r="F608" s="223" t="s">
        <v>1103</v>
      </c>
      <c r="G608" s="224" t="s">
        <v>438</v>
      </c>
      <c r="H608" s="225">
        <v>8</v>
      </c>
      <c r="I608" s="226"/>
      <c r="J608" s="227">
        <f>ROUND(I608*H608,2)</f>
        <v>0</v>
      </c>
      <c r="K608" s="228"/>
      <c r="L608" s="44"/>
      <c r="M608" s="229" t="s">
        <v>1</v>
      </c>
      <c r="N608" s="230" t="s">
        <v>41</v>
      </c>
      <c r="O608" s="91"/>
      <c r="P608" s="231">
        <f>O608*H608</f>
        <v>0</v>
      </c>
      <c r="Q608" s="231">
        <v>0.00492</v>
      </c>
      <c r="R608" s="231">
        <f>Q608*H608</f>
        <v>0.03936</v>
      </c>
      <c r="S608" s="231">
        <v>0</v>
      </c>
      <c r="T608" s="232">
        <f>S608*H608</f>
        <v>0</v>
      </c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R608" s="233" t="s">
        <v>318</v>
      </c>
      <c r="AT608" s="233" t="s">
        <v>226</v>
      </c>
      <c r="AU608" s="233" t="s">
        <v>86</v>
      </c>
      <c r="AY608" s="17" t="s">
        <v>224</v>
      </c>
      <c r="BE608" s="234">
        <f>IF(N608="základní",J608,0)</f>
        <v>0</v>
      </c>
      <c r="BF608" s="234">
        <f>IF(N608="snížená",J608,0)</f>
        <v>0</v>
      </c>
      <c r="BG608" s="234">
        <f>IF(N608="zákl. přenesená",J608,0)</f>
        <v>0</v>
      </c>
      <c r="BH608" s="234">
        <f>IF(N608="sníž. přenesená",J608,0)</f>
        <v>0</v>
      </c>
      <c r="BI608" s="234">
        <f>IF(N608="nulová",J608,0)</f>
        <v>0</v>
      </c>
      <c r="BJ608" s="17" t="s">
        <v>84</v>
      </c>
      <c r="BK608" s="234">
        <f>ROUND(I608*H608,2)</f>
        <v>0</v>
      </c>
      <c r="BL608" s="17" t="s">
        <v>318</v>
      </c>
      <c r="BM608" s="233" t="s">
        <v>1104</v>
      </c>
    </row>
    <row r="609" spans="1:65" s="2" customFormat="1" ht="24.15" customHeight="1">
      <c r="A609" s="38"/>
      <c r="B609" s="39"/>
      <c r="C609" s="221" t="s">
        <v>1105</v>
      </c>
      <c r="D609" s="221" t="s">
        <v>226</v>
      </c>
      <c r="E609" s="222" t="s">
        <v>1106</v>
      </c>
      <c r="F609" s="223" t="s">
        <v>1107</v>
      </c>
      <c r="G609" s="224" t="s">
        <v>438</v>
      </c>
      <c r="H609" s="225">
        <v>16</v>
      </c>
      <c r="I609" s="226"/>
      <c r="J609" s="227">
        <f>ROUND(I609*H609,2)</f>
        <v>0</v>
      </c>
      <c r="K609" s="228"/>
      <c r="L609" s="44"/>
      <c r="M609" s="229" t="s">
        <v>1</v>
      </c>
      <c r="N609" s="230" t="s">
        <v>41</v>
      </c>
      <c r="O609" s="91"/>
      <c r="P609" s="231">
        <f>O609*H609</f>
        <v>0</v>
      </c>
      <c r="Q609" s="231">
        <v>0.00406</v>
      </c>
      <c r="R609" s="231">
        <f>Q609*H609</f>
        <v>0.06496</v>
      </c>
      <c r="S609" s="231">
        <v>0</v>
      </c>
      <c r="T609" s="232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33" t="s">
        <v>318</v>
      </c>
      <c r="AT609" s="233" t="s">
        <v>226</v>
      </c>
      <c r="AU609" s="233" t="s">
        <v>86</v>
      </c>
      <c r="AY609" s="17" t="s">
        <v>224</v>
      </c>
      <c r="BE609" s="234">
        <f>IF(N609="základní",J609,0)</f>
        <v>0</v>
      </c>
      <c r="BF609" s="234">
        <f>IF(N609="snížená",J609,0)</f>
        <v>0</v>
      </c>
      <c r="BG609" s="234">
        <f>IF(N609="zákl. přenesená",J609,0)</f>
        <v>0</v>
      </c>
      <c r="BH609" s="234">
        <f>IF(N609="sníž. přenesená",J609,0)</f>
        <v>0</v>
      </c>
      <c r="BI609" s="234">
        <f>IF(N609="nulová",J609,0)</f>
        <v>0</v>
      </c>
      <c r="BJ609" s="17" t="s">
        <v>84</v>
      </c>
      <c r="BK609" s="234">
        <f>ROUND(I609*H609,2)</f>
        <v>0</v>
      </c>
      <c r="BL609" s="17" t="s">
        <v>318</v>
      </c>
      <c r="BM609" s="233" t="s">
        <v>1108</v>
      </c>
    </row>
    <row r="610" spans="1:51" s="13" customFormat="1" ht="12">
      <c r="A610" s="13"/>
      <c r="B610" s="235"/>
      <c r="C610" s="236"/>
      <c r="D610" s="237" t="s">
        <v>232</v>
      </c>
      <c r="E610" s="238" t="s">
        <v>1</v>
      </c>
      <c r="F610" s="239" t="s">
        <v>1109</v>
      </c>
      <c r="G610" s="236"/>
      <c r="H610" s="240">
        <v>16</v>
      </c>
      <c r="I610" s="241"/>
      <c r="J610" s="236"/>
      <c r="K610" s="236"/>
      <c r="L610" s="242"/>
      <c r="M610" s="243"/>
      <c r="N610" s="244"/>
      <c r="O610" s="244"/>
      <c r="P610" s="244"/>
      <c r="Q610" s="244"/>
      <c r="R610" s="244"/>
      <c r="S610" s="244"/>
      <c r="T610" s="245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6" t="s">
        <v>232</v>
      </c>
      <c r="AU610" s="246" t="s">
        <v>86</v>
      </c>
      <c r="AV610" s="13" t="s">
        <v>86</v>
      </c>
      <c r="AW610" s="13" t="s">
        <v>32</v>
      </c>
      <c r="AX610" s="13" t="s">
        <v>84</v>
      </c>
      <c r="AY610" s="246" t="s">
        <v>224</v>
      </c>
    </row>
    <row r="611" spans="1:65" s="2" customFormat="1" ht="24.15" customHeight="1">
      <c r="A611" s="38"/>
      <c r="B611" s="39"/>
      <c r="C611" s="221" t="s">
        <v>1110</v>
      </c>
      <c r="D611" s="221" t="s">
        <v>226</v>
      </c>
      <c r="E611" s="222" t="s">
        <v>1111</v>
      </c>
      <c r="F611" s="223" t="s">
        <v>1112</v>
      </c>
      <c r="G611" s="224" t="s">
        <v>438</v>
      </c>
      <c r="H611" s="225">
        <v>32</v>
      </c>
      <c r="I611" s="226"/>
      <c r="J611" s="227">
        <f>ROUND(I611*H611,2)</f>
        <v>0</v>
      </c>
      <c r="K611" s="228"/>
      <c r="L611" s="44"/>
      <c r="M611" s="229" t="s">
        <v>1</v>
      </c>
      <c r="N611" s="230" t="s">
        <v>41</v>
      </c>
      <c r="O611" s="91"/>
      <c r="P611" s="231">
        <f>O611*H611</f>
        <v>0</v>
      </c>
      <c r="Q611" s="231">
        <v>0.00197</v>
      </c>
      <c r="R611" s="231">
        <f>Q611*H611</f>
        <v>0.06304</v>
      </c>
      <c r="S611" s="231">
        <v>0</v>
      </c>
      <c r="T611" s="232">
        <f>S611*H611</f>
        <v>0</v>
      </c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R611" s="233" t="s">
        <v>318</v>
      </c>
      <c r="AT611" s="233" t="s">
        <v>226</v>
      </c>
      <c r="AU611" s="233" t="s">
        <v>86</v>
      </c>
      <c r="AY611" s="17" t="s">
        <v>224</v>
      </c>
      <c r="BE611" s="234">
        <f>IF(N611="základní",J611,0)</f>
        <v>0</v>
      </c>
      <c r="BF611" s="234">
        <f>IF(N611="snížená",J611,0)</f>
        <v>0</v>
      </c>
      <c r="BG611" s="234">
        <f>IF(N611="zákl. přenesená",J611,0)</f>
        <v>0</v>
      </c>
      <c r="BH611" s="234">
        <f>IF(N611="sníž. přenesená",J611,0)</f>
        <v>0</v>
      </c>
      <c r="BI611" s="234">
        <f>IF(N611="nulová",J611,0)</f>
        <v>0</v>
      </c>
      <c r="BJ611" s="17" t="s">
        <v>84</v>
      </c>
      <c r="BK611" s="234">
        <f>ROUND(I611*H611,2)</f>
        <v>0</v>
      </c>
      <c r="BL611" s="17" t="s">
        <v>318</v>
      </c>
      <c r="BM611" s="233" t="s">
        <v>1113</v>
      </c>
    </row>
    <row r="612" spans="1:51" s="13" customFormat="1" ht="12">
      <c r="A612" s="13"/>
      <c r="B612" s="235"/>
      <c r="C612" s="236"/>
      <c r="D612" s="237" t="s">
        <v>232</v>
      </c>
      <c r="E612" s="238" t="s">
        <v>1</v>
      </c>
      <c r="F612" s="239" t="s">
        <v>1114</v>
      </c>
      <c r="G612" s="236"/>
      <c r="H612" s="240">
        <v>32</v>
      </c>
      <c r="I612" s="241"/>
      <c r="J612" s="236"/>
      <c r="K612" s="236"/>
      <c r="L612" s="242"/>
      <c r="M612" s="243"/>
      <c r="N612" s="244"/>
      <c r="O612" s="244"/>
      <c r="P612" s="244"/>
      <c r="Q612" s="244"/>
      <c r="R612" s="244"/>
      <c r="S612" s="244"/>
      <c r="T612" s="245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6" t="s">
        <v>232</v>
      </c>
      <c r="AU612" s="246" t="s">
        <v>86</v>
      </c>
      <c r="AV612" s="13" t="s">
        <v>86</v>
      </c>
      <c r="AW612" s="13" t="s">
        <v>32</v>
      </c>
      <c r="AX612" s="13" t="s">
        <v>84</v>
      </c>
      <c r="AY612" s="246" t="s">
        <v>224</v>
      </c>
    </row>
    <row r="613" spans="1:65" s="2" customFormat="1" ht="24.15" customHeight="1">
      <c r="A613" s="38"/>
      <c r="B613" s="39"/>
      <c r="C613" s="221" t="s">
        <v>1115</v>
      </c>
      <c r="D613" s="221" t="s">
        <v>226</v>
      </c>
      <c r="E613" s="222" t="s">
        <v>1116</v>
      </c>
      <c r="F613" s="223" t="s">
        <v>1117</v>
      </c>
      <c r="G613" s="224" t="s">
        <v>321</v>
      </c>
      <c r="H613" s="225">
        <v>1</v>
      </c>
      <c r="I613" s="226"/>
      <c r="J613" s="227">
        <f>ROUND(I613*H613,2)</f>
        <v>0</v>
      </c>
      <c r="K613" s="228"/>
      <c r="L613" s="44"/>
      <c r="M613" s="229" t="s">
        <v>1</v>
      </c>
      <c r="N613" s="230" t="s">
        <v>41</v>
      </c>
      <c r="O613" s="91"/>
      <c r="P613" s="231">
        <f>O613*H613</f>
        <v>0</v>
      </c>
      <c r="Q613" s="231">
        <v>0.00366</v>
      </c>
      <c r="R613" s="231">
        <f>Q613*H613</f>
        <v>0.00366</v>
      </c>
      <c r="S613" s="231">
        <v>0</v>
      </c>
      <c r="T613" s="232">
        <f>S613*H613</f>
        <v>0</v>
      </c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R613" s="233" t="s">
        <v>318</v>
      </c>
      <c r="AT613" s="233" t="s">
        <v>226</v>
      </c>
      <c r="AU613" s="233" t="s">
        <v>86</v>
      </c>
      <c r="AY613" s="17" t="s">
        <v>224</v>
      </c>
      <c r="BE613" s="234">
        <f>IF(N613="základní",J613,0)</f>
        <v>0</v>
      </c>
      <c r="BF613" s="234">
        <f>IF(N613="snížená",J613,0)</f>
        <v>0</v>
      </c>
      <c r="BG613" s="234">
        <f>IF(N613="zákl. přenesená",J613,0)</f>
        <v>0</v>
      </c>
      <c r="BH613" s="234">
        <f>IF(N613="sníž. přenesená",J613,0)</f>
        <v>0</v>
      </c>
      <c r="BI613" s="234">
        <f>IF(N613="nulová",J613,0)</f>
        <v>0</v>
      </c>
      <c r="BJ613" s="17" t="s">
        <v>84</v>
      </c>
      <c r="BK613" s="234">
        <f>ROUND(I613*H613,2)</f>
        <v>0</v>
      </c>
      <c r="BL613" s="17" t="s">
        <v>318</v>
      </c>
      <c r="BM613" s="233" t="s">
        <v>1118</v>
      </c>
    </row>
    <row r="614" spans="1:65" s="2" customFormat="1" ht="33" customHeight="1">
      <c r="A614" s="38"/>
      <c r="B614" s="39"/>
      <c r="C614" s="221" t="s">
        <v>1119</v>
      </c>
      <c r="D614" s="221" t="s">
        <v>226</v>
      </c>
      <c r="E614" s="222" t="s">
        <v>1120</v>
      </c>
      <c r="F614" s="223" t="s">
        <v>1121</v>
      </c>
      <c r="G614" s="224" t="s">
        <v>438</v>
      </c>
      <c r="H614" s="225">
        <v>3.4</v>
      </c>
      <c r="I614" s="226"/>
      <c r="J614" s="227">
        <f>ROUND(I614*H614,2)</f>
        <v>0</v>
      </c>
      <c r="K614" s="228"/>
      <c r="L614" s="44"/>
      <c r="M614" s="229" t="s">
        <v>1</v>
      </c>
      <c r="N614" s="230" t="s">
        <v>41</v>
      </c>
      <c r="O614" s="91"/>
      <c r="P614" s="231">
        <f>O614*H614</f>
        <v>0</v>
      </c>
      <c r="Q614" s="231">
        <v>0.00351</v>
      </c>
      <c r="R614" s="231">
        <f>Q614*H614</f>
        <v>0.011934</v>
      </c>
      <c r="S614" s="231">
        <v>0</v>
      </c>
      <c r="T614" s="232">
        <f>S614*H614</f>
        <v>0</v>
      </c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R614" s="233" t="s">
        <v>318</v>
      </c>
      <c r="AT614" s="233" t="s">
        <v>226</v>
      </c>
      <c r="AU614" s="233" t="s">
        <v>86</v>
      </c>
      <c r="AY614" s="17" t="s">
        <v>224</v>
      </c>
      <c r="BE614" s="234">
        <f>IF(N614="základní",J614,0)</f>
        <v>0</v>
      </c>
      <c r="BF614" s="234">
        <f>IF(N614="snížená",J614,0)</f>
        <v>0</v>
      </c>
      <c r="BG614" s="234">
        <f>IF(N614="zákl. přenesená",J614,0)</f>
        <v>0</v>
      </c>
      <c r="BH614" s="234">
        <f>IF(N614="sníž. přenesená",J614,0)</f>
        <v>0</v>
      </c>
      <c r="BI614" s="234">
        <f>IF(N614="nulová",J614,0)</f>
        <v>0</v>
      </c>
      <c r="BJ614" s="17" t="s">
        <v>84</v>
      </c>
      <c r="BK614" s="234">
        <f>ROUND(I614*H614,2)</f>
        <v>0</v>
      </c>
      <c r="BL614" s="17" t="s">
        <v>318</v>
      </c>
      <c r="BM614" s="233" t="s">
        <v>1122</v>
      </c>
    </row>
    <row r="615" spans="1:51" s="13" customFormat="1" ht="12">
      <c r="A615" s="13"/>
      <c r="B615" s="235"/>
      <c r="C615" s="236"/>
      <c r="D615" s="237" t="s">
        <v>232</v>
      </c>
      <c r="E615" s="238" t="s">
        <v>1</v>
      </c>
      <c r="F615" s="239" t="s">
        <v>1123</v>
      </c>
      <c r="G615" s="236"/>
      <c r="H615" s="240">
        <v>3.4</v>
      </c>
      <c r="I615" s="241"/>
      <c r="J615" s="236"/>
      <c r="K615" s="236"/>
      <c r="L615" s="242"/>
      <c r="M615" s="243"/>
      <c r="N615" s="244"/>
      <c r="O615" s="244"/>
      <c r="P615" s="244"/>
      <c r="Q615" s="244"/>
      <c r="R615" s="244"/>
      <c r="S615" s="244"/>
      <c r="T615" s="245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6" t="s">
        <v>232</v>
      </c>
      <c r="AU615" s="246" t="s">
        <v>86</v>
      </c>
      <c r="AV615" s="13" t="s">
        <v>86</v>
      </c>
      <c r="AW615" s="13" t="s">
        <v>32</v>
      </c>
      <c r="AX615" s="13" t="s">
        <v>84</v>
      </c>
      <c r="AY615" s="246" t="s">
        <v>224</v>
      </c>
    </row>
    <row r="616" spans="1:65" s="2" customFormat="1" ht="24.15" customHeight="1">
      <c r="A616" s="38"/>
      <c r="B616" s="39"/>
      <c r="C616" s="221" t="s">
        <v>1124</v>
      </c>
      <c r="D616" s="221" t="s">
        <v>226</v>
      </c>
      <c r="E616" s="222" t="s">
        <v>1125</v>
      </c>
      <c r="F616" s="223" t="s">
        <v>1126</v>
      </c>
      <c r="G616" s="224" t="s">
        <v>438</v>
      </c>
      <c r="H616" s="225">
        <v>4.07</v>
      </c>
      <c r="I616" s="226"/>
      <c r="J616" s="227">
        <f>ROUND(I616*H616,2)</f>
        <v>0</v>
      </c>
      <c r="K616" s="228"/>
      <c r="L616" s="44"/>
      <c r="M616" s="229" t="s">
        <v>1</v>
      </c>
      <c r="N616" s="230" t="s">
        <v>41</v>
      </c>
      <c r="O616" s="91"/>
      <c r="P616" s="231">
        <f>O616*H616</f>
        <v>0</v>
      </c>
      <c r="Q616" s="231">
        <v>0.00136</v>
      </c>
      <c r="R616" s="231">
        <f>Q616*H616</f>
        <v>0.0055352000000000005</v>
      </c>
      <c r="S616" s="231">
        <v>0</v>
      </c>
      <c r="T616" s="232">
        <f>S616*H616</f>
        <v>0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233" t="s">
        <v>318</v>
      </c>
      <c r="AT616" s="233" t="s">
        <v>226</v>
      </c>
      <c r="AU616" s="233" t="s">
        <v>86</v>
      </c>
      <c r="AY616" s="17" t="s">
        <v>224</v>
      </c>
      <c r="BE616" s="234">
        <f>IF(N616="základní",J616,0)</f>
        <v>0</v>
      </c>
      <c r="BF616" s="234">
        <f>IF(N616="snížená",J616,0)</f>
        <v>0</v>
      </c>
      <c r="BG616" s="234">
        <f>IF(N616="zákl. přenesená",J616,0)</f>
        <v>0</v>
      </c>
      <c r="BH616" s="234">
        <f>IF(N616="sníž. přenesená",J616,0)</f>
        <v>0</v>
      </c>
      <c r="BI616" s="234">
        <f>IF(N616="nulová",J616,0)</f>
        <v>0</v>
      </c>
      <c r="BJ616" s="17" t="s">
        <v>84</v>
      </c>
      <c r="BK616" s="234">
        <f>ROUND(I616*H616,2)</f>
        <v>0</v>
      </c>
      <c r="BL616" s="17" t="s">
        <v>318</v>
      </c>
      <c r="BM616" s="233" t="s">
        <v>1127</v>
      </c>
    </row>
    <row r="617" spans="1:51" s="13" customFormat="1" ht="12">
      <c r="A617" s="13"/>
      <c r="B617" s="235"/>
      <c r="C617" s="236"/>
      <c r="D617" s="237" t="s">
        <v>232</v>
      </c>
      <c r="E617" s="238" t="s">
        <v>1</v>
      </c>
      <c r="F617" s="239" t="s">
        <v>1128</v>
      </c>
      <c r="G617" s="236"/>
      <c r="H617" s="240">
        <v>4.07</v>
      </c>
      <c r="I617" s="241"/>
      <c r="J617" s="236"/>
      <c r="K617" s="236"/>
      <c r="L617" s="242"/>
      <c r="M617" s="243"/>
      <c r="N617" s="244"/>
      <c r="O617" s="244"/>
      <c r="P617" s="244"/>
      <c r="Q617" s="244"/>
      <c r="R617" s="244"/>
      <c r="S617" s="244"/>
      <c r="T617" s="245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6" t="s">
        <v>232</v>
      </c>
      <c r="AU617" s="246" t="s">
        <v>86</v>
      </c>
      <c r="AV617" s="13" t="s">
        <v>86</v>
      </c>
      <c r="AW617" s="13" t="s">
        <v>32</v>
      </c>
      <c r="AX617" s="13" t="s">
        <v>84</v>
      </c>
      <c r="AY617" s="246" t="s">
        <v>224</v>
      </c>
    </row>
    <row r="618" spans="1:65" s="2" customFormat="1" ht="24.15" customHeight="1">
      <c r="A618" s="38"/>
      <c r="B618" s="39"/>
      <c r="C618" s="221" t="s">
        <v>1129</v>
      </c>
      <c r="D618" s="221" t="s">
        <v>226</v>
      </c>
      <c r="E618" s="222" t="s">
        <v>1130</v>
      </c>
      <c r="F618" s="223" t="s">
        <v>1131</v>
      </c>
      <c r="G618" s="224" t="s">
        <v>438</v>
      </c>
      <c r="H618" s="225">
        <v>0.815</v>
      </c>
      <c r="I618" s="226"/>
      <c r="J618" s="227">
        <f>ROUND(I618*H618,2)</f>
        <v>0</v>
      </c>
      <c r="K618" s="228"/>
      <c r="L618" s="44"/>
      <c r="M618" s="229" t="s">
        <v>1</v>
      </c>
      <c r="N618" s="230" t="s">
        <v>41</v>
      </c>
      <c r="O618" s="91"/>
      <c r="P618" s="231">
        <f>O618*H618</f>
        <v>0</v>
      </c>
      <c r="Q618" s="231">
        <v>0.00179</v>
      </c>
      <c r="R618" s="231">
        <f>Q618*H618</f>
        <v>0.0014588499999999998</v>
      </c>
      <c r="S618" s="231">
        <v>0</v>
      </c>
      <c r="T618" s="232">
        <f>S618*H618</f>
        <v>0</v>
      </c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R618" s="233" t="s">
        <v>318</v>
      </c>
      <c r="AT618" s="233" t="s">
        <v>226</v>
      </c>
      <c r="AU618" s="233" t="s">
        <v>86</v>
      </c>
      <c r="AY618" s="17" t="s">
        <v>224</v>
      </c>
      <c r="BE618" s="234">
        <f>IF(N618="základní",J618,0)</f>
        <v>0</v>
      </c>
      <c r="BF618" s="234">
        <f>IF(N618="snížená",J618,0)</f>
        <v>0</v>
      </c>
      <c r="BG618" s="234">
        <f>IF(N618="zákl. přenesená",J618,0)</f>
        <v>0</v>
      </c>
      <c r="BH618" s="234">
        <f>IF(N618="sníž. přenesená",J618,0)</f>
        <v>0</v>
      </c>
      <c r="BI618" s="234">
        <f>IF(N618="nulová",J618,0)</f>
        <v>0</v>
      </c>
      <c r="BJ618" s="17" t="s">
        <v>84</v>
      </c>
      <c r="BK618" s="234">
        <f>ROUND(I618*H618,2)</f>
        <v>0</v>
      </c>
      <c r="BL618" s="17" t="s">
        <v>318</v>
      </c>
      <c r="BM618" s="233" t="s">
        <v>1132</v>
      </c>
    </row>
    <row r="619" spans="1:51" s="13" customFormat="1" ht="12">
      <c r="A619" s="13"/>
      <c r="B619" s="235"/>
      <c r="C619" s="236"/>
      <c r="D619" s="237" t="s">
        <v>232</v>
      </c>
      <c r="E619" s="238" t="s">
        <v>1</v>
      </c>
      <c r="F619" s="239" t="s">
        <v>1133</v>
      </c>
      <c r="G619" s="236"/>
      <c r="H619" s="240">
        <v>0.815</v>
      </c>
      <c r="I619" s="241"/>
      <c r="J619" s="236"/>
      <c r="K619" s="236"/>
      <c r="L619" s="242"/>
      <c r="M619" s="243"/>
      <c r="N619" s="244"/>
      <c r="O619" s="244"/>
      <c r="P619" s="244"/>
      <c r="Q619" s="244"/>
      <c r="R619" s="244"/>
      <c r="S619" s="244"/>
      <c r="T619" s="245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6" t="s">
        <v>232</v>
      </c>
      <c r="AU619" s="246" t="s">
        <v>86</v>
      </c>
      <c r="AV619" s="13" t="s">
        <v>86</v>
      </c>
      <c r="AW619" s="13" t="s">
        <v>32</v>
      </c>
      <c r="AX619" s="13" t="s">
        <v>84</v>
      </c>
      <c r="AY619" s="246" t="s">
        <v>224</v>
      </c>
    </row>
    <row r="620" spans="1:65" s="2" customFormat="1" ht="24.15" customHeight="1">
      <c r="A620" s="38"/>
      <c r="B620" s="39"/>
      <c r="C620" s="221" t="s">
        <v>1134</v>
      </c>
      <c r="D620" s="221" t="s">
        <v>226</v>
      </c>
      <c r="E620" s="222" t="s">
        <v>1135</v>
      </c>
      <c r="F620" s="223" t="s">
        <v>1136</v>
      </c>
      <c r="G620" s="224" t="s">
        <v>438</v>
      </c>
      <c r="H620" s="225">
        <v>5.1</v>
      </c>
      <c r="I620" s="226"/>
      <c r="J620" s="227">
        <f>ROUND(I620*H620,2)</f>
        <v>0</v>
      </c>
      <c r="K620" s="228"/>
      <c r="L620" s="44"/>
      <c r="M620" s="229" t="s">
        <v>1</v>
      </c>
      <c r="N620" s="230" t="s">
        <v>41</v>
      </c>
      <c r="O620" s="91"/>
      <c r="P620" s="231">
        <f>O620*H620</f>
        <v>0</v>
      </c>
      <c r="Q620" s="231">
        <v>0.00222</v>
      </c>
      <c r="R620" s="231">
        <f>Q620*H620</f>
        <v>0.011322</v>
      </c>
      <c r="S620" s="231">
        <v>0</v>
      </c>
      <c r="T620" s="232">
        <f>S620*H620</f>
        <v>0</v>
      </c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R620" s="233" t="s">
        <v>318</v>
      </c>
      <c r="AT620" s="233" t="s">
        <v>226</v>
      </c>
      <c r="AU620" s="233" t="s">
        <v>86</v>
      </c>
      <c r="AY620" s="17" t="s">
        <v>224</v>
      </c>
      <c r="BE620" s="234">
        <f>IF(N620="základní",J620,0)</f>
        <v>0</v>
      </c>
      <c r="BF620" s="234">
        <f>IF(N620="snížená",J620,0)</f>
        <v>0</v>
      </c>
      <c r="BG620" s="234">
        <f>IF(N620="zákl. přenesená",J620,0)</f>
        <v>0</v>
      </c>
      <c r="BH620" s="234">
        <f>IF(N620="sníž. přenesená",J620,0)</f>
        <v>0</v>
      </c>
      <c r="BI620" s="234">
        <f>IF(N620="nulová",J620,0)</f>
        <v>0</v>
      </c>
      <c r="BJ620" s="17" t="s">
        <v>84</v>
      </c>
      <c r="BK620" s="234">
        <f>ROUND(I620*H620,2)</f>
        <v>0</v>
      </c>
      <c r="BL620" s="17" t="s">
        <v>318</v>
      </c>
      <c r="BM620" s="233" t="s">
        <v>1137</v>
      </c>
    </row>
    <row r="621" spans="1:51" s="13" customFormat="1" ht="12">
      <c r="A621" s="13"/>
      <c r="B621" s="235"/>
      <c r="C621" s="236"/>
      <c r="D621" s="237" t="s">
        <v>232</v>
      </c>
      <c r="E621" s="238" t="s">
        <v>1</v>
      </c>
      <c r="F621" s="239" t="s">
        <v>1138</v>
      </c>
      <c r="G621" s="236"/>
      <c r="H621" s="240">
        <v>2.4</v>
      </c>
      <c r="I621" s="241"/>
      <c r="J621" s="236"/>
      <c r="K621" s="236"/>
      <c r="L621" s="242"/>
      <c r="M621" s="243"/>
      <c r="N621" s="244"/>
      <c r="O621" s="244"/>
      <c r="P621" s="244"/>
      <c r="Q621" s="244"/>
      <c r="R621" s="244"/>
      <c r="S621" s="244"/>
      <c r="T621" s="245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6" t="s">
        <v>232</v>
      </c>
      <c r="AU621" s="246" t="s">
        <v>86</v>
      </c>
      <c r="AV621" s="13" t="s">
        <v>86</v>
      </c>
      <c r="AW621" s="13" t="s">
        <v>32</v>
      </c>
      <c r="AX621" s="13" t="s">
        <v>76</v>
      </c>
      <c r="AY621" s="246" t="s">
        <v>224</v>
      </c>
    </row>
    <row r="622" spans="1:51" s="13" customFormat="1" ht="12">
      <c r="A622" s="13"/>
      <c r="B622" s="235"/>
      <c r="C622" s="236"/>
      <c r="D622" s="237" t="s">
        <v>232</v>
      </c>
      <c r="E622" s="238" t="s">
        <v>1</v>
      </c>
      <c r="F622" s="239" t="s">
        <v>1139</v>
      </c>
      <c r="G622" s="236"/>
      <c r="H622" s="240">
        <v>2.7</v>
      </c>
      <c r="I622" s="241"/>
      <c r="J622" s="236"/>
      <c r="K622" s="236"/>
      <c r="L622" s="242"/>
      <c r="M622" s="243"/>
      <c r="N622" s="244"/>
      <c r="O622" s="244"/>
      <c r="P622" s="244"/>
      <c r="Q622" s="244"/>
      <c r="R622" s="244"/>
      <c r="S622" s="244"/>
      <c r="T622" s="24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6" t="s">
        <v>232</v>
      </c>
      <c r="AU622" s="246" t="s">
        <v>86</v>
      </c>
      <c r="AV622" s="13" t="s">
        <v>86</v>
      </c>
      <c r="AW622" s="13" t="s">
        <v>32</v>
      </c>
      <c r="AX622" s="13" t="s">
        <v>76</v>
      </c>
      <c r="AY622" s="246" t="s">
        <v>224</v>
      </c>
    </row>
    <row r="623" spans="1:51" s="14" customFormat="1" ht="12">
      <c r="A623" s="14"/>
      <c r="B623" s="247"/>
      <c r="C623" s="248"/>
      <c r="D623" s="237" t="s">
        <v>232</v>
      </c>
      <c r="E623" s="249" t="s">
        <v>1</v>
      </c>
      <c r="F623" s="250" t="s">
        <v>240</v>
      </c>
      <c r="G623" s="248"/>
      <c r="H623" s="251">
        <v>5.1</v>
      </c>
      <c r="I623" s="252"/>
      <c r="J623" s="248"/>
      <c r="K623" s="248"/>
      <c r="L623" s="253"/>
      <c r="M623" s="254"/>
      <c r="N623" s="255"/>
      <c r="O623" s="255"/>
      <c r="P623" s="255"/>
      <c r="Q623" s="255"/>
      <c r="R623" s="255"/>
      <c r="S623" s="255"/>
      <c r="T623" s="256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7" t="s">
        <v>232</v>
      </c>
      <c r="AU623" s="257" t="s">
        <v>86</v>
      </c>
      <c r="AV623" s="14" t="s">
        <v>230</v>
      </c>
      <c r="AW623" s="14" t="s">
        <v>32</v>
      </c>
      <c r="AX623" s="14" t="s">
        <v>84</v>
      </c>
      <c r="AY623" s="257" t="s">
        <v>224</v>
      </c>
    </row>
    <row r="624" spans="1:65" s="2" customFormat="1" ht="24.15" customHeight="1">
      <c r="A624" s="38"/>
      <c r="B624" s="39"/>
      <c r="C624" s="221" t="s">
        <v>1140</v>
      </c>
      <c r="D624" s="221" t="s">
        <v>226</v>
      </c>
      <c r="E624" s="222" t="s">
        <v>1141</v>
      </c>
      <c r="F624" s="223" t="s">
        <v>1142</v>
      </c>
      <c r="G624" s="224" t="s">
        <v>438</v>
      </c>
      <c r="H624" s="225">
        <v>3.09</v>
      </c>
      <c r="I624" s="226"/>
      <c r="J624" s="227">
        <f>ROUND(I624*H624,2)</f>
        <v>0</v>
      </c>
      <c r="K624" s="228"/>
      <c r="L624" s="44"/>
      <c r="M624" s="229" t="s">
        <v>1</v>
      </c>
      <c r="N624" s="230" t="s">
        <v>41</v>
      </c>
      <c r="O624" s="91"/>
      <c r="P624" s="231">
        <f>O624*H624</f>
        <v>0</v>
      </c>
      <c r="Q624" s="231">
        <v>0.00352</v>
      </c>
      <c r="R624" s="231">
        <f>Q624*H624</f>
        <v>0.0108768</v>
      </c>
      <c r="S624" s="231">
        <v>0</v>
      </c>
      <c r="T624" s="232">
        <f>S624*H624</f>
        <v>0</v>
      </c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R624" s="233" t="s">
        <v>318</v>
      </c>
      <c r="AT624" s="233" t="s">
        <v>226</v>
      </c>
      <c r="AU624" s="233" t="s">
        <v>86</v>
      </c>
      <c r="AY624" s="17" t="s">
        <v>224</v>
      </c>
      <c r="BE624" s="234">
        <f>IF(N624="základní",J624,0)</f>
        <v>0</v>
      </c>
      <c r="BF624" s="234">
        <f>IF(N624="snížená",J624,0)</f>
        <v>0</v>
      </c>
      <c r="BG624" s="234">
        <f>IF(N624="zákl. přenesená",J624,0)</f>
        <v>0</v>
      </c>
      <c r="BH624" s="234">
        <f>IF(N624="sníž. přenesená",J624,0)</f>
        <v>0</v>
      </c>
      <c r="BI624" s="234">
        <f>IF(N624="nulová",J624,0)</f>
        <v>0</v>
      </c>
      <c r="BJ624" s="17" t="s">
        <v>84</v>
      </c>
      <c r="BK624" s="234">
        <f>ROUND(I624*H624,2)</f>
        <v>0</v>
      </c>
      <c r="BL624" s="17" t="s">
        <v>318</v>
      </c>
      <c r="BM624" s="233" t="s">
        <v>1143</v>
      </c>
    </row>
    <row r="625" spans="1:51" s="13" customFormat="1" ht="12">
      <c r="A625" s="13"/>
      <c r="B625" s="235"/>
      <c r="C625" s="236"/>
      <c r="D625" s="237" t="s">
        <v>232</v>
      </c>
      <c r="E625" s="238" t="s">
        <v>1</v>
      </c>
      <c r="F625" s="239" t="s">
        <v>1144</v>
      </c>
      <c r="G625" s="236"/>
      <c r="H625" s="240">
        <v>3.09</v>
      </c>
      <c r="I625" s="241"/>
      <c r="J625" s="236"/>
      <c r="K625" s="236"/>
      <c r="L625" s="242"/>
      <c r="M625" s="243"/>
      <c r="N625" s="244"/>
      <c r="O625" s="244"/>
      <c r="P625" s="244"/>
      <c r="Q625" s="244"/>
      <c r="R625" s="244"/>
      <c r="S625" s="244"/>
      <c r="T625" s="245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6" t="s">
        <v>232</v>
      </c>
      <c r="AU625" s="246" t="s">
        <v>86</v>
      </c>
      <c r="AV625" s="13" t="s">
        <v>86</v>
      </c>
      <c r="AW625" s="13" t="s">
        <v>32</v>
      </c>
      <c r="AX625" s="13" t="s">
        <v>84</v>
      </c>
      <c r="AY625" s="246" t="s">
        <v>224</v>
      </c>
    </row>
    <row r="626" spans="1:65" s="2" customFormat="1" ht="24.15" customHeight="1">
      <c r="A626" s="38"/>
      <c r="B626" s="39"/>
      <c r="C626" s="221" t="s">
        <v>1145</v>
      </c>
      <c r="D626" s="221" t="s">
        <v>226</v>
      </c>
      <c r="E626" s="222" t="s">
        <v>1146</v>
      </c>
      <c r="F626" s="223" t="s">
        <v>1147</v>
      </c>
      <c r="G626" s="224" t="s">
        <v>438</v>
      </c>
      <c r="H626" s="225">
        <v>1.505</v>
      </c>
      <c r="I626" s="226"/>
      <c r="J626" s="227">
        <f>ROUND(I626*H626,2)</f>
        <v>0</v>
      </c>
      <c r="K626" s="228"/>
      <c r="L626" s="44"/>
      <c r="M626" s="229" t="s">
        <v>1</v>
      </c>
      <c r="N626" s="230" t="s">
        <v>41</v>
      </c>
      <c r="O626" s="91"/>
      <c r="P626" s="231">
        <f>O626*H626</f>
        <v>0</v>
      </c>
      <c r="Q626" s="231">
        <v>0.00438</v>
      </c>
      <c r="R626" s="231">
        <f>Q626*H626</f>
        <v>0.0065918999999999995</v>
      </c>
      <c r="S626" s="231">
        <v>0</v>
      </c>
      <c r="T626" s="232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233" t="s">
        <v>318</v>
      </c>
      <c r="AT626" s="233" t="s">
        <v>226</v>
      </c>
      <c r="AU626" s="233" t="s">
        <v>86</v>
      </c>
      <c r="AY626" s="17" t="s">
        <v>224</v>
      </c>
      <c r="BE626" s="234">
        <f>IF(N626="základní",J626,0)</f>
        <v>0</v>
      </c>
      <c r="BF626" s="234">
        <f>IF(N626="snížená",J626,0)</f>
        <v>0</v>
      </c>
      <c r="BG626" s="234">
        <f>IF(N626="zákl. přenesená",J626,0)</f>
        <v>0</v>
      </c>
      <c r="BH626" s="234">
        <f>IF(N626="sníž. přenesená",J626,0)</f>
        <v>0</v>
      </c>
      <c r="BI626" s="234">
        <f>IF(N626="nulová",J626,0)</f>
        <v>0</v>
      </c>
      <c r="BJ626" s="17" t="s">
        <v>84</v>
      </c>
      <c r="BK626" s="234">
        <f>ROUND(I626*H626,2)</f>
        <v>0</v>
      </c>
      <c r="BL626" s="17" t="s">
        <v>318</v>
      </c>
      <c r="BM626" s="233" t="s">
        <v>1148</v>
      </c>
    </row>
    <row r="627" spans="1:51" s="13" customFormat="1" ht="12">
      <c r="A627" s="13"/>
      <c r="B627" s="235"/>
      <c r="C627" s="236"/>
      <c r="D627" s="237" t="s">
        <v>232</v>
      </c>
      <c r="E627" s="238" t="s">
        <v>1</v>
      </c>
      <c r="F627" s="239" t="s">
        <v>1149</v>
      </c>
      <c r="G627" s="236"/>
      <c r="H627" s="240">
        <v>1.505</v>
      </c>
      <c r="I627" s="241"/>
      <c r="J627" s="236"/>
      <c r="K627" s="236"/>
      <c r="L627" s="242"/>
      <c r="M627" s="243"/>
      <c r="N627" s="244"/>
      <c r="O627" s="244"/>
      <c r="P627" s="244"/>
      <c r="Q627" s="244"/>
      <c r="R627" s="244"/>
      <c r="S627" s="244"/>
      <c r="T627" s="245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6" t="s">
        <v>232</v>
      </c>
      <c r="AU627" s="246" t="s">
        <v>86</v>
      </c>
      <c r="AV627" s="13" t="s">
        <v>86</v>
      </c>
      <c r="AW627" s="13" t="s">
        <v>32</v>
      </c>
      <c r="AX627" s="13" t="s">
        <v>84</v>
      </c>
      <c r="AY627" s="246" t="s">
        <v>224</v>
      </c>
    </row>
    <row r="628" spans="1:65" s="2" customFormat="1" ht="33" customHeight="1">
      <c r="A628" s="38"/>
      <c r="B628" s="39"/>
      <c r="C628" s="221" t="s">
        <v>1150</v>
      </c>
      <c r="D628" s="221" t="s">
        <v>226</v>
      </c>
      <c r="E628" s="222" t="s">
        <v>1151</v>
      </c>
      <c r="F628" s="223" t="s">
        <v>1152</v>
      </c>
      <c r="G628" s="224" t="s">
        <v>229</v>
      </c>
      <c r="H628" s="225">
        <v>0.55</v>
      </c>
      <c r="I628" s="226"/>
      <c r="J628" s="227">
        <f>ROUND(I628*H628,2)</f>
        <v>0</v>
      </c>
      <c r="K628" s="228"/>
      <c r="L628" s="44"/>
      <c r="M628" s="229" t="s">
        <v>1</v>
      </c>
      <c r="N628" s="230" t="s">
        <v>41</v>
      </c>
      <c r="O628" s="91"/>
      <c r="P628" s="231">
        <f>O628*H628</f>
        <v>0</v>
      </c>
      <c r="Q628" s="231">
        <v>0.01079</v>
      </c>
      <c r="R628" s="231">
        <f>Q628*H628</f>
        <v>0.0059345</v>
      </c>
      <c r="S628" s="231">
        <v>0</v>
      </c>
      <c r="T628" s="232">
        <f>S628*H628</f>
        <v>0</v>
      </c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R628" s="233" t="s">
        <v>318</v>
      </c>
      <c r="AT628" s="233" t="s">
        <v>226</v>
      </c>
      <c r="AU628" s="233" t="s">
        <v>86</v>
      </c>
      <c r="AY628" s="17" t="s">
        <v>224</v>
      </c>
      <c r="BE628" s="234">
        <f>IF(N628="základní",J628,0)</f>
        <v>0</v>
      </c>
      <c r="BF628" s="234">
        <f>IF(N628="snížená",J628,0)</f>
        <v>0</v>
      </c>
      <c r="BG628" s="234">
        <f>IF(N628="zákl. přenesená",J628,0)</f>
        <v>0</v>
      </c>
      <c r="BH628" s="234">
        <f>IF(N628="sníž. přenesená",J628,0)</f>
        <v>0</v>
      </c>
      <c r="BI628" s="234">
        <f>IF(N628="nulová",J628,0)</f>
        <v>0</v>
      </c>
      <c r="BJ628" s="17" t="s">
        <v>84</v>
      </c>
      <c r="BK628" s="234">
        <f>ROUND(I628*H628,2)</f>
        <v>0</v>
      </c>
      <c r="BL628" s="17" t="s">
        <v>318</v>
      </c>
      <c r="BM628" s="233" t="s">
        <v>1153</v>
      </c>
    </row>
    <row r="629" spans="1:51" s="13" customFormat="1" ht="12">
      <c r="A629" s="13"/>
      <c r="B629" s="235"/>
      <c r="C629" s="236"/>
      <c r="D629" s="237" t="s">
        <v>232</v>
      </c>
      <c r="E629" s="238" t="s">
        <v>1</v>
      </c>
      <c r="F629" s="239" t="s">
        <v>1154</v>
      </c>
      <c r="G629" s="236"/>
      <c r="H629" s="240">
        <v>0.55</v>
      </c>
      <c r="I629" s="241"/>
      <c r="J629" s="236"/>
      <c r="K629" s="236"/>
      <c r="L629" s="242"/>
      <c r="M629" s="243"/>
      <c r="N629" s="244"/>
      <c r="O629" s="244"/>
      <c r="P629" s="244"/>
      <c r="Q629" s="244"/>
      <c r="R629" s="244"/>
      <c r="S629" s="244"/>
      <c r="T629" s="245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6" t="s">
        <v>232</v>
      </c>
      <c r="AU629" s="246" t="s">
        <v>86</v>
      </c>
      <c r="AV629" s="13" t="s">
        <v>86</v>
      </c>
      <c r="AW629" s="13" t="s">
        <v>32</v>
      </c>
      <c r="AX629" s="13" t="s">
        <v>84</v>
      </c>
      <c r="AY629" s="246" t="s">
        <v>224</v>
      </c>
    </row>
    <row r="630" spans="1:65" s="2" customFormat="1" ht="24.15" customHeight="1">
      <c r="A630" s="38"/>
      <c r="B630" s="39"/>
      <c r="C630" s="221" t="s">
        <v>1155</v>
      </c>
      <c r="D630" s="221" t="s">
        <v>226</v>
      </c>
      <c r="E630" s="222" t="s">
        <v>1156</v>
      </c>
      <c r="F630" s="223" t="s">
        <v>1157</v>
      </c>
      <c r="G630" s="224" t="s">
        <v>438</v>
      </c>
      <c r="H630" s="225">
        <v>24.3</v>
      </c>
      <c r="I630" s="226"/>
      <c r="J630" s="227">
        <f>ROUND(I630*H630,2)</f>
        <v>0</v>
      </c>
      <c r="K630" s="228"/>
      <c r="L630" s="44"/>
      <c r="M630" s="229" t="s">
        <v>1</v>
      </c>
      <c r="N630" s="230" t="s">
        <v>41</v>
      </c>
      <c r="O630" s="91"/>
      <c r="P630" s="231">
        <f>O630*H630</f>
        <v>0</v>
      </c>
      <c r="Q630" s="231">
        <v>0.00169</v>
      </c>
      <c r="R630" s="231">
        <f>Q630*H630</f>
        <v>0.041067000000000006</v>
      </c>
      <c r="S630" s="231">
        <v>0</v>
      </c>
      <c r="T630" s="232">
        <f>S630*H630</f>
        <v>0</v>
      </c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R630" s="233" t="s">
        <v>318</v>
      </c>
      <c r="AT630" s="233" t="s">
        <v>226</v>
      </c>
      <c r="AU630" s="233" t="s">
        <v>86</v>
      </c>
      <c r="AY630" s="17" t="s">
        <v>224</v>
      </c>
      <c r="BE630" s="234">
        <f>IF(N630="základní",J630,0)</f>
        <v>0</v>
      </c>
      <c r="BF630" s="234">
        <f>IF(N630="snížená",J630,0)</f>
        <v>0</v>
      </c>
      <c r="BG630" s="234">
        <f>IF(N630="zákl. přenesená",J630,0)</f>
        <v>0</v>
      </c>
      <c r="BH630" s="234">
        <f>IF(N630="sníž. přenesená",J630,0)</f>
        <v>0</v>
      </c>
      <c r="BI630" s="234">
        <f>IF(N630="nulová",J630,0)</f>
        <v>0</v>
      </c>
      <c r="BJ630" s="17" t="s">
        <v>84</v>
      </c>
      <c r="BK630" s="234">
        <f>ROUND(I630*H630,2)</f>
        <v>0</v>
      </c>
      <c r="BL630" s="17" t="s">
        <v>318</v>
      </c>
      <c r="BM630" s="233" t="s">
        <v>1158</v>
      </c>
    </row>
    <row r="631" spans="1:51" s="13" customFormat="1" ht="12">
      <c r="A631" s="13"/>
      <c r="B631" s="235"/>
      <c r="C631" s="236"/>
      <c r="D631" s="237" t="s">
        <v>232</v>
      </c>
      <c r="E631" s="238" t="s">
        <v>1</v>
      </c>
      <c r="F631" s="239" t="s">
        <v>1159</v>
      </c>
      <c r="G631" s="236"/>
      <c r="H631" s="240">
        <v>24.3</v>
      </c>
      <c r="I631" s="241"/>
      <c r="J631" s="236"/>
      <c r="K631" s="236"/>
      <c r="L631" s="242"/>
      <c r="M631" s="243"/>
      <c r="N631" s="244"/>
      <c r="O631" s="244"/>
      <c r="P631" s="244"/>
      <c r="Q631" s="244"/>
      <c r="R631" s="244"/>
      <c r="S631" s="244"/>
      <c r="T631" s="24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6" t="s">
        <v>232</v>
      </c>
      <c r="AU631" s="246" t="s">
        <v>86</v>
      </c>
      <c r="AV631" s="13" t="s">
        <v>86</v>
      </c>
      <c r="AW631" s="13" t="s">
        <v>32</v>
      </c>
      <c r="AX631" s="13" t="s">
        <v>84</v>
      </c>
      <c r="AY631" s="246" t="s">
        <v>224</v>
      </c>
    </row>
    <row r="632" spans="1:65" s="2" customFormat="1" ht="24.15" customHeight="1">
      <c r="A632" s="38"/>
      <c r="B632" s="39"/>
      <c r="C632" s="221" t="s">
        <v>1160</v>
      </c>
      <c r="D632" s="221" t="s">
        <v>226</v>
      </c>
      <c r="E632" s="222" t="s">
        <v>1161</v>
      </c>
      <c r="F632" s="223" t="s">
        <v>1162</v>
      </c>
      <c r="G632" s="224" t="s">
        <v>321</v>
      </c>
      <c r="H632" s="225">
        <v>4</v>
      </c>
      <c r="I632" s="226"/>
      <c r="J632" s="227">
        <f>ROUND(I632*H632,2)</f>
        <v>0</v>
      </c>
      <c r="K632" s="228"/>
      <c r="L632" s="44"/>
      <c r="M632" s="229" t="s">
        <v>1</v>
      </c>
      <c r="N632" s="230" t="s">
        <v>41</v>
      </c>
      <c r="O632" s="91"/>
      <c r="P632" s="231">
        <f>O632*H632</f>
        <v>0</v>
      </c>
      <c r="Q632" s="231">
        <v>0.00036</v>
      </c>
      <c r="R632" s="231">
        <f>Q632*H632</f>
        <v>0.00144</v>
      </c>
      <c r="S632" s="231">
        <v>0</v>
      </c>
      <c r="T632" s="232">
        <f>S632*H632</f>
        <v>0</v>
      </c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R632" s="233" t="s">
        <v>318</v>
      </c>
      <c r="AT632" s="233" t="s">
        <v>226</v>
      </c>
      <c r="AU632" s="233" t="s">
        <v>86</v>
      </c>
      <c r="AY632" s="17" t="s">
        <v>224</v>
      </c>
      <c r="BE632" s="234">
        <f>IF(N632="základní",J632,0)</f>
        <v>0</v>
      </c>
      <c r="BF632" s="234">
        <f>IF(N632="snížená",J632,0)</f>
        <v>0</v>
      </c>
      <c r="BG632" s="234">
        <f>IF(N632="zákl. přenesená",J632,0)</f>
        <v>0</v>
      </c>
      <c r="BH632" s="234">
        <f>IF(N632="sníž. přenesená",J632,0)</f>
        <v>0</v>
      </c>
      <c r="BI632" s="234">
        <f>IF(N632="nulová",J632,0)</f>
        <v>0</v>
      </c>
      <c r="BJ632" s="17" t="s">
        <v>84</v>
      </c>
      <c r="BK632" s="234">
        <f>ROUND(I632*H632,2)</f>
        <v>0</v>
      </c>
      <c r="BL632" s="17" t="s">
        <v>318</v>
      </c>
      <c r="BM632" s="233" t="s">
        <v>1163</v>
      </c>
    </row>
    <row r="633" spans="1:65" s="2" customFormat="1" ht="24.15" customHeight="1">
      <c r="A633" s="38"/>
      <c r="B633" s="39"/>
      <c r="C633" s="221" t="s">
        <v>1164</v>
      </c>
      <c r="D633" s="221" t="s">
        <v>226</v>
      </c>
      <c r="E633" s="222" t="s">
        <v>1165</v>
      </c>
      <c r="F633" s="223" t="s">
        <v>1166</v>
      </c>
      <c r="G633" s="224" t="s">
        <v>438</v>
      </c>
      <c r="H633" s="225">
        <v>24.1</v>
      </c>
      <c r="I633" s="226"/>
      <c r="J633" s="227">
        <f>ROUND(I633*H633,2)</f>
        <v>0</v>
      </c>
      <c r="K633" s="228"/>
      <c r="L633" s="44"/>
      <c r="M633" s="229" t="s">
        <v>1</v>
      </c>
      <c r="N633" s="230" t="s">
        <v>41</v>
      </c>
      <c r="O633" s="91"/>
      <c r="P633" s="231">
        <f>O633*H633</f>
        <v>0</v>
      </c>
      <c r="Q633" s="231">
        <v>0.00217</v>
      </c>
      <c r="R633" s="231">
        <f>Q633*H633</f>
        <v>0.052297</v>
      </c>
      <c r="S633" s="231">
        <v>0</v>
      </c>
      <c r="T633" s="232">
        <f>S633*H633</f>
        <v>0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233" t="s">
        <v>318</v>
      </c>
      <c r="AT633" s="233" t="s">
        <v>226</v>
      </c>
      <c r="AU633" s="233" t="s">
        <v>86</v>
      </c>
      <c r="AY633" s="17" t="s">
        <v>224</v>
      </c>
      <c r="BE633" s="234">
        <f>IF(N633="základní",J633,0)</f>
        <v>0</v>
      </c>
      <c r="BF633" s="234">
        <f>IF(N633="snížená",J633,0)</f>
        <v>0</v>
      </c>
      <c r="BG633" s="234">
        <f>IF(N633="zákl. přenesená",J633,0)</f>
        <v>0</v>
      </c>
      <c r="BH633" s="234">
        <f>IF(N633="sníž. přenesená",J633,0)</f>
        <v>0</v>
      </c>
      <c r="BI633" s="234">
        <f>IF(N633="nulová",J633,0)</f>
        <v>0</v>
      </c>
      <c r="BJ633" s="17" t="s">
        <v>84</v>
      </c>
      <c r="BK633" s="234">
        <f>ROUND(I633*H633,2)</f>
        <v>0</v>
      </c>
      <c r="BL633" s="17" t="s">
        <v>318</v>
      </c>
      <c r="BM633" s="233" t="s">
        <v>1167</v>
      </c>
    </row>
    <row r="634" spans="1:51" s="13" customFormat="1" ht="12">
      <c r="A634" s="13"/>
      <c r="B634" s="235"/>
      <c r="C634" s="236"/>
      <c r="D634" s="237" t="s">
        <v>232</v>
      </c>
      <c r="E634" s="238" t="s">
        <v>1</v>
      </c>
      <c r="F634" s="239" t="s">
        <v>1168</v>
      </c>
      <c r="G634" s="236"/>
      <c r="H634" s="240">
        <v>24.1</v>
      </c>
      <c r="I634" s="241"/>
      <c r="J634" s="236"/>
      <c r="K634" s="236"/>
      <c r="L634" s="242"/>
      <c r="M634" s="243"/>
      <c r="N634" s="244"/>
      <c r="O634" s="244"/>
      <c r="P634" s="244"/>
      <c r="Q634" s="244"/>
      <c r="R634" s="244"/>
      <c r="S634" s="244"/>
      <c r="T634" s="245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6" t="s">
        <v>232</v>
      </c>
      <c r="AU634" s="246" t="s">
        <v>86</v>
      </c>
      <c r="AV634" s="13" t="s">
        <v>86</v>
      </c>
      <c r="AW634" s="13" t="s">
        <v>32</v>
      </c>
      <c r="AX634" s="13" t="s">
        <v>84</v>
      </c>
      <c r="AY634" s="246" t="s">
        <v>224</v>
      </c>
    </row>
    <row r="635" spans="1:65" s="2" customFormat="1" ht="24.15" customHeight="1">
      <c r="A635" s="38"/>
      <c r="B635" s="39"/>
      <c r="C635" s="221" t="s">
        <v>1169</v>
      </c>
      <c r="D635" s="221" t="s">
        <v>226</v>
      </c>
      <c r="E635" s="222" t="s">
        <v>1170</v>
      </c>
      <c r="F635" s="223" t="s">
        <v>1171</v>
      </c>
      <c r="G635" s="224" t="s">
        <v>253</v>
      </c>
      <c r="H635" s="225">
        <v>1.159</v>
      </c>
      <c r="I635" s="226"/>
      <c r="J635" s="227">
        <f>ROUND(I635*H635,2)</f>
        <v>0</v>
      </c>
      <c r="K635" s="228"/>
      <c r="L635" s="44"/>
      <c r="M635" s="229" t="s">
        <v>1</v>
      </c>
      <c r="N635" s="230" t="s">
        <v>41</v>
      </c>
      <c r="O635" s="91"/>
      <c r="P635" s="231">
        <f>O635*H635</f>
        <v>0</v>
      </c>
      <c r="Q635" s="231">
        <v>0</v>
      </c>
      <c r="R635" s="231">
        <f>Q635*H635</f>
        <v>0</v>
      </c>
      <c r="S635" s="231">
        <v>0</v>
      </c>
      <c r="T635" s="232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33" t="s">
        <v>318</v>
      </c>
      <c r="AT635" s="233" t="s">
        <v>226</v>
      </c>
      <c r="AU635" s="233" t="s">
        <v>86</v>
      </c>
      <c r="AY635" s="17" t="s">
        <v>224</v>
      </c>
      <c r="BE635" s="234">
        <f>IF(N635="základní",J635,0)</f>
        <v>0</v>
      </c>
      <c r="BF635" s="234">
        <f>IF(N635="snížená",J635,0)</f>
        <v>0</v>
      </c>
      <c r="BG635" s="234">
        <f>IF(N635="zákl. přenesená",J635,0)</f>
        <v>0</v>
      </c>
      <c r="BH635" s="234">
        <f>IF(N635="sníž. přenesená",J635,0)</f>
        <v>0</v>
      </c>
      <c r="BI635" s="234">
        <f>IF(N635="nulová",J635,0)</f>
        <v>0</v>
      </c>
      <c r="BJ635" s="17" t="s">
        <v>84</v>
      </c>
      <c r="BK635" s="234">
        <f>ROUND(I635*H635,2)</f>
        <v>0</v>
      </c>
      <c r="BL635" s="17" t="s">
        <v>318</v>
      </c>
      <c r="BM635" s="233" t="s">
        <v>1172</v>
      </c>
    </row>
    <row r="636" spans="1:63" s="12" customFormat="1" ht="22.8" customHeight="1">
      <c r="A636" s="12"/>
      <c r="B636" s="205"/>
      <c r="C636" s="206"/>
      <c r="D636" s="207" t="s">
        <v>75</v>
      </c>
      <c r="E636" s="219" t="s">
        <v>1173</v>
      </c>
      <c r="F636" s="219" t="s">
        <v>1174</v>
      </c>
      <c r="G636" s="206"/>
      <c r="H636" s="206"/>
      <c r="I636" s="209"/>
      <c r="J636" s="220">
        <f>BK636</f>
        <v>0</v>
      </c>
      <c r="K636" s="206"/>
      <c r="L636" s="211"/>
      <c r="M636" s="212"/>
      <c r="N636" s="213"/>
      <c r="O636" s="213"/>
      <c r="P636" s="214">
        <f>SUM(P637:P642)</f>
        <v>0</v>
      </c>
      <c r="Q636" s="213"/>
      <c r="R636" s="214">
        <f>SUM(R637:R642)</f>
        <v>0.023978000000000003</v>
      </c>
      <c r="S636" s="213"/>
      <c r="T636" s="215">
        <f>SUM(T637:T642)</f>
        <v>0</v>
      </c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R636" s="216" t="s">
        <v>86</v>
      </c>
      <c r="AT636" s="217" t="s">
        <v>75</v>
      </c>
      <c r="AU636" s="217" t="s">
        <v>84</v>
      </c>
      <c r="AY636" s="216" t="s">
        <v>224</v>
      </c>
      <c r="BK636" s="218">
        <f>SUM(BK637:BK642)</f>
        <v>0</v>
      </c>
    </row>
    <row r="637" spans="1:65" s="2" customFormat="1" ht="16.5" customHeight="1">
      <c r="A637" s="38"/>
      <c r="B637" s="39"/>
      <c r="C637" s="221" t="s">
        <v>1175</v>
      </c>
      <c r="D637" s="221" t="s">
        <v>226</v>
      </c>
      <c r="E637" s="222" t="s">
        <v>1176</v>
      </c>
      <c r="F637" s="223" t="s">
        <v>1177</v>
      </c>
      <c r="G637" s="224" t="s">
        <v>518</v>
      </c>
      <c r="H637" s="225">
        <v>1</v>
      </c>
      <c r="I637" s="226"/>
      <c r="J637" s="227">
        <f>ROUND(I637*H637,2)</f>
        <v>0</v>
      </c>
      <c r="K637" s="228"/>
      <c r="L637" s="44"/>
      <c r="M637" s="229" t="s">
        <v>1</v>
      </c>
      <c r="N637" s="230" t="s">
        <v>41</v>
      </c>
      <c r="O637" s="91"/>
      <c r="P637" s="231">
        <f>O637*H637</f>
        <v>0</v>
      </c>
      <c r="Q637" s="231">
        <v>0</v>
      </c>
      <c r="R637" s="231">
        <f>Q637*H637</f>
        <v>0</v>
      </c>
      <c r="S637" s="231">
        <v>0</v>
      </c>
      <c r="T637" s="232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33" t="s">
        <v>318</v>
      </c>
      <c r="AT637" s="233" t="s">
        <v>226</v>
      </c>
      <c r="AU637" s="233" t="s">
        <v>86</v>
      </c>
      <c r="AY637" s="17" t="s">
        <v>224</v>
      </c>
      <c r="BE637" s="234">
        <f>IF(N637="základní",J637,0)</f>
        <v>0</v>
      </c>
      <c r="BF637" s="234">
        <f>IF(N637="snížená",J637,0)</f>
        <v>0</v>
      </c>
      <c r="BG637" s="234">
        <f>IF(N637="zákl. přenesená",J637,0)</f>
        <v>0</v>
      </c>
      <c r="BH637" s="234">
        <f>IF(N637="sníž. přenesená",J637,0)</f>
        <v>0</v>
      </c>
      <c r="BI637" s="234">
        <f>IF(N637="nulová",J637,0)</f>
        <v>0</v>
      </c>
      <c r="BJ637" s="17" t="s">
        <v>84</v>
      </c>
      <c r="BK637" s="234">
        <f>ROUND(I637*H637,2)</f>
        <v>0</v>
      </c>
      <c r="BL637" s="17" t="s">
        <v>318</v>
      </c>
      <c r="BM637" s="233" t="s">
        <v>1178</v>
      </c>
    </row>
    <row r="638" spans="1:65" s="2" customFormat="1" ht="33" customHeight="1">
      <c r="A638" s="38"/>
      <c r="B638" s="39"/>
      <c r="C638" s="221" t="s">
        <v>1179</v>
      </c>
      <c r="D638" s="221" t="s">
        <v>226</v>
      </c>
      <c r="E638" s="222" t="s">
        <v>1180</v>
      </c>
      <c r="F638" s="223" t="s">
        <v>1181</v>
      </c>
      <c r="G638" s="224" t="s">
        <v>229</v>
      </c>
      <c r="H638" s="225">
        <v>108.991</v>
      </c>
      <c r="I638" s="226"/>
      <c r="J638" s="227">
        <f>ROUND(I638*H638,2)</f>
        <v>0</v>
      </c>
      <c r="K638" s="228"/>
      <c r="L638" s="44"/>
      <c r="M638" s="229" t="s">
        <v>1</v>
      </c>
      <c r="N638" s="230" t="s">
        <v>41</v>
      </c>
      <c r="O638" s="91"/>
      <c r="P638" s="231">
        <f>O638*H638</f>
        <v>0</v>
      </c>
      <c r="Q638" s="231">
        <v>0</v>
      </c>
      <c r="R638" s="231">
        <f>Q638*H638</f>
        <v>0</v>
      </c>
      <c r="S638" s="231">
        <v>0</v>
      </c>
      <c r="T638" s="232">
        <f>S638*H638</f>
        <v>0</v>
      </c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R638" s="233" t="s">
        <v>318</v>
      </c>
      <c r="AT638" s="233" t="s">
        <v>226</v>
      </c>
      <c r="AU638" s="233" t="s">
        <v>86</v>
      </c>
      <c r="AY638" s="17" t="s">
        <v>224</v>
      </c>
      <c r="BE638" s="234">
        <f>IF(N638="základní",J638,0)</f>
        <v>0</v>
      </c>
      <c r="BF638" s="234">
        <f>IF(N638="snížená",J638,0)</f>
        <v>0</v>
      </c>
      <c r="BG638" s="234">
        <f>IF(N638="zákl. přenesená",J638,0)</f>
        <v>0</v>
      </c>
      <c r="BH638" s="234">
        <f>IF(N638="sníž. přenesená",J638,0)</f>
        <v>0</v>
      </c>
      <c r="BI638" s="234">
        <f>IF(N638="nulová",J638,0)</f>
        <v>0</v>
      </c>
      <c r="BJ638" s="17" t="s">
        <v>84</v>
      </c>
      <c r="BK638" s="234">
        <f>ROUND(I638*H638,2)</f>
        <v>0</v>
      </c>
      <c r="BL638" s="17" t="s">
        <v>318</v>
      </c>
      <c r="BM638" s="233" t="s">
        <v>1182</v>
      </c>
    </row>
    <row r="639" spans="1:51" s="13" customFormat="1" ht="12">
      <c r="A639" s="13"/>
      <c r="B639" s="235"/>
      <c r="C639" s="236"/>
      <c r="D639" s="237" t="s">
        <v>232</v>
      </c>
      <c r="E639" s="238" t="s">
        <v>138</v>
      </c>
      <c r="F639" s="239" t="s">
        <v>1183</v>
      </c>
      <c r="G639" s="236"/>
      <c r="H639" s="240">
        <v>108.991</v>
      </c>
      <c r="I639" s="241"/>
      <c r="J639" s="236"/>
      <c r="K639" s="236"/>
      <c r="L639" s="242"/>
      <c r="M639" s="243"/>
      <c r="N639" s="244"/>
      <c r="O639" s="244"/>
      <c r="P639" s="244"/>
      <c r="Q639" s="244"/>
      <c r="R639" s="244"/>
      <c r="S639" s="244"/>
      <c r="T639" s="245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6" t="s">
        <v>232</v>
      </c>
      <c r="AU639" s="246" t="s">
        <v>86</v>
      </c>
      <c r="AV639" s="13" t="s">
        <v>86</v>
      </c>
      <c r="AW639" s="13" t="s">
        <v>32</v>
      </c>
      <c r="AX639" s="13" t="s">
        <v>84</v>
      </c>
      <c r="AY639" s="246" t="s">
        <v>224</v>
      </c>
    </row>
    <row r="640" spans="1:65" s="2" customFormat="1" ht="37.8" customHeight="1">
      <c r="A640" s="38"/>
      <c r="B640" s="39"/>
      <c r="C640" s="269" t="s">
        <v>1184</v>
      </c>
      <c r="D640" s="269" t="s">
        <v>413</v>
      </c>
      <c r="E640" s="270" t="s">
        <v>1185</v>
      </c>
      <c r="F640" s="271" t="s">
        <v>1186</v>
      </c>
      <c r="G640" s="272" t="s">
        <v>229</v>
      </c>
      <c r="H640" s="273">
        <v>119.89</v>
      </c>
      <c r="I640" s="274"/>
      <c r="J640" s="275">
        <f>ROUND(I640*H640,2)</f>
        <v>0</v>
      </c>
      <c r="K640" s="276"/>
      <c r="L640" s="277"/>
      <c r="M640" s="278" t="s">
        <v>1</v>
      </c>
      <c r="N640" s="279" t="s">
        <v>41</v>
      </c>
      <c r="O640" s="91"/>
      <c r="P640" s="231">
        <f>O640*H640</f>
        <v>0</v>
      </c>
      <c r="Q640" s="231">
        <v>0.0002</v>
      </c>
      <c r="R640" s="231">
        <f>Q640*H640</f>
        <v>0.023978000000000003</v>
      </c>
      <c r="S640" s="231">
        <v>0</v>
      </c>
      <c r="T640" s="232">
        <f>S640*H640</f>
        <v>0</v>
      </c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R640" s="233" t="s">
        <v>412</v>
      </c>
      <c r="AT640" s="233" t="s">
        <v>413</v>
      </c>
      <c r="AU640" s="233" t="s">
        <v>86</v>
      </c>
      <c r="AY640" s="17" t="s">
        <v>224</v>
      </c>
      <c r="BE640" s="234">
        <f>IF(N640="základní",J640,0)</f>
        <v>0</v>
      </c>
      <c r="BF640" s="234">
        <f>IF(N640="snížená",J640,0)</f>
        <v>0</v>
      </c>
      <c r="BG640" s="234">
        <f>IF(N640="zákl. přenesená",J640,0)</f>
        <v>0</v>
      </c>
      <c r="BH640" s="234">
        <f>IF(N640="sníž. přenesená",J640,0)</f>
        <v>0</v>
      </c>
      <c r="BI640" s="234">
        <f>IF(N640="nulová",J640,0)</f>
        <v>0</v>
      </c>
      <c r="BJ640" s="17" t="s">
        <v>84</v>
      </c>
      <c r="BK640" s="234">
        <f>ROUND(I640*H640,2)</f>
        <v>0</v>
      </c>
      <c r="BL640" s="17" t="s">
        <v>318</v>
      </c>
      <c r="BM640" s="233" t="s">
        <v>1187</v>
      </c>
    </row>
    <row r="641" spans="1:51" s="13" customFormat="1" ht="12">
      <c r="A641" s="13"/>
      <c r="B641" s="235"/>
      <c r="C641" s="236"/>
      <c r="D641" s="237" t="s">
        <v>232</v>
      </c>
      <c r="E641" s="236"/>
      <c r="F641" s="239" t="s">
        <v>1188</v>
      </c>
      <c r="G641" s="236"/>
      <c r="H641" s="240">
        <v>119.89</v>
      </c>
      <c r="I641" s="241"/>
      <c r="J641" s="236"/>
      <c r="K641" s="236"/>
      <c r="L641" s="242"/>
      <c r="M641" s="243"/>
      <c r="N641" s="244"/>
      <c r="O641" s="244"/>
      <c r="P641" s="244"/>
      <c r="Q641" s="244"/>
      <c r="R641" s="244"/>
      <c r="S641" s="244"/>
      <c r="T641" s="245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6" t="s">
        <v>232</v>
      </c>
      <c r="AU641" s="246" t="s">
        <v>86</v>
      </c>
      <c r="AV641" s="13" t="s">
        <v>86</v>
      </c>
      <c r="AW641" s="13" t="s">
        <v>4</v>
      </c>
      <c r="AX641" s="13" t="s">
        <v>84</v>
      </c>
      <c r="AY641" s="246" t="s">
        <v>224</v>
      </c>
    </row>
    <row r="642" spans="1:65" s="2" customFormat="1" ht="24.15" customHeight="1">
      <c r="A642" s="38"/>
      <c r="B642" s="39"/>
      <c r="C642" s="221" t="s">
        <v>1189</v>
      </c>
      <c r="D642" s="221" t="s">
        <v>226</v>
      </c>
      <c r="E642" s="222" t="s">
        <v>1190</v>
      </c>
      <c r="F642" s="223" t="s">
        <v>1191</v>
      </c>
      <c r="G642" s="224" t="s">
        <v>253</v>
      </c>
      <c r="H642" s="225">
        <v>0.024</v>
      </c>
      <c r="I642" s="226"/>
      <c r="J642" s="227">
        <f>ROUND(I642*H642,2)</f>
        <v>0</v>
      </c>
      <c r="K642" s="228"/>
      <c r="L642" s="44"/>
      <c r="M642" s="229" t="s">
        <v>1</v>
      </c>
      <c r="N642" s="230" t="s">
        <v>41</v>
      </c>
      <c r="O642" s="91"/>
      <c r="P642" s="231">
        <f>O642*H642</f>
        <v>0</v>
      </c>
      <c r="Q642" s="231">
        <v>0</v>
      </c>
      <c r="R642" s="231">
        <f>Q642*H642</f>
        <v>0</v>
      </c>
      <c r="S642" s="231">
        <v>0</v>
      </c>
      <c r="T642" s="232">
        <f>S642*H642</f>
        <v>0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233" t="s">
        <v>318</v>
      </c>
      <c r="AT642" s="233" t="s">
        <v>226</v>
      </c>
      <c r="AU642" s="233" t="s">
        <v>86</v>
      </c>
      <c r="AY642" s="17" t="s">
        <v>224</v>
      </c>
      <c r="BE642" s="234">
        <f>IF(N642="základní",J642,0)</f>
        <v>0</v>
      </c>
      <c r="BF642" s="234">
        <f>IF(N642="snížená",J642,0)</f>
        <v>0</v>
      </c>
      <c r="BG642" s="234">
        <f>IF(N642="zákl. přenesená",J642,0)</f>
        <v>0</v>
      </c>
      <c r="BH642" s="234">
        <f>IF(N642="sníž. přenesená",J642,0)</f>
        <v>0</v>
      </c>
      <c r="BI642" s="234">
        <f>IF(N642="nulová",J642,0)</f>
        <v>0</v>
      </c>
      <c r="BJ642" s="17" t="s">
        <v>84</v>
      </c>
      <c r="BK642" s="234">
        <f>ROUND(I642*H642,2)</f>
        <v>0</v>
      </c>
      <c r="BL642" s="17" t="s">
        <v>318</v>
      </c>
      <c r="BM642" s="233" t="s">
        <v>1192</v>
      </c>
    </row>
    <row r="643" spans="1:63" s="12" customFormat="1" ht="22.8" customHeight="1">
      <c r="A643" s="12"/>
      <c r="B643" s="205"/>
      <c r="C643" s="206"/>
      <c r="D643" s="207" t="s">
        <v>75</v>
      </c>
      <c r="E643" s="219" t="s">
        <v>1193</v>
      </c>
      <c r="F643" s="219" t="s">
        <v>1194</v>
      </c>
      <c r="G643" s="206"/>
      <c r="H643" s="206"/>
      <c r="I643" s="209"/>
      <c r="J643" s="220">
        <f>BK643</f>
        <v>0</v>
      </c>
      <c r="K643" s="206"/>
      <c r="L643" s="211"/>
      <c r="M643" s="212"/>
      <c r="N643" s="213"/>
      <c r="O643" s="213"/>
      <c r="P643" s="214">
        <f>SUM(P644:P769)</f>
        <v>0</v>
      </c>
      <c r="Q643" s="213"/>
      <c r="R643" s="214">
        <f>SUM(R644:R769)</f>
        <v>1.6264514799999998</v>
      </c>
      <c r="S643" s="213"/>
      <c r="T643" s="215">
        <f>SUM(T644:T769)</f>
        <v>0.0417</v>
      </c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R643" s="216" t="s">
        <v>86</v>
      </c>
      <c r="AT643" s="217" t="s">
        <v>75</v>
      </c>
      <c r="AU643" s="217" t="s">
        <v>84</v>
      </c>
      <c r="AY643" s="216" t="s">
        <v>224</v>
      </c>
      <c r="BK643" s="218">
        <f>SUM(BK644:BK769)</f>
        <v>0</v>
      </c>
    </row>
    <row r="644" spans="1:65" s="2" customFormat="1" ht="24.15" customHeight="1">
      <c r="A644" s="38"/>
      <c r="B644" s="39"/>
      <c r="C644" s="221" t="s">
        <v>1195</v>
      </c>
      <c r="D644" s="221" t="s">
        <v>226</v>
      </c>
      <c r="E644" s="222" t="s">
        <v>1196</v>
      </c>
      <c r="F644" s="223" t="s">
        <v>1197</v>
      </c>
      <c r="G644" s="224" t="s">
        <v>438</v>
      </c>
      <c r="H644" s="225">
        <v>12.8</v>
      </c>
      <c r="I644" s="226"/>
      <c r="J644" s="227">
        <f>ROUND(I644*H644,2)</f>
        <v>0</v>
      </c>
      <c r="K644" s="228"/>
      <c r="L644" s="44"/>
      <c r="M644" s="229" t="s">
        <v>1</v>
      </c>
      <c r="N644" s="230" t="s">
        <v>41</v>
      </c>
      <c r="O644" s="91"/>
      <c r="P644" s="231">
        <f>O644*H644</f>
        <v>0</v>
      </c>
      <c r="Q644" s="231">
        <v>0</v>
      </c>
      <c r="R644" s="231">
        <f>Q644*H644</f>
        <v>0</v>
      </c>
      <c r="S644" s="231">
        <v>0</v>
      </c>
      <c r="T644" s="232">
        <f>S644*H644</f>
        <v>0</v>
      </c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R644" s="233" t="s">
        <v>318</v>
      </c>
      <c r="AT644" s="233" t="s">
        <v>226</v>
      </c>
      <c r="AU644" s="233" t="s">
        <v>86</v>
      </c>
      <c r="AY644" s="17" t="s">
        <v>224</v>
      </c>
      <c r="BE644" s="234">
        <f>IF(N644="základní",J644,0)</f>
        <v>0</v>
      </c>
      <c r="BF644" s="234">
        <f>IF(N644="snížená",J644,0)</f>
        <v>0</v>
      </c>
      <c r="BG644" s="234">
        <f>IF(N644="zákl. přenesená",J644,0)</f>
        <v>0</v>
      </c>
      <c r="BH644" s="234">
        <f>IF(N644="sníž. přenesená",J644,0)</f>
        <v>0</v>
      </c>
      <c r="BI644" s="234">
        <f>IF(N644="nulová",J644,0)</f>
        <v>0</v>
      </c>
      <c r="BJ644" s="17" t="s">
        <v>84</v>
      </c>
      <c r="BK644" s="234">
        <f>ROUND(I644*H644,2)</f>
        <v>0</v>
      </c>
      <c r="BL644" s="17" t="s">
        <v>318</v>
      </c>
      <c r="BM644" s="233" t="s">
        <v>1198</v>
      </c>
    </row>
    <row r="645" spans="1:51" s="13" customFormat="1" ht="12">
      <c r="A645" s="13"/>
      <c r="B645" s="235"/>
      <c r="C645" s="236"/>
      <c r="D645" s="237" t="s">
        <v>232</v>
      </c>
      <c r="E645" s="238" t="s">
        <v>1</v>
      </c>
      <c r="F645" s="239" t="s">
        <v>1199</v>
      </c>
      <c r="G645" s="236"/>
      <c r="H645" s="240">
        <v>12.8</v>
      </c>
      <c r="I645" s="241"/>
      <c r="J645" s="236"/>
      <c r="K645" s="236"/>
      <c r="L645" s="242"/>
      <c r="M645" s="243"/>
      <c r="N645" s="244"/>
      <c r="O645" s="244"/>
      <c r="P645" s="244"/>
      <c r="Q645" s="244"/>
      <c r="R645" s="244"/>
      <c r="S645" s="244"/>
      <c r="T645" s="245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6" t="s">
        <v>232</v>
      </c>
      <c r="AU645" s="246" t="s">
        <v>86</v>
      </c>
      <c r="AV645" s="13" t="s">
        <v>86</v>
      </c>
      <c r="AW645" s="13" t="s">
        <v>32</v>
      </c>
      <c r="AX645" s="13" t="s">
        <v>84</v>
      </c>
      <c r="AY645" s="246" t="s">
        <v>224</v>
      </c>
    </row>
    <row r="646" spans="1:65" s="2" customFormat="1" ht="16.5" customHeight="1">
      <c r="A646" s="38"/>
      <c r="B646" s="39"/>
      <c r="C646" s="269" t="s">
        <v>1200</v>
      </c>
      <c r="D646" s="269" t="s">
        <v>413</v>
      </c>
      <c r="E646" s="270" t="s">
        <v>1201</v>
      </c>
      <c r="F646" s="271" t="s">
        <v>1202</v>
      </c>
      <c r="G646" s="272" t="s">
        <v>438</v>
      </c>
      <c r="H646" s="273">
        <v>12.8</v>
      </c>
      <c r="I646" s="274"/>
      <c r="J646" s="275">
        <f>ROUND(I646*H646,2)</f>
        <v>0</v>
      </c>
      <c r="K646" s="276"/>
      <c r="L646" s="277"/>
      <c r="M646" s="278" t="s">
        <v>1</v>
      </c>
      <c r="N646" s="279" t="s">
        <v>41</v>
      </c>
      <c r="O646" s="91"/>
      <c r="P646" s="231">
        <f>O646*H646</f>
        <v>0</v>
      </c>
      <c r="Q646" s="231">
        <v>0.00135</v>
      </c>
      <c r="R646" s="231">
        <f>Q646*H646</f>
        <v>0.01728</v>
      </c>
      <c r="S646" s="231">
        <v>0</v>
      </c>
      <c r="T646" s="232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33" t="s">
        <v>412</v>
      </c>
      <c r="AT646" s="233" t="s">
        <v>413</v>
      </c>
      <c r="AU646" s="233" t="s">
        <v>86</v>
      </c>
      <c r="AY646" s="17" t="s">
        <v>224</v>
      </c>
      <c r="BE646" s="234">
        <f>IF(N646="základní",J646,0)</f>
        <v>0</v>
      </c>
      <c r="BF646" s="234">
        <f>IF(N646="snížená",J646,0)</f>
        <v>0</v>
      </c>
      <c r="BG646" s="234">
        <f>IF(N646="zákl. přenesená",J646,0)</f>
        <v>0</v>
      </c>
      <c r="BH646" s="234">
        <f>IF(N646="sníž. přenesená",J646,0)</f>
        <v>0</v>
      </c>
      <c r="BI646" s="234">
        <f>IF(N646="nulová",J646,0)</f>
        <v>0</v>
      </c>
      <c r="BJ646" s="17" t="s">
        <v>84</v>
      </c>
      <c r="BK646" s="234">
        <f>ROUND(I646*H646,2)</f>
        <v>0</v>
      </c>
      <c r="BL646" s="17" t="s">
        <v>318</v>
      </c>
      <c r="BM646" s="233" t="s">
        <v>1203</v>
      </c>
    </row>
    <row r="647" spans="1:65" s="2" customFormat="1" ht="16.5" customHeight="1">
      <c r="A647" s="38"/>
      <c r="B647" s="39"/>
      <c r="C647" s="221" t="s">
        <v>1204</v>
      </c>
      <c r="D647" s="221" t="s">
        <v>226</v>
      </c>
      <c r="E647" s="222" t="s">
        <v>1205</v>
      </c>
      <c r="F647" s="223" t="s">
        <v>1206</v>
      </c>
      <c r="G647" s="224" t="s">
        <v>321</v>
      </c>
      <c r="H647" s="225">
        <v>1</v>
      </c>
      <c r="I647" s="226"/>
      <c r="J647" s="227">
        <f>ROUND(I647*H647,2)</f>
        <v>0</v>
      </c>
      <c r="K647" s="228"/>
      <c r="L647" s="44"/>
      <c r="M647" s="229" t="s">
        <v>1</v>
      </c>
      <c r="N647" s="230" t="s">
        <v>41</v>
      </c>
      <c r="O647" s="91"/>
      <c r="P647" s="231">
        <f>O647*H647</f>
        <v>0</v>
      </c>
      <c r="Q647" s="231">
        <v>0.00044</v>
      </c>
      <c r="R647" s="231">
        <f>Q647*H647</f>
        <v>0.00044</v>
      </c>
      <c r="S647" s="231">
        <v>0</v>
      </c>
      <c r="T647" s="232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33" t="s">
        <v>318</v>
      </c>
      <c r="AT647" s="233" t="s">
        <v>226</v>
      </c>
      <c r="AU647" s="233" t="s">
        <v>86</v>
      </c>
      <c r="AY647" s="17" t="s">
        <v>224</v>
      </c>
      <c r="BE647" s="234">
        <f>IF(N647="základní",J647,0)</f>
        <v>0</v>
      </c>
      <c r="BF647" s="234">
        <f>IF(N647="snížená",J647,0)</f>
        <v>0</v>
      </c>
      <c r="BG647" s="234">
        <f>IF(N647="zákl. přenesená",J647,0)</f>
        <v>0</v>
      </c>
      <c r="BH647" s="234">
        <f>IF(N647="sníž. přenesená",J647,0)</f>
        <v>0</v>
      </c>
      <c r="BI647" s="234">
        <f>IF(N647="nulová",J647,0)</f>
        <v>0</v>
      </c>
      <c r="BJ647" s="17" t="s">
        <v>84</v>
      </c>
      <c r="BK647" s="234">
        <f>ROUND(I647*H647,2)</f>
        <v>0</v>
      </c>
      <c r="BL647" s="17" t="s">
        <v>318</v>
      </c>
      <c r="BM647" s="233" t="s">
        <v>1207</v>
      </c>
    </row>
    <row r="648" spans="1:65" s="2" customFormat="1" ht="37.8" customHeight="1">
      <c r="A648" s="38"/>
      <c r="B648" s="39"/>
      <c r="C648" s="269" t="s">
        <v>1208</v>
      </c>
      <c r="D648" s="269" t="s">
        <v>413</v>
      </c>
      <c r="E648" s="270" t="s">
        <v>1209</v>
      </c>
      <c r="F648" s="271" t="s">
        <v>1210</v>
      </c>
      <c r="G648" s="272" t="s">
        <v>321</v>
      </c>
      <c r="H648" s="273">
        <v>1</v>
      </c>
      <c r="I648" s="274"/>
      <c r="J648" s="275">
        <f>ROUND(I648*H648,2)</f>
        <v>0</v>
      </c>
      <c r="K648" s="276"/>
      <c r="L648" s="277"/>
      <c r="M648" s="278" t="s">
        <v>1</v>
      </c>
      <c r="N648" s="279" t="s">
        <v>41</v>
      </c>
      <c r="O648" s="91"/>
      <c r="P648" s="231">
        <f>O648*H648</f>
        <v>0</v>
      </c>
      <c r="Q648" s="231">
        <v>0.028</v>
      </c>
      <c r="R648" s="231">
        <f>Q648*H648</f>
        <v>0.028</v>
      </c>
      <c r="S648" s="231">
        <v>0</v>
      </c>
      <c r="T648" s="232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33" t="s">
        <v>412</v>
      </c>
      <c r="AT648" s="233" t="s">
        <v>413</v>
      </c>
      <c r="AU648" s="233" t="s">
        <v>86</v>
      </c>
      <c r="AY648" s="17" t="s">
        <v>224</v>
      </c>
      <c r="BE648" s="234">
        <f>IF(N648="základní",J648,0)</f>
        <v>0</v>
      </c>
      <c r="BF648" s="234">
        <f>IF(N648="snížená",J648,0)</f>
        <v>0</v>
      </c>
      <c r="BG648" s="234">
        <f>IF(N648="zákl. přenesená",J648,0)</f>
        <v>0</v>
      </c>
      <c r="BH648" s="234">
        <f>IF(N648="sníž. přenesená",J648,0)</f>
        <v>0</v>
      </c>
      <c r="BI648" s="234">
        <f>IF(N648="nulová",J648,0)</f>
        <v>0</v>
      </c>
      <c r="BJ648" s="17" t="s">
        <v>84</v>
      </c>
      <c r="BK648" s="234">
        <f>ROUND(I648*H648,2)</f>
        <v>0</v>
      </c>
      <c r="BL648" s="17" t="s">
        <v>318</v>
      </c>
      <c r="BM648" s="233" t="s">
        <v>1211</v>
      </c>
    </row>
    <row r="649" spans="1:65" s="2" customFormat="1" ht="24.15" customHeight="1">
      <c r="A649" s="38"/>
      <c r="B649" s="39"/>
      <c r="C649" s="221" t="s">
        <v>1212</v>
      </c>
      <c r="D649" s="221" t="s">
        <v>226</v>
      </c>
      <c r="E649" s="222" t="s">
        <v>1213</v>
      </c>
      <c r="F649" s="223" t="s">
        <v>1214</v>
      </c>
      <c r="G649" s="224" t="s">
        <v>229</v>
      </c>
      <c r="H649" s="225">
        <v>10.988</v>
      </c>
      <c r="I649" s="226"/>
      <c r="J649" s="227">
        <f>ROUND(I649*H649,2)</f>
        <v>0</v>
      </c>
      <c r="K649" s="228"/>
      <c r="L649" s="44"/>
      <c r="M649" s="229" t="s">
        <v>1</v>
      </c>
      <c r="N649" s="230" t="s">
        <v>41</v>
      </c>
      <c r="O649" s="91"/>
      <c r="P649" s="231">
        <f>O649*H649</f>
        <v>0</v>
      </c>
      <c r="Q649" s="231">
        <v>0.00027</v>
      </c>
      <c r="R649" s="231">
        <f>Q649*H649</f>
        <v>0.0029667599999999997</v>
      </c>
      <c r="S649" s="231">
        <v>0</v>
      </c>
      <c r="T649" s="232">
        <f>S649*H649</f>
        <v>0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233" t="s">
        <v>318</v>
      </c>
      <c r="AT649" s="233" t="s">
        <v>226</v>
      </c>
      <c r="AU649" s="233" t="s">
        <v>86</v>
      </c>
      <c r="AY649" s="17" t="s">
        <v>224</v>
      </c>
      <c r="BE649" s="234">
        <f>IF(N649="základní",J649,0)</f>
        <v>0</v>
      </c>
      <c r="BF649" s="234">
        <f>IF(N649="snížená",J649,0)</f>
        <v>0</v>
      </c>
      <c r="BG649" s="234">
        <f>IF(N649="zákl. přenesená",J649,0)</f>
        <v>0</v>
      </c>
      <c r="BH649" s="234">
        <f>IF(N649="sníž. přenesená",J649,0)</f>
        <v>0</v>
      </c>
      <c r="BI649" s="234">
        <f>IF(N649="nulová",J649,0)</f>
        <v>0</v>
      </c>
      <c r="BJ649" s="17" t="s">
        <v>84</v>
      </c>
      <c r="BK649" s="234">
        <f>ROUND(I649*H649,2)</f>
        <v>0</v>
      </c>
      <c r="BL649" s="17" t="s">
        <v>318</v>
      </c>
      <c r="BM649" s="233" t="s">
        <v>1215</v>
      </c>
    </row>
    <row r="650" spans="1:51" s="13" customFormat="1" ht="12">
      <c r="A650" s="13"/>
      <c r="B650" s="235"/>
      <c r="C650" s="236"/>
      <c r="D650" s="237" t="s">
        <v>232</v>
      </c>
      <c r="E650" s="238" t="s">
        <v>1</v>
      </c>
      <c r="F650" s="239" t="s">
        <v>1216</v>
      </c>
      <c r="G650" s="236"/>
      <c r="H650" s="240">
        <v>2.736</v>
      </c>
      <c r="I650" s="241"/>
      <c r="J650" s="236"/>
      <c r="K650" s="236"/>
      <c r="L650" s="242"/>
      <c r="M650" s="243"/>
      <c r="N650" s="244"/>
      <c r="O650" s="244"/>
      <c r="P650" s="244"/>
      <c r="Q650" s="244"/>
      <c r="R650" s="244"/>
      <c r="S650" s="244"/>
      <c r="T650" s="245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6" t="s">
        <v>232</v>
      </c>
      <c r="AU650" s="246" t="s">
        <v>86</v>
      </c>
      <c r="AV650" s="13" t="s">
        <v>86</v>
      </c>
      <c r="AW650" s="13" t="s">
        <v>32</v>
      </c>
      <c r="AX650" s="13" t="s">
        <v>76</v>
      </c>
      <c r="AY650" s="246" t="s">
        <v>224</v>
      </c>
    </row>
    <row r="651" spans="1:51" s="13" customFormat="1" ht="12">
      <c r="A651" s="13"/>
      <c r="B651" s="235"/>
      <c r="C651" s="236"/>
      <c r="D651" s="237" t="s">
        <v>232</v>
      </c>
      <c r="E651" s="238" t="s">
        <v>1</v>
      </c>
      <c r="F651" s="239" t="s">
        <v>1217</v>
      </c>
      <c r="G651" s="236"/>
      <c r="H651" s="240">
        <v>5.526</v>
      </c>
      <c r="I651" s="241"/>
      <c r="J651" s="236"/>
      <c r="K651" s="236"/>
      <c r="L651" s="242"/>
      <c r="M651" s="243"/>
      <c r="N651" s="244"/>
      <c r="O651" s="244"/>
      <c r="P651" s="244"/>
      <c r="Q651" s="244"/>
      <c r="R651" s="244"/>
      <c r="S651" s="244"/>
      <c r="T651" s="245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6" t="s">
        <v>232</v>
      </c>
      <c r="AU651" s="246" t="s">
        <v>86</v>
      </c>
      <c r="AV651" s="13" t="s">
        <v>86</v>
      </c>
      <c r="AW651" s="13" t="s">
        <v>32</v>
      </c>
      <c r="AX651" s="13" t="s">
        <v>76</v>
      </c>
      <c r="AY651" s="246" t="s">
        <v>224</v>
      </c>
    </row>
    <row r="652" spans="1:51" s="13" customFormat="1" ht="12">
      <c r="A652" s="13"/>
      <c r="B652" s="235"/>
      <c r="C652" s="236"/>
      <c r="D652" s="237" t="s">
        <v>232</v>
      </c>
      <c r="E652" s="238" t="s">
        <v>1</v>
      </c>
      <c r="F652" s="239" t="s">
        <v>1218</v>
      </c>
      <c r="G652" s="236"/>
      <c r="H652" s="240">
        <v>2.726</v>
      </c>
      <c r="I652" s="241"/>
      <c r="J652" s="236"/>
      <c r="K652" s="236"/>
      <c r="L652" s="242"/>
      <c r="M652" s="243"/>
      <c r="N652" s="244"/>
      <c r="O652" s="244"/>
      <c r="P652" s="244"/>
      <c r="Q652" s="244"/>
      <c r="R652" s="244"/>
      <c r="S652" s="244"/>
      <c r="T652" s="245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6" t="s">
        <v>232</v>
      </c>
      <c r="AU652" s="246" t="s">
        <v>86</v>
      </c>
      <c r="AV652" s="13" t="s">
        <v>86</v>
      </c>
      <c r="AW652" s="13" t="s">
        <v>32</v>
      </c>
      <c r="AX652" s="13" t="s">
        <v>76</v>
      </c>
      <c r="AY652" s="246" t="s">
        <v>224</v>
      </c>
    </row>
    <row r="653" spans="1:51" s="14" customFormat="1" ht="12">
      <c r="A653" s="14"/>
      <c r="B653" s="247"/>
      <c r="C653" s="248"/>
      <c r="D653" s="237" t="s">
        <v>232</v>
      </c>
      <c r="E653" s="249" t="s">
        <v>1</v>
      </c>
      <c r="F653" s="250" t="s">
        <v>240</v>
      </c>
      <c r="G653" s="248"/>
      <c r="H653" s="251">
        <v>10.988</v>
      </c>
      <c r="I653" s="252"/>
      <c r="J653" s="248"/>
      <c r="K653" s="248"/>
      <c r="L653" s="253"/>
      <c r="M653" s="254"/>
      <c r="N653" s="255"/>
      <c r="O653" s="255"/>
      <c r="P653" s="255"/>
      <c r="Q653" s="255"/>
      <c r="R653" s="255"/>
      <c r="S653" s="255"/>
      <c r="T653" s="256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7" t="s">
        <v>232</v>
      </c>
      <c r="AU653" s="257" t="s">
        <v>86</v>
      </c>
      <c r="AV653" s="14" t="s">
        <v>230</v>
      </c>
      <c r="AW653" s="14" t="s">
        <v>32</v>
      </c>
      <c r="AX653" s="14" t="s">
        <v>84</v>
      </c>
      <c r="AY653" s="257" t="s">
        <v>224</v>
      </c>
    </row>
    <row r="654" spans="1:65" s="2" customFormat="1" ht="24.15" customHeight="1">
      <c r="A654" s="38"/>
      <c r="B654" s="39"/>
      <c r="C654" s="269" t="s">
        <v>1219</v>
      </c>
      <c r="D654" s="269" t="s">
        <v>413</v>
      </c>
      <c r="E654" s="270" t="s">
        <v>1220</v>
      </c>
      <c r="F654" s="271" t="s">
        <v>1221</v>
      </c>
      <c r="G654" s="272" t="s">
        <v>229</v>
      </c>
      <c r="H654" s="273">
        <v>10.988</v>
      </c>
      <c r="I654" s="274"/>
      <c r="J654" s="275">
        <f>ROUND(I654*H654,2)</f>
        <v>0</v>
      </c>
      <c r="K654" s="276"/>
      <c r="L654" s="277"/>
      <c r="M654" s="278" t="s">
        <v>1</v>
      </c>
      <c r="N654" s="279" t="s">
        <v>41</v>
      </c>
      <c r="O654" s="91"/>
      <c r="P654" s="231">
        <f>O654*H654</f>
        <v>0</v>
      </c>
      <c r="Q654" s="231">
        <v>0.03056</v>
      </c>
      <c r="R654" s="231">
        <f>Q654*H654</f>
        <v>0.33579327999999997</v>
      </c>
      <c r="S654" s="231">
        <v>0</v>
      </c>
      <c r="T654" s="232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33" t="s">
        <v>412</v>
      </c>
      <c r="AT654" s="233" t="s">
        <v>413</v>
      </c>
      <c r="AU654" s="233" t="s">
        <v>86</v>
      </c>
      <c r="AY654" s="17" t="s">
        <v>224</v>
      </c>
      <c r="BE654" s="234">
        <f>IF(N654="základní",J654,0)</f>
        <v>0</v>
      </c>
      <c r="BF654" s="234">
        <f>IF(N654="snížená",J654,0)</f>
        <v>0</v>
      </c>
      <c r="BG654" s="234">
        <f>IF(N654="zákl. přenesená",J654,0)</f>
        <v>0</v>
      </c>
      <c r="BH654" s="234">
        <f>IF(N654="sníž. přenesená",J654,0)</f>
        <v>0</v>
      </c>
      <c r="BI654" s="234">
        <f>IF(N654="nulová",J654,0)</f>
        <v>0</v>
      </c>
      <c r="BJ654" s="17" t="s">
        <v>84</v>
      </c>
      <c r="BK654" s="234">
        <f>ROUND(I654*H654,2)</f>
        <v>0</v>
      </c>
      <c r="BL654" s="17" t="s">
        <v>318</v>
      </c>
      <c r="BM654" s="233" t="s">
        <v>1222</v>
      </c>
    </row>
    <row r="655" spans="1:65" s="2" customFormat="1" ht="24.15" customHeight="1">
      <c r="A655" s="38"/>
      <c r="B655" s="39"/>
      <c r="C655" s="221" t="s">
        <v>1223</v>
      </c>
      <c r="D655" s="221" t="s">
        <v>226</v>
      </c>
      <c r="E655" s="222" t="s">
        <v>1224</v>
      </c>
      <c r="F655" s="223" t="s">
        <v>1225</v>
      </c>
      <c r="G655" s="224" t="s">
        <v>229</v>
      </c>
      <c r="H655" s="225">
        <v>3.958</v>
      </c>
      <c r="I655" s="226"/>
      <c r="J655" s="227">
        <f>ROUND(I655*H655,2)</f>
        <v>0</v>
      </c>
      <c r="K655" s="228"/>
      <c r="L655" s="44"/>
      <c r="M655" s="229" t="s">
        <v>1</v>
      </c>
      <c r="N655" s="230" t="s">
        <v>41</v>
      </c>
      <c r="O655" s="91"/>
      <c r="P655" s="231">
        <f>O655*H655</f>
        <v>0</v>
      </c>
      <c r="Q655" s="231">
        <v>0.00026</v>
      </c>
      <c r="R655" s="231">
        <f>Q655*H655</f>
        <v>0.00102908</v>
      </c>
      <c r="S655" s="231">
        <v>0</v>
      </c>
      <c r="T655" s="232">
        <f>S655*H655</f>
        <v>0</v>
      </c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R655" s="233" t="s">
        <v>318</v>
      </c>
      <c r="AT655" s="233" t="s">
        <v>226</v>
      </c>
      <c r="AU655" s="233" t="s">
        <v>86</v>
      </c>
      <c r="AY655" s="17" t="s">
        <v>224</v>
      </c>
      <c r="BE655" s="234">
        <f>IF(N655="základní",J655,0)</f>
        <v>0</v>
      </c>
      <c r="BF655" s="234">
        <f>IF(N655="snížená",J655,0)</f>
        <v>0</v>
      </c>
      <c r="BG655" s="234">
        <f>IF(N655="zákl. přenesená",J655,0)</f>
        <v>0</v>
      </c>
      <c r="BH655" s="234">
        <f>IF(N655="sníž. přenesená",J655,0)</f>
        <v>0</v>
      </c>
      <c r="BI655" s="234">
        <f>IF(N655="nulová",J655,0)</f>
        <v>0</v>
      </c>
      <c r="BJ655" s="17" t="s">
        <v>84</v>
      </c>
      <c r="BK655" s="234">
        <f>ROUND(I655*H655,2)</f>
        <v>0</v>
      </c>
      <c r="BL655" s="17" t="s">
        <v>318</v>
      </c>
      <c r="BM655" s="233" t="s">
        <v>1226</v>
      </c>
    </row>
    <row r="656" spans="1:51" s="13" customFormat="1" ht="12">
      <c r="A656" s="13"/>
      <c r="B656" s="235"/>
      <c r="C656" s="236"/>
      <c r="D656" s="237" t="s">
        <v>232</v>
      </c>
      <c r="E656" s="238" t="s">
        <v>1</v>
      </c>
      <c r="F656" s="239" t="s">
        <v>1227</v>
      </c>
      <c r="G656" s="236"/>
      <c r="H656" s="240">
        <v>2.408</v>
      </c>
      <c r="I656" s="241"/>
      <c r="J656" s="236"/>
      <c r="K656" s="236"/>
      <c r="L656" s="242"/>
      <c r="M656" s="243"/>
      <c r="N656" s="244"/>
      <c r="O656" s="244"/>
      <c r="P656" s="244"/>
      <c r="Q656" s="244"/>
      <c r="R656" s="244"/>
      <c r="S656" s="244"/>
      <c r="T656" s="245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6" t="s">
        <v>232</v>
      </c>
      <c r="AU656" s="246" t="s">
        <v>86</v>
      </c>
      <c r="AV656" s="13" t="s">
        <v>86</v>
      </c>
      <c r="AW656" s="13" t="s">
        <v>32</v>
      </c>
      <c r="AX656" s="13" t="s">
        <v>76</v>
      </c>
      <c r="AY656" s="246" t="s">
        <v>224</v>
      </c>
    </row>
    <row r="657" spans="1:51" s="13" customFormat="1" ht="12">
      <c r="A657" s="13"/>
      <c r="B657" s="235"/>
      <c r="C657" s="236"/>
      <c r="D657" s="237" t="s">
        <v>232</v>
      </c>
      <c r="E657" s="238" t="s">
        <v>1</v>
      </c>
      <c r="F657" s="239" t="s">
        <v>1228</v>
      </c>
      <c r="G657" s="236"/>
      <c r="H657" s="240">
        <v>1.55</v>
      </c>
      <c r="I657" s="241"/>
      <c r="J657" s="236"/>
      <c r="K657" s="236"/>
      <c r="L657" s="242"/>
      <c r="M657" s="243"/>
      <c r="N657" s="244"/>
      <c r="O657" s="244"/>
      <c r="P657" s="244"/>
      <c r="Q657" s="244"/>
      <c r="R657" s="244"/>
      <c r="S657" s="244"/>
      <c r="T657" s="245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6" t="s">
        <v>232</v>
      </c>
      <c r="AU657" s="246" t="s">
        <v>86</v>
      </c>
      <c r="AV657" s="13" t="s">
        <v>86</v>
      </c>
      <c r="AW657" s="13" t="s">
        <v>32</v>
      </c>
      <c r="AX657" s="13" t="s">
        <v>76</v>
      </c>
      <c r="AY657" s="246" t="s">
        <v>224</v>
      </c>
    </row>
    <row r="658" spans="1:51" s="14" customFormat="1" ht="12">
      <c r="A658" s="14"/>
      <c r="B658" s="247"/>
      <c r="C658" s="248"/>
      <c r="D658" s="237" t="s">
        <v>232</v>
      </c>
      <c r="E658" s="249" t="s">
        <v>1</v>
      </c>
      <c r="F658" s="250" t="s">
        <v>240</v>
      </c>
      <c r="G658" s="248"/>
      <c r="H658" s="251">
        <v>3.958</v>
      </c>
      <c r="I658" s="252"/>
      <c r="J658" s="248"/>
      <c r="K658" s="248"/>
      <c r="L658" s="253"/>
      <c r="M658" s="254"/>
      <c r="N658" s="255"/>
      <c r="O658" s="255"/>
      <c r="P658" s="255"/>
      <c r="Q658" s="255"/>
      <c r="R658" s="255"/>
      <c r="S658" s="255"/>
      <c r="T658" s="256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7" t="s">
        <v>232</v>
      </c>
      <c r="AU658" s="257" t="s">
        <v>86</v>
      </c>
      <c r="AV658" s="14" t="s">
        <v>230</v>
      </c>
      <c r="AW658" s="14" t="s">
        <v>32</v>
      </c>
      <c r="AX658" s="14" t="s">
        <v>84</v>
      </c>
      <c r="AY658" s="257" t="s">
        <v>224</v>
      </c>
    </row>
    <row r="659" spans="1:65" s="2" customFormat="1" ht="24.15" customHeight="1">
      <c r="A659" s="38"/>
      <c r="B659" s="39"/>
      <c r="C659" s="269" t="s">
        <v>1229</v>
      </c>
      <c r="D659" s="269" t="s">
        <v>413</v>
      </c>
      <c r="E659" s="270" t="s">
        <v>1230</v>
      </c>
      <c r="F659" s="271" t="s">
        <v>1231</v>
      </c>
      <c r="G659" s="272" t="s">
        <v>229</v>
      </c>
      <c r="H659" s="273">
        <v>3.958</v>
      </c>
      <c r="I659" s="274"/>
      <c r="J659" s="275">
        <f>ROUND(I659*H659,2)</f>
        <v>0</v>
      </c>
      <c r="K659" s="276"/>
      <c r="L659" s="277"/>
      <c r="M659" s="278" t="s">
        <v>1</v>
      </c>
      <c r="N659" s="279" t="s">
        <v>41</v>
      </c>
      <c r="O659" s="91"/>
      <c r="P659" s="231">
        <f>O659*H659</f>
        <v>0</v>
      </c>
      <c r="Q659" s="231">
        <v>0.0287</v>
      </c>
      <c r="R659" s="231">
        <f>Q659*H659</f>
        <v>0.1135946</v>
      </c>
      <c r="S659" s="231">
        <v>0</v>
      </c>
      <c r="T659" s="232">
        <f>S659*H659</f>
        <v>0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33" t="s">
        <v>412</v>
      </c>
      <c r="AT659" s="233" t="s">
        <v>413</v>
      </c>
      <c r="AU659" s="233" t="s">
        <v>86</v>
      </c>
      <c r="AY659" s="17" t="s">
        <v>224</v>
      </c>
      <c r="BE659" s="234">
        <f>IF(N659="základní",J659,0)</f>
        <v>0</v>
      </c>
      <c r="BF659" s="234">
        <f>IF(N659="snížená",J659,0)</f>
        <v>0</v>
      </c>
      <c r="BG659" s="234">
        <f>IF(N659="zákl. přenesená",J659,0)</f>
        <v>0</v>
      </c>
      <c r="BH659" s="234">
        <f>IF(N659="sníž. přenesená",J659,0)</f>
        <v>0</v>
      </c>
      <c r="BI659" s="234">
        <f>IF(N659="nulová",J659,0)</f>
        <v>0</v>
      </c>
      <c r="BJ659" s="17" t="s">
        <v>84</v>
      </c>
      <c r="BK659" s="234">
        <f>ROUND(I659*H659,2)</f>
        <v>0</v>
      </c>
      <c r="BL659" s="17" t="s">
        <v>318</v>
      </c>
      <c r="BM659" s="233" t="s">
        <v>1232</v>
      </c>
    </row>
    <row r="660" spans="1:65" s="2" customFormat="1" ht="24.15" customHeight="1">
      <c r="A660" s="38"/>
      <c r="B660" s="39"/>
      <c r="C660" s="221" t="s">
        <v>1233</v>
      </c>
      <c r="D660" s="221" t="s">
        <v>226</v>
      </c>
      <c r="E660" s="222" t="s">
        <v>1234</v>
      </c>
      <c r="F660" s="223" t="s">
        <v>1235</v>
      </c>
      <c r="G660" s="224" t="s">
        <v>321</v>
      </c>
      <c r="H660" s="225">
        <v>5</v>
      </c>
      <c r="I660" s="226"/>
      <c r="J660" s="227">
        <f>ROUND(I660*H660,2)</f>
        <v>0</v>
      </c>
      <c r="K660" s="228"/>
      <c r="L660" s="44"/>
      <c r="M660" s="229" t="s">
        <v>1</v>
      </c>
      <c r="N660" s="230" t="s">
        <v>41</v>
      </c>
      <c r="O660" s="91"/>
      <c r="P660" s="231">
        <f>O660*H660</f>
        <v>0</v>
      </c>
      <c r="Q660" s="231">
        <v>0.00027</v>
      </c>
      <c r="R660" s="231">
        <f>Q660*H660</f>
        <v>0.00135</v>
      </c>
      <c r="S660" s="231">
        <v>0</v>
      </c>
      <c r="T660" s="232">
        <f>S660*H660</f>
        <v>0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233" t="s">
        <v>318</v>
      </c>
      <c r="AT660" s="233" t="s">
        <v>226</v>
      </c>
      <c r="AU660" s="233" t="s">
        <v>86</v>
      </c>
      <c r="AY660" s="17" t="s">
        <v>224</v>
      </c>
      <c r="BE660" s="234">
        <f>IF(N660="základní",J660,0)</f>
        <v>0</v>
      </c>
      <c r="BF660" s="234">
        <f>IF(N660="snížená",J660,0)</f>
        <v>0</v>
      </c>
      <c r="BG660" s="234">
        <f>IF(N660="zákl. přenesená",J660,0)</f>
        <v>0</v>
      </c>
      <c r="BH660" s="234">
        <f>IF(N660="sníž. přenesená",J660,0)</f>
        <v>0</v>
      </c>
      <c r="BI660" s="234">
        <f>IF(N660="nulová",J660,0)</f>
        <v>0</v>
      </c>
      <c r="BJ660" s="17" t="s">
        <v>84</v>
      </c>
      <c r="BK660" s="234">
        <f>ROUND(I660*H660,2)</f>
        <v>0</v>
      </c>
      <c r="BL660" s="17" t="s">
        <v>318</v>
      </c>
      <c r="BM660" s="233" t="s">
        <v>1236</v>
      </c>
    </row>
    <row r="661" spans="1:51" s="13" customFormat="1" ht="12">
      <c r="A661" s="13"/>
      <c r="B661" s="235"/>
      <c r="C661" s="236"/>
      <c r="D661" s="237" t="s">
        <v>232</v>
      </c>
      <c r="E661" s="238" t="s">
        <v>1</v>
      </c>
      <c r="F661" s="239" t="s">
        <v>1237</v>
      </c>
      <c r="G661" s="236"/>
      <c r="H661" s="240">
        <v>1</v>
      </c>
      <c r="I661" s="241"/>
      <c r="J661" s="236"/>
      <c r="K661" s="236"/>
      <c r="L661" s="242"/>
      <c r="M661" s="243"/>
      <c r="N661" s="244"/>
      <c r="O661" s="244"/>
      <c r="P661" s="244"/>
      <c r="Q661" s="244"/>
      <c r="R661" s="244"/>
      <c r="S661" s="244"/>
      <c r="T661" s="245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6" t="s">
        <v>232</v>
      </c>
      <c r="AU661" s="246" t="s">
        <v>86</v>
      </c>
      <c r="AV661" s="13" t="s">
        <v>86</v>
      </c>
      <c r="AW661" s="13" t="s">
        <v>32</v>
      </c>
      <c r="AX661" s="13" t="s">
        <v>76</v>
      </c>
      <c r="AY661" s="246" t="s">
        <v>224</v>
      </c>
    </row>
    <row r="662" spans="1:51" s="13" customFormat="1" ht="12">
      <c r="A662" s="13"/>
      <c r="B662" s="235"/>
      <c r="C662" s="236"/>
      <c r="D662" s="237" t="s">
        <v>232</v>
      </c>
      <c r="E662" s="238" t="s">
        <v>1</v>
      </c>
      <c r="F662" s="239" t="s">
        <v>1238</v>
      </c>
      <c r="G662" s="236"/>
      <c r="H662" s="240">
        <v>1</v>
      </c>
      <c r="I662" s="241"/>
      <c r="J662" s="236"/>
      <c r="K662" s="236"/>
      <c r="L662" s="242"/>
      <c r="M662" s="243"/>
      <c r="N662" s="244"/>
      <c r="O662" s="244"/>
      <c r="P662" s="244"/>
      <c r="Q662" s="244"/>
      <c r="R662" s="244"/>
      <c r="S662" s="244"/>
      <c r="T662" s="245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6" t="s">
        <v>232</v>
      </c>
      <c r="AU662" s="246" t="s">
        <v>86</v>
      </c>
      <c r="AV662" s="13" t="s">
        <v>86</v>
      </c>
      <c r="AW662" s="13" t="s">
        <v>32</v>
      </c>
      <c r="AX662" s="13" t="s">
        <v>76</v>
      </c>
      <c r="AY662" s="246" t="s">
        <v>224</v>
      </c>
    </row>
    <row r="663" spans="1:51" s="13" customFormat="1" ht="12">
      <c r="A663" s="13"/>
      <c r="B663" s="235"/>
      <c r="C663" s="236"/>
      <c r="D663" s="237" t="s">
        <v>232</v>
      </c>
      <c r="E663" s="238" t="s">
        <v>1</v>
      </c>
      <c r="F663" s="239" t="s">
        <v>820</v>
      </c>
      <c r="G663" s="236"/>
      <c r="H663" s="240">
        <v>1</v>
      </c>
      <c r="I663" s="241"/>
      <c r="J663" s="236"/>
      <c r="K663" s="236"/>
      <c r="L663" s="242"/>
      <c r="M663" s="243"/>
      <c r="N663" s="244"/>
      <c r="O663" s="244"/>
      <c r="P663" s="244"/>
      <c r="Q663" s="244"/>
      <c r="R663" s="244"/>
      <c r="S663" s="244"/>
      <c r="T663" s="245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6" t="s">
        <v>232</v>
      </c>
      <c r="AU663" s="246" t="s">
        <v>86</v>
      </c>
      <c r="AV663" s="13" t="s">
        <v>86</v>
      </c>
      <c r="AW663" s="13" t="s">
        <v>32</v>
      </c>
      <c r="AX663" s="13" t="s">
        <v>76</v>
      </c>
      <c r="AY663" s="246" t="s">
        <v>224</v>
      </c>
    </row>
    <row r="664" spans="1:51" s="13" customFormat="1" ht="12">
      <c r="A664" s="13"/>
      <c r="B664" s="235"/>
      <c r="C664" s="236"/>
      <c r="D664" s="237" t="s">
        <v>232</v>
      </c>
      <c r="E664" s="238" t="s">
        <v>1</v>
      </c>
      <c r="F664" s="239" t="s">
        <v>1239</v>
      </c>
      <c r="G664" s="236"/>
      <c r="H664" s="240">
        <v>2</v>
      </c>
      <c r="I664" s="241"/>
      <c r="J664" s="236"/>
      <c r="K664" s="236"/>
      <c r="L664" s="242"/>
      <c r="M664" s="243"/>
      <c r="N664" s="244"/>
      <c r="O664" s="244"/>
      <c r="P664" s="244"/>
      <c r="Q664" s="244"/>
      <c r="R664" s="244"/>
      <c r="S664" s="244"/>
      <c r="T664" s="245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6" t="s">
        <v>232</v>
      </c>
      <c r="AU664" s="246" t="s">
        <v>86</v>
      </c>
      <c r="AV664" s="13" t="s">
        <v>86</v>
      </c>
      <c r="AW664" s="13" t="s">
        <v>32</v>
      </c>
      <c r="AX664" s="13" t="s">
        <v>76</v>
      </c>
      <c r="AY664" s="246" t="s">
        <v>224</v>
      </c>
    </row>
    <row r="665" spans="1:51" s="14" customFormat="1" ht="12">
      <c r="A665" s="14"/>
      <c r="B665" s="247"/>
      <c r="C665" s="248"/>
      <c r="D665" s="237" t="s">
        <v>232</v>
      </c>
      <c r="E665" s="249" t="s">
        <v>1</v>
      </c>
      <c r="F665" s="250" t="s">
        <v>240</v>
      </c>
      <c r="G665" s="248"/>
      <c r="H665" s="251">
        <v>5</v>
      </c>
      <c r="I665" s="252"/>
      <c r="J665" s="248"/>
      <c r="K665" s="248"/>
      <c r="L665" s="253"/>
      <c r="M665" s="254"/>
      <c r="N665" s="255"/>
      <c r="O665" s="255"/>
      <c r="P665" s="255"/>
      <c r="Q665" s="255"/>
      <c r="R665" s="255"/>
      <c r="S665" s="255"/>
      <c r="T665" s="256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7" t="s">
        <v>232</v>
      </c>
      <c r="AU665" s="257" t="s">
        <v>86</v>
      </c>
      <c r="AV665" s="14" t="s">
        <v>230</v>
      </c>
      <c r="AW665" s="14" t="s">
        <v>32</v>
      </c>
      <c r="AX665" s="14" t="s">
        <v>84</v>
      </c>
      <c r="AY665" s="257" t="s">
        <v>224</v>
      </c>
    </row>
    <row r="666" spans="1:65" s="2" customFormat="1" ht="24.15" customHeight="1">
      <c r="A666" s="38"/>
      <c r="B666" s="39"/>
      <c r="C666" s="269" t="s">
        <v>1240</v>
      </c>
      <c r="D666" s="269" t="s">
        <v>413</v>
      </c>
      <c r="E666" s="270" t="s">
        <v>1241</v>
      </c>
      <c r="F666" s="271" t="s">
        <v>1242</v>
      </c>
      <c r="G666" s="272" t="s">
        <v>229</v>
      </c>
      <c r="H666" s="273">
        <v>2.758</v>
      </c>
      <c r="I666" s="274"/>
      <c r="J666" s="275">
        <f>ROUND(I666*H666,2)</f>
        <v>0</v>
      </c>
      <c r="K666" s="276"/>
      <c r="L666" s="277"/>
      <c r="M666" s="278" t="s">
        <v>1</v>
      </c>
      <c r="N666" s="279" t="s">
        <v>41</v>
      </c>
      <c r="O666" s="91"/>
      <c r="P666" s="231">
        <f>O666*H666</f>
        <v>0</v>
      </c>
      <c r="Q666" s="231">
        <v>0.03472</v>
      </c>
      <c r="R666" s="231">
        <f>Q666*H666</f>
        <v>0.09575776</v>
      </c>
      <c r="S666" s="231">
        <v>0</v>
      </c>
      <c r="T666" s="232">
        <f>S666*H666</f>
        <v>0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33" t="s">
        <v>412</v>
      </c>
      <c r="AT666" s="233" t="s">
        <v>413</v>
      </c>
      <c r="AU666" s="233" t="s">
        <v>86</v>
      </c>
      <c r="AY666" s="17" t="s">
        <v>224</v>
      </c>
      <c r="BE666" s="234">
        <f>IF(N666="základní",J666,0)</f>
        <v>0</v>
      </c>
      <c r="BF666" s="234">
        <f>IF(N666="snížená",J666,0)</f>
        <v>0</v>
      </c>
      <c r="BG666" s="234">
        <f>IF(N666="zákl. přenesená",J666,0)</f>
        <v>0</v>
      </c>
      <c r="BH666" s="234">
        <f>IF(N666="sníž. přenesená",J666,0)</f>
        <v>0</v>
      </c>
      <c r="BI666" s="234">
        <f>IF(N666="nulová",J666,0)</f>
        <v>0</v>
      </c>
      <c r="BJ666" s="17" t="s">
        <v>84</v>
      </c>
      <c r="BK666" s="234">
        <f>ROUND(I666*H666,2)</f>
        <v>0</v>
      </c>
      <c r="BL666" s="17" t="s">
        <v>318</v>
      </c>
      <c r="BM666" s="233" t="s">
        <v>1243</v>
      </c>
    </row>
    <row r="667" spans="1:51" s="13" customFormat="1" ht="12">
      <c r="A667" s="13"/>
      <c r="B667" s="235"/>
      <c r="C667" s="236"/>
      <c r="D667" s="237" t="s">
        <v>232</v>
      </c>
      <c r="E667" s="238" t="s">
        <v>1</v>
      </c>
      <c r="F667" s="239" t="s">
        <v>1244</v>
      </c>
      <c r="G667" s="236"/>
      <c r="H667" s="240">
        <v>0.32</v>
      </c>
      <c r="I667" s="241"/>
      <c r="J667" s="236"/>
      <c r="K667" s="236"/>
      <c r="L667" s="242"/>
      <c r="M667" s="243"/>
      <c r="N667" s="244"/>
      <c r="O667" s="244"/>
      <c r="P667" s="244"/>
      <c r="Q667" s="244"/>
      <c r="R667" s="244"/>
      <c r="S667" s="244"/>
      <c r="T667" s="245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6" t="s">
        <v>232</v>
      </c>
      <c r="AU667" s="246" t="s">
        <v>86</v>
      </c>
      <c r="AV667" s="13" t="s">
        <v>86</v>
      </c>
      <c r="AW667" s="13" t="s">
        <v>32</v>
      </c>
      <c r="AX667" s="13" t="s">
        <v>76</v>
      </c>
      <c r="AY667" s="246" t="s">
        <v>224</v>
      </c>
    </row>
    <row r="668" spans="1:51" s="13" customFormat="1" ht="12">
      <c r="A668" s="13"/>
      <c r="B668" s="235"/>
      <c r="C668" s="236"/>
      <c r="D668" s="237" t="s">
        <v>232</v>
      </c>
      <c r="E668" s="238" t="s">
        <v>1</v>
      </c>
      <c r="F668" s="239" t="s">
        <v>1245</v>
      </c>
      <c r="G668" s="236"/>
      <c r="H668" s="240">
        <v>0.25</v>
      </c>
      <c r="I668" s="241"/>
      <c r="J668" s="236"/>
      <c r="K668" s="236"/>
      <c r="L668" s="242"/>
      <c r="M668" s="243"/>
      <c r="N668" s="244"/>
      <c r="O668" s="244"/>
      <c r="P668" s="244"/>
      <c r="Q668" s="244"/>
      <c r="R668" s="244"/>
      <c r="S668" s="244"/>
      <c r="T668" s="245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6" t="s">
        <v>232</v>
      </c>
      <c r="AU668" s="246" t="s">
        <v>86</v>
      </c>
      <c r="AV668" s="13" t="s">
        <v>86</v>
      </c>
      <c r="AW668" s="13" t="s">
        <v>32</v>
      </c>
      <c r="AX668" s="13" t="s">
        <v>76</v>
      </c>
      <c r="AY668" s="246" t="s">
        <v>224</v>
      </c>
    </row>
    <row r="669" spans="1:51" s="13" customFormat="1" ht="12">
      <c r="A669" s="13"/>
      <c r="B669" s="235"/>
      <c r="C669" s="236"/>
      <c r="D669" s="237" t="s">
        <v>232</v>
      </c>
      <c r="E669" s="238" t="s">
        <v>1</v>
      </c>
      <c r="F669" s="239" t="s">
        <v>1246</v>
      </c>
      <c r="G669" s="236"/>
      <c r="H669" s="240">
        <v>0.25</v>
      </c>
      <c r="I669" s="241"/>
      <c r="J669" s="236"/>
      <c r="K669" s="236"/>
      <c r="L669" s="242"/>
      <c r="M669" s="243"/>
      <c r="N669" s="244"/>
      <c r="O669" s="244"/>
      <c r="P669" s="244"/>
      <c r="Q669" s="244"/>
      <c r="R669" s="244"/>
      <c r="S669" s="244"/>
      <c r="T669" s="245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6" t="s">
        <v>232</v>
      </c>
      <c r="AU669" s="246" t="s">
        <v>86</v>
      </c>
      <c r="AV669" s="13" t="s">
        <v>86</v>
      </c>
      <c r="AW669" s="13" t="s">
        <v>32</v>
      </c>
      <c r="AX669" s="13" t="s">
        <v>76</v>
      </c>
      <c r="AY669" s="246" t="s">
        <v>224</v>
      </c>
    </row>
    <row r="670" spans="1:51" s="13" customFormat="1" ht="12">
      <c r="A670" s="13"/>
      <c r="B670" s="235"/>
      <c r="C670" s="236"/>
      <c r="D670" s="237" t="s">
        <v>232</v>
      </c>
      <c r="E670" s="238" t="s">
        <v>1</v>
      </c>
      <c r="F670" s="239" t="s">
        <v>1247</v>
      </c>
      <c r="G670" s="236"/>
      <c r="H670" s="240">
        <v>1.938</v>
      </c>
      <c r="I670" s="241"/>
      <c r="J670" s="236"/>
      <c r="K670" s="236"/>
      <c r="L670" s="242"/>
      <c r="M670" s="243"/>
      <c r="N670" s="244"/>
      <c r="O670" s="244"/>
      <c r="P670" s="244"/>
      <c r="Q670" s="244"/>
      <c r="R670" s="244"/>
      <c r="S670" s="244"/>
      <c r="T670" s="245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6" t="s">
        <v>232</v>
      </c>
      <c r="AU670" s="246" t="s">
        <v>86</v>
      </c>
      <c r="AV670" s="13" t="s">
        <v>86</v>
      </c>
      <c r="AW670" s="13" t="s">
        <v>32</v>
      </c>
      <c r="AX670" s="13" t="s">
        <v>76</v>
      </c>
      <c r="AY670" s="246" t="s">
        <v>224</v>
      </c>
    </row>
    <row r="671" spans="1:51" s="14" customFormat="1" ht="12">
      <c r="A671" s="14"/>
      <c r="B671" s="247"/>
      <c r="C671" s="248"/>
      <c r="D671" s="237" t="s">
        <v>232</v>
      </c>
      <c r="E671" s="249" t="s">
        <v>1</v>
      </c>
      <c r="F671" s="250" t="s">
        <v>240</v>
      </c>
      <c r="G671" s="248"/>
      <c r="H671" s="251">
        <v>2.758</v>
      </c>
      <c r="I671" s="252"/>
      <c r="J671" s="248"/>
      <c r="K671" s="248"/>
      <c r="L671" s="253"/>
      <c r="M671" s="254"/>
      <c r="N671" s="255"/>
      <c r="O671" s="255"/>
      <c r="P671" s="255"/>
      <c r="Q671" s="255"/>
      <c r="R671" s="255"/>
      <c r="S671" s="255"/>
      <c r="T671" s="256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7" t="s">
        <v>232</v>
      </c>
      <c r="AU671" s="257" t="s">
        <v>86</v>
      </c>
      <c r="AV671" s="14" t="s">
        <v>230</v>
      </c>
      <c r="AW671" s="14" t="s">
        <v>32</v>
      </c>
      <c r="AX671" s="14" t="s">
        <v>84</v>
      </c>
      <c r="AY671" s="257" t="s">
        <v>224</v>
      </c>
    </row>
    <row r="672" spans="1:65" s="2" customFormat="1" ht="24.15" customHeight="1">
      <c r="A672" s="38"/>
      <c r="B672" s="39"/>
      <c r="C672" s="221" t="s">
        <v>1248</v>
      </c>
      <c r="D672" s="221" t="s">
        <v>226</v>
      </c>
      <c r="E672" s="222" t="s">
        <v>1249</v>
      </c>
      <c r="F672" s="223" t="s">
        <v>1250</v>
      </c>
      <c r="G672" s="224" t="s">
        <v>321</v>
      </c>
      <c r="H672" s="225">
        <v>11</v>
      </c>
      <c r="I672" s="226"/>
      <c r="J672" s="227">
        <f>ROUND(I672*H672,2)</f>
        <v>0</v>
      </c>
      <c r="K672" s="228"/>
      <c r="L672" s="44"/>
      <c r="M672" s="229" t="s">
        <v>1</v>
      </c>
      <c r="N672" s="230" t="s">
        <v>41</v>
      </c>
      <c r="O672" s="91"/>
      <c r="P672" s="231">
        <f>O672*H672</f>
        <v>0</v>
      </c>
      <c r="Q672" s="231">
        <v>0</v>
      </c>
      <c r="R672" s="231">
        <f>Q672*H672</f>
        <v>0</v>
      </c>
      <c r="S672" s="231">
        <v>0</v>
      </c>
      <c r="T672" s="232">
        <f>S672*H672</f>
        <v>0</v>
      </c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R672" s="233" t="s">
        <v>318</v>
      </c>
      <c r="AT672" s="233" t="s">
        <v>226</v>
      </c>
      <c r="AU672" s="233" t="s">
        <v>86</v>
      </c>
      <c r="AY672" s="17" t="s">
        <v>224</v>
      </c>
      <c r="BE672" s="234">
        <f>IF(N672="základní",J672,0)</f>
        <v>0</v>
      </c>
      <c r="BF672" s="234">
        <f>IF(N672="snížená",J672,0)</f>
        <v>0</v>
      </c>
      <c r="BG672" s="234">
        <f>IF(N672="zákl. přenesená",J672,0)</f>
        <v>0</v>
      </c>
      <c r="BH672" s="234">
        <f>IF(N672="sníž. přenesená",J672,0)</f>
        <v>0</v>
      </c>
      <c r="BI672" s="234">
        <f>IF(N672="nulová",J672,0)</f>
        <v>0</v>
      </c>
      <c r="BJ672" s="17" t="s">
        <v>84</v>
      </c>
      <c r="BK672" s="234">
        <f>ROUND(I672*H672,2)</f>
        <v>0</v>
      </c>
      <c r="BL672" s="17" t="s">
        <v>318</v>
      </c>
      <c r="BM672" s="233" t="s">
        <v>1251</v>
      </c>
    </row>
    <row r="673" spans="1:51" s="13" customFormat="1" ht="12">
      <c r="A673" s="13"/>
      <c r="B673" s="235"/>
      <c r="C673" s="236"/>
      <c r="D673" s="237" t="s">
        <v>232</v>
      </c>
      <c r="E673" s="238" t="s">
        <v>1</v>
      </c>
      <c r="F673" s="239" t="s">
        <v>1252</v>
      </c>
      <c r="G673" s="236"/>
      <c r="H673" s="240">
        <v>4</v>
      </c>
      <c r="I673" s="241"/>
      <c r="J673" s="236"/>
      <c r="K673" s="236"/>
      <c r="L673" s="242"/>
      <c r="M673" s="243"/>
      <c r="N673" s="244"/>
      <c r="O673" s="244"/>
      <c r="P673" s="244"/>
      <c r="Q673" s="244"/>
      <c r="R673" s="244"/>
      <c r="S673" s="244"/>
      <c r="T673" s="245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6" t="s">
        <v>232</v>
      </c>
      <c r="AU673" s="246" t="s">
        <v>86</v>
      </c>
      <c r="AV673" s="13" t="s">
        <v>86</v>
      </c>
      <c r="AW673" s="13" t="s">
        <v>32</v>
      </c>
      <c r="AX673" s="13" t="s">
        <v>76</v>
      </c>
      <c r="AY673" s="246" t="s">
        <v>224</v>
      </c>
    </row>
    <row r="674" spans="1:51" s="13" customFormat="1" ht="12">
      <c r="A674" s="13"/>
      <c r="B674" s="235"/>
      <c r="C674" s="236"/>
      <c r="D674" s="237" t="s">
        <v>232</v>
      </c>
      <c r="E674" s="238" t="s">
        <v>1</v>
      </c>
      <c r="F674" s="239" t="s">
        <v>1253</v>
      </c>
      <c r="G674" s="236"/>
      <c r="H674" s="240">
        <v>4</v>
      </c>
      <c r="I674" s="241"/>
      <c r="J674" s="236"/>
      <c r="K674" s="236"/>
      <c r="L674" s="242"/>
      <c r="M674" s="243"/>
      <c r="N674" s="244"/>
      <c r="O674" s="244"/>
      <c r="P674" s="244"/>
      <c r="Q674" s="244"/>
      <c r="R674" s="244"/>
      <c r="S674" s="244"/>
      <c r="T674" s="245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6" t="s">
        <v>232</v>
      </c>
      <c r="AU674" s="246" t="s">
        <v>86</v>
      </c>
      <c r="AV674" s="13" t="s">
        <v>86</v>
      </c>
      <c r="AW674" s="13" t="s">
        <v>32</v>
      </c>
      <c r="AX674" s="13" t="s">
        <v>76</v>
      </c>
      <c r="AY674" s="246" t="s">
        <v>224</v>
      </c>
    </row>
    <row r="675" spans="1:51" s="13" customFormat="1" ht="12">
      <c r="A675" s="13"/>
      <c r="B675" s="235"/>
      <c r="C675" s="236"/>
      <c r="D675" s="237" t="s">
        <v>232</v>
      </c>
      <c r="E675" s="238" t="s">
        <v>1</v>
      </c>
      <c r="F675" s="239" t="s">
        <v>1254</v>
      </c>
      <c r="G675" s="236"/>
      <c r="H675" s="240">
        <v>3</v>
      </c>
      <c r="I675" s="241"/>
      <c r="J675" s="236"/>
      <c r="K675" s="236"/>
      <c r="L675" s="242"/>
      <c r="M675" s="243"/>
      <c r="N675" s="244"/>
      <c r="O675" s="244"/>
      <c r="P675" s="244"/>
      <c r="Q675" s="244"/>
      <c r="R675" s="244"/>
      <c r="S675" s="244"/>
      <c r="T675" s="245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6" t="s">
        <v>232</v>
      </c>
      <c r="AU675" s="246" t="s">
        <v>86</v>
      </c>
      <c r="AV675" s="13" t="s">
        <v>86</v>
      </c>
      <c r="AW675" s="13" t="s">
        <v>32</v>
      </c>
      <c r="AX675" s="13" t="s">
        <v>76</v>
      </c>
      <c r="AY675" s="246" t="s">
        <v>224</v>
      </c>
    </row>
    <row r="676" spans="1:51" s="14" customFormat="1" ht="12">
      <c r="A676" s="14"/>
      <c r="B676" s="247"/>
      <c r="C676" s="248"/>
      <c r="D676" s="237" t="s">
        <v>232</v>
      </c>
      <c r="E676" s="249" t="s">
        <v>1</v>
      </c>
      <c r="F676" s="250" t="s">
        <v>240</v>
      </c>
      <c r="G676" s="248"/>
      <c r="H676" s="251">
        <v>11</v>
      </c>
      <c r="I676" s="252"/>
      <c r="J676" s="248"/>
      <c r="K676" s="248"/>
      <c r="L676" s="253"/>
      <c r="M676" s="254"/>
      <c r="N676" s="255"/>
      <c r="O676" s="255"/>
      <c r="P676" s="255"/>
      <c r="Q676" s="255"/>
      <c r="R676" s="255"/>
      <c r="S676" s="255"/>
      <c r="T676" s="256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7" t="s">
        <v>232</v>
      </c>
      <c r="AU676" s="257" t="s">
        <v>86</v>
      </c>
      <c r="AV676" s="14" t="s">
        <v>230</v>
      </c>
      <c r="AW676" s="14" t="s">
        <v>32</v>
      </c>
      <c r="AX676" s="14" t="s">
        <v>84</v>
      </c>
      <c r="AY676" s="257" t="s">
        <v>224</v>
      </c>
    </row>
    <row r="677" spans="1:65" s="2" customFormat="1" ht="24.15" customHeight="1">
      <c r="A677" s="38"/>
      <c r="B677" s="39"/>
      <c r="C677" s="269" t="s">
        <v>1255</v>
      </c>
      <c r="D677" s="269" t="s">
        <v>413</v>
      </c>
      <c r="E677" s="270" t="s">
        <v>1256</v>
      </c>
      <c r="F677" s="271" t="s">
        <v>1257</v>
      </c>
      <c r="G677" s="272" t="s">
        <v>321</v>
      </c>
      <c r="H677" s="273">
        <v>10</v>
      </c>
      <c r="I677" s="274"/>
      <c r="J677" s="275">
        <f>ROUND(I677*H677,2)</f>
        <v>0</v>
      </c>
      <c r="K677" s="276"/>
      <c r="L677" s="277"/>
      <c r="M677" s="278" t="s">
        <v>1</v>
      </c>
      <c r="N677" s="279" t="s">
        <v>41</v>
      </c>
      <c r="O677" s="91"/>
      <c r="P677" s="231">
        <f>O677*H677</f>
        <v>0</v>
      </c>
      <c r="Q677" s="231">
        <v>0.0195</v>
      </c>
      <c r="R677" s="231">
        <f>Q677*H677</f>
        <v>0.195</v>
      </c>
      <c r="S677" s="231">
        <v>0</v>
      </c>
      <c r="T677" s="232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33" t="s">
        <v>412</v>
      </c>
      <c r="AT677" s="233" t="s">
        <v>413</v>
      </c>
      <c r="AU677" s="233" t="s">
        <v>86</v>
      </c>
      <c r="AY677" s="17" t="s">
        <v>224</v>
      </c>
      <c r="BE677" s="234">
        <f>IF(N677="základní",J677,0)</f>
        <v>0</v>
      </c>
      <c r="BF677" s="234">
        <f>IF(N677="snížená",J677,0)</f>
        <v>0</v>
      </c>
      <c r="BG677" s="234">
        <f>IF(N677="zákl. přenesená",J677,0)</f>
        <v>0</v>
      </c>
      <c r="BH677" s="234">
        <f>IF(N677="sníž. přenesená",J677,0)</f>
        <v>0</v>
      </c>
      <c r="BI677" s="234">
        <f>IF(N677="nulová",J677,0)</f>
        <v>0</v>
      </c>
      <c r="BJ677" s="17" t="s">
        <v>84</v>
      </c>
      <c r="BK677" s="234">
        <f>ROUND(I677*H677,2)</f>
        <v>0</v>
      </c>
      <c r="BL677" s="17" t="s">
        <v>318</v>
      </c>
      <c r="BM677" s="233" t="s">
        <v>1258</v>
      </c>
    </row>
    <row r="678" spans="1:51" s="13" customFormat="1" ht="12">
      <c r="A678" s="13"/>
      <c r="B678" s="235"/>
      <c r="C678" s="236"/>
      <c r="D678" s="237" t="s">
        <v>232</v>
      </c>
      <c r="E678" s="238" t="s">
        <v>1</v>
      </c>
      <c r="F678" s="239" t="s">
        <v>1252</v>
      </c>
      <c r="G678" s="236"/>
      <c r="H678" s="240">
        <v>4</v>
      </c>
      <c r="I678" s="241"/>
      <c r="J678" s="236"/>
      <c r="K678" s="236"/>
      <c r="L678" s="242"/>
      <c r="M678" s="243"/>
      <c r="N678" s="244"/>
      <c r="O678" s="244"/>
      <c r="P678" s="244"/>
      <c r="Q678" s="244"/>
      <c r="R678" s="244"/>
      <c r="S678" s="244"/>
      <c r="T678" s="245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6" t="s">
        <v>232</v>
      </c>
      <c r="AU678" s="246" t="s">
        <v>86</v>
      </c>
      <c r="AV678" s="13" t="s">
        <v>86</v>
      </c>
      <c r="AW678" s="13" t="s">
        <v>32</v>
      </c>
      <c r="AX678" s="13" t="s">
        <v>76</v>
      </c>
      <c r="AY678" s="246" t="s">
        <v>224</v>
      </c>
    </row>
    <row r="679" spans="1:51" s="13" customFormat="1" ht="12">
      <c r="A679" s="13"/>
      <c r="B679" s="235"/>
      <c r="C679" s="236"/>
      <c r="D679" s="237" t="s">
        <v>232</v>
      </c>
      <c r="E679" s="238" t="s">
        <v>1</v>
      </c>
      <c r="F679" s="239" t="s">
        <v>1253</v>
      </c>
      <c r="G679" s="236"/>
      <c r="H679" s="240">
        <v>4</v>
      </c>
      <c r="I679" s="241"/>
      <c r="J679" s="236"/>
      <c r="K679" s="236"/>
      <c r="L679" s="242"/>
      <c r="M679" s="243"/>
      <c r="N679" s="244"/>
      <c r="O679" s="244"/>
      <c r="P679" s="244"/>
      <c r="Q679" s="244"/>
      <c r="R679" s="244"/>
      <c r="S679" s="244"/>
      <c r="T679" s="245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6" t="s">
        <v>232</v>
      </c>
      <c r="AU679" s="246" t="s">
        <v>86</v>
      </c>
      <c r="AV679" s="13" t="s">
        <v>86</v>
      </c>
      <c r="AW679" s="13" t="s">
        <v>32</v>
      </c>
      <c r="AX679" s="13" t="s">
        <v>76</v>
      </c>
      <c r="AY679" s="246" t="s">
        <v>224</v>
      </c>
    </row>
    <row r="680" spans="1:51" s="13" customFormat="1" ht="12">
      <c r="A680" s="13"/>
      <c r="B680" s="235"/>
      <c r="C680" s="236"/>
      <c r="D680" s="237" t="s">
        <v>232</v>
      </c>
      <c r="E680" s="238" t="s">
        <v>1</v>
      </c>
      <c r="F680" s="239" t="s">
        <v>1239</v>
      </c>
      <c r="G680" s="236"/>
      <c r="H680" s="240">
        <v>2</v>
      </c>
      <c r="I680" s="241"/>
      <c r="J680" s="236"/>
      <c r="K680" s="236"/>
      <c r="L680" s="242"/>
      <c r="M680" s="243"/>
      <c r="N680" s="244"/>
      <c r="O680" s="244"/>
      <c r="P680" s="244"/>
      <c r="Q680" s="244"/>
      <c r="R680" s="244"/>
      <c r="S680" s="244"/>
      <c r="T680" s="245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6" t="s">
        <v>232</v>
      </c>
      <c r="AU680" s="246" t="s">
        <v>86</v>
      </c>
      <c r="AV680" s="13" t="s">
        <v>86</v>
      </c>
      <c r="AW680" s="13" t="s">
        <v>32</v>
      </c>
      <c r="AX680" s="13" t="s">
        <v>76</v>
      </c>
      <c r="AY680" s="246" t="s">
        <v>224</v>
      </c>
    </row>
    <row r="681" spans="1:51" s="14" customFormat="1" ht="12">
      <c r="A681" s="14"/>
      <c r="B681" s="247"/>
      <c r="C681" s="248"/>
      <c r="D681" s="237" t="s">
        <v>232</v>
      </c>
      <c r="E681" s="249" t="s">
        <v>1</v>
      </c>
      <c r="F681" s="250" t="s">
        <v>240</v>
      </c>
      <c r="G681" s="248"/>
      <c r="H681" s="251">
        <v>10</v>
      </c>
      <c r="I681" s="252"/>
      <c r="J681" s="248"/>
      <c r="K681" s="248"/>
      <c r="L681" s="253"/>
      <c r="M681" s="254"/>
      <c r="N681" s="255"/>
      <c r="O681" s="255"/>
      <c r="P681" s="255"/>
      <c r="Q681" s="255"/>
      <c r="R681" s="255"/>
      <c r="S681" s="255"/>
      <c r="T681" s="256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7" t="s">
        <v>232</v>
      </c>
      <c r="AU681" s="257" t="s">
        <v>86</v>
      </c>
      <c r="AV681" s="14" t="s">
        <v>230</v>
      </c>
      <c r="AW681" s="14" t="s">
        <v>32</v>
      </c>
      <c r="AX681" s="14" t="s">
        <v>84</v>
      </c>
      <c r="AY681" s="257" t="s">
        <v>224</v>
      </c>
    </row>
    <row r="682" spans="1:65" s="2" customFormat="1" ht="24.15" customHeight="1">
      <c r="A682" s="38"/>
      <c r="B682" s="39"/>
      <c r="C682" s="269" t="s">
        <v>1259</v>
      </c>
      <c r="D682" s="269" t="s">
        <v>413</v>
      </c>
      <c r="E682" s="270" t="s">
        <v>1260</v>
      </c>
      <c r="F682" s="271" t="s">
        <v>1261</v>
      </c>
      <c r="G682" s="272" t="s">
        <v>321</v>
      </c>
      <c r="H682" s="273">
        <v>1</v>
      </c>
      <c r="I682" s="274"/>
      <c r="J682" s="275">
        <f>ROUND(I682*H682,2)</f>
        <v>0</v>
      </c>
      <c r="K682" s="276"/>
      <c r="L682" s="277"/>
      <c r="M682" s="278" t="s">
        <v>1</v>
      </c>
      <c r="N682" s="279" t="s">
        <v>41</v>
      </c>
      <c r="O682" s="91"/>
      <c r="P682" s="231">
        <f>O682*H682</f>
        <v>0</v>
      </c>
      <c r="Q682" s="231">
        <v>0.0175</v>
      </c>
      <c r="R682" s="231">
        <f>Q682*H682</f>
        <v>0.0175</v>
      </c>
      <c r="S682" s="231">
        <v>0</v>
      </c>
      <c r="T682" s="232">
        <f>S682*H682</f>
        <v>0</v>
      </c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R682" s="233" t="s">
        <v>412</v>
      </c>
      <c r="AT682" s="233" t="s">
        <v>413</v>
      </c>
      <c r="AU682" s="233" t="s">
        <v>86</v>
      </c>
      <c r="AY682" s="17" t="s">
        <v>224</v>
      </c>
      <c r="BE682" s="234">
        <f>IF(N682="základní",J682,0)</f>
        <v>0</v>
      </c>
      <c r="BF682" s="234">
        <f>IF(N682="snížená",J682,0)</f>
        <v>0</v>
      </c>
      <c r="BG682" s="234">
        <f>IF(N682="zákl. přenesená",J682,0)</f>
        <v>0</v>
      </c>
      <c r="BH682" s="234">
        <f>IF(N682="sníž. přenesená",J682,0)</f>
        <v>0</v>
      </c>
      <c r="BI682" s="234">
        <f>IF(N682="nulová",J682,0)</f>
        <v>0</v>
      </c>
      <c r="BJ682" s="17" t="s">
        <v>84</v>
      </c>
      <c r="BK682" s="234">
        <f>ROUND(I682*H682,2)</f>
        <v>0</v>
      </c>
      <c r="BL682" s="17" t="s">
        <v>318</v>
      </c>
      <c r="BM682" s="233" t="s">
        <v>1262</v>
      </c>
    </row>
    <row r="683" spans="1:51" s="13" customFormat="1" ht="12">
      <c r="A683" s="13"/>
      <c r="B683" s="235"/>
      <c r="C683" s="236"/>
      <c r="D683" s="237" t="s">
        <v>232</v>
      </c>
      <c r="E683" s="238" t="s">
        <v>1</v>
      </c>
      <c r="F683" s="239" t="s">
        <v>1263</v>
      </c>
      <c r="G683" s="236"/>
      <c r="H683" s="240">
        <v>1</v>
      </c>
      <c r="I683" s="241"/>
      <c r="J683" s="236"/>
      <c r="K683" s="236"/>
      <c r="L683" s="242"/>
      <c r="M683" s="243"/>
      <c r="N683" s="244"/>
      <c r="O683" s="244"/>
      <c r="P683" s="244"/>
      <c r="Q683" s="244"/>
      <c r="R683" s="244"/>
      <c r="S683" s="244"/>
      <c r="T683" s="245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6" t="s">
        <v>232</v>
      </c>
      <c r="AU683" s="246" t="s">
        <v>86</v>
      </c>
      <c r="AV683" s="13" t="s">
        <v>86</v>
      </c>
      <c r="AW683" s="13" t="s">
        <v>32</v>
      </c>
      <c r="AX683" s="13" t="s">
        <v>84</v>
      </c>
      <c r="AY683" s="246" t="s">
        <v>224</v>
      </c>
    </row>
    <row r="684" spans="1:65" s="2" customFormat="1" ht="24.15" customHeight="1">
      <c r="A684" s="38"/>
      <c r="B684" s="39"/>
      <c r="C684" s="221" t="s">
        <v>1264</v>
      </c>
      <c r="D684" s="221" t="s">
        <v>226</v>
      </c>
      <c r="E684" s="222" t="s">
        <v>1265</v>
      </c>
      <c r="F684" s="223" t="s">
        <v>1266</v>
      </c>
      <c r="G684" s="224" t="s">
        <v>321</v>
      </c>
      <c r="H684" s="225">
        <v>3</v>
      </c>
      <c r="I684" s="226"/>
      <c r="J684" s="227">
        <f>ROUND(I684*H684,2)</f>
        <v>0</v>
      </c>
      <c r="K684" s="228"/>
      <c r="L684" s="44"/>
      <c r="M684" s="229" t="s">
        <v>1</v>
      </c>
      <c r="N684" s="230" t="s">
        <v>41</v>
      </c>
      <c r="O684" s="91"/>
      <c r="P684" s="231">
        <f>O684*H684</f>
        <v>0</v>
      </c>
      <c r="Q684" s="231">
        <v>0</v>
      </c>
      <c r="R684" s="231">
        <f>Q684*H684</f>
        <v>0</v>
      </c>
      <c r="S684" s="231">
        <v>0</v>
      </c>
      <c r="T684" s="232">
        <f>S684*H684</f>
        <v>0</v>
      </c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R684" s="233" t="s">
        <v>318</v>
      </c>
      <c r="AT684" s="233" t="s">
        <v>226</v>
      </c>
      <c r="AU684" s="233" t="s">
        <v>86</v>
      </c>
      <c r="AY684" s="17" t="s">
        <v>224</v>
      </c>
      <c r="BE684" s="234">
        <f>IF(N684="základní",J684,0)</f>
        <v>0</v>
      </c>
      <c r="BF684" s="234">
        <f>IF(N684="snížená",J684,0)</f>
        <v>0</v>
      </c>
      <c r="BG684" s="234">
        <f>IF(N684="zákl. přenesená",J684,0)</f>
        <v>0</v>
      </c>
      <c r="BH684" s="234">
        <f>IF(N684="sníž. přenesená",J684,0)</f>
        <v>0</v>
      </c>
      <c r="BI684" s="234">
        <f>IF(N684="nulová",J684,0)</f>
        <v>0</v>
      </c>
      <c r="BJ684" s="17" t="s">
        <v>84</v>
      </c>
      <c r="BK684" s="234">
        <f>ROUND(I684*H684,2)</f>
        <v>0</v>
      </c>
      <c r="BL684" s="17" t="s">
        <v>318</v>
      </c>
      <c r="BM684" s="233" t="s">
        <v>1267</v>
      </c>
    </row>
    <row r="685" spans="1:51" s="13" customFormat="1" ht="12">
      <c r="A685" s="13"/>
      <c r="B685" s="235"/>
      <c r="C685" s="236"/>
      <c r="D685" s="237" t="s">
        <v>232</v>
      </c>
      <c r="E685" s="238" t="s">
        <v>1</v>
      </c>
      <c r="F685" s="239" t="s">
        <v>1238</v>
      </c>
      <c r="G685" s="236"/>
      <c r="H685" s="240">
        <v>1</v>
      </c>
      <c r="I685" s="241"/>
      <c r="J685" s="236"/>
      <c r="K685" s="236"/>
      <c r="L685" s="242"/>
      <c r="M685" s="243"/>
      <c r="N685" s="244"/>
      <c r="O685" s="244"/>
      <c r="P685" s="244"/>
      <c r="Q685" s="244"/>
      <c r="R685" s="244"/>
      <c r="S685" s="244"/>
      <c r="T685" s="245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6" t="s">
        <v>232</v>
      </c>
      <c r="AU685" s="246" t="s">
        <v>86</v>
      </c>
      <c r="AV685" s="13" t="s">
        <v>86</v>
      </c>
      <c r="AW685" s="13" t="s">
        <v>32</v>
      </c>
      <c r="AX685" s="13" t="s">
        <v>76</v>
      </c>
      <c r="AY685" s="246" t="s">
        <v>224</v>
      </c>
    </row>
    <row r="686" spans="1:51" s="13" customFormat="1" ht="12">
      <c r="A686" s="13"/>
      <c r="B686" s="235"/>
      <c r="C686" s="236"/>
      <c r="D686" s="237" t="s">
        <v>232</v>
      </c>
      <c r="E686" s="238" t="s">
        <v>1</v>
      </c>
      <c r="F686" s="239" t="s">
        <v>1268</v>
      </c>
      <c r="G686" s="236"/>
      <c r="H686" s="240">
        <v>2</v>
      </c>
      <c r="I686" s="241"/>
      <c r="J686" s="236"/>
      <c r="K686" s="236"/>
      <c r="L686" s="242"/>
      <c r="M686" s="243"/>
      <c r="N686" s="244"/>
      <c r="O686" s="244"/>
      <c r="P686" s="244"/>
      <c r="Q686" s="244"/>
      <c r="R686" s="244"/>
      <c r="S686" s="244"/>
      <c r="T686" s="245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6" t="s">
        <v>232</v>
      </c>
      <c r="AU686" s="246" t="s">
        <v>86</v>
      </c>
      <c r="AV686" s="13" t="s">
        <v>86</v>
      </c>
      <c r="AW686" s="13" t="s">
        <v>32</v>
      </c>
      <c r="AX686" s="13" t="s">
        <v>76</v>
      </c>
      <c r="AY686" s="246" t="s">
        <v>224</v>
      </c>
    </row>
    <row r="687" spans="1:51" s="14" customFormat="1" ht="12">
      <c r="A687" s="14"/>
      <c r="B687" s="247"/>
      <c r="C687" s="248"/>
      <c r="D687" s="237" t="s">
        <v>232</v>
      </c>
      <c r="E687" s="249" t="s">
        <v>1</v>
      </c>
      <c r="F687" s="250" t="s">
        <v>240</v>
      </c>
      <c r="G687" s="248"/>
      <c r="H687" s="251">
        <v>3</v>
      </c>
      <c r="I687" s="252"/>
      <c r="J687" s="248"/>
      <c r="K687" s="248"/>
      <c r="L687" s="253"/>
      <c r="M687" s="254"/>
      <c r="N687" s="255"/>
      <c r="O687" s="255"/>
      <c r="P687" s="255"/>
      <c r="Q687" s="255"/>
      <c r="R687" s="255"/>
      <c r="S687" s="255"/>
      <c r="T687" s="256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57" t="s">
        <v>232</v>
      </c>
      <c r="AU687" s="257" t="s">
        <v>86</v>
      </c>
      <c r="AV687" s="14" t="s">
        <v>230</v>
      </c>
      <c r="AW687" s="14" t="s">
        <v>32</v>
      </c>
      <c r="AX687" s="14" t="s">
        <v>84</v>
      </c>
      <c r="AY687" s="257" t="s">
        <v>224</v>
      </c>
    </row>
    <row r="688" spans="1:65" s="2" customFormat="1" ht="33" customHeight="1">
      <c r="A688" s="38"/>
      <c r="B688" s="39"/>
      <c r="C688" s="269" t="s">
        <v>1269</v>
      </c>
      <c r="D688" s="269" t="s">
        <v>413</v>
      </c>
      <c r="E688" s="270" t="s">
        <v>1270</v>
      </c>
      <c r="F688" s="271" t="s">
        <v>1271</v>
      </c>
      <c r="G688" s="272" t="s">
        <v>321</v>
      </c>
      <c r="H688" s="273">
        <v>3</v>
      </c>
      <c r="I688" s="274"/>
      <c r="J688" s="275">
        <f>ROUND(I688*H688,2)</f>
        <v>0</v>
      </c>
      <c r="K688" s="276"/>
      <c r="L688" s="277"/>
      <c r="M688" s="278" t="s">
        <v>1</v>
      </c>
      <c r="N688" s="279" t="s">
        <v>41</v>
      </c>
      <c r="O688" s="91"/>
      <c r="P688" s="231">
        <f>O688*H688</f>
        <v>0</v>
      </c>
      <c r="Q688" s="231">
        <v>0.038</v>
      </c>
      <c r="R688" s="231">
        <f>Q688*H688</f>
        <v>0.11399999999999999</v>
      </c>
      <c r="S688" s="231">
        <v>0</v>
      </c>
      <c r="T688" s="232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233" t="s">
        <v>412</v>
      </c>
      <c r="AT688" s="233" t="s">
        <v>413</v>
      </c>
      <c r="AU688" s="233" t="s">
        <v>86</v>
      </c>
      <c r="AY688" s="17" t="s">
        <v>224</v>
      </c>
      <c r="BE688" s="234">
        <f>IF(N688="základní",J688,0)</f>
        <v>0</v>
      </c>
      <c r="BF688" s="234">
        <f>IF(N688="snížená",J688,0)</f>
        <v>0</v>
      </c>
      <c r="BG688" s="234">
        <f>IF(N688="zákl. přenesená",J688,0)</f>
        <v>0</v>
      </c>
      <c r="BH688" s="234">
        <f>IF(N688="sníž. přenesená",J688,0)</f>
        <v>0</v>
      </c>
      <c r="BI688" s="234">
        <f>IF(N688="nulová",J688,0)</f>
        <v>0</v>
      </c>
      <c r="BJ688" s="17" t="s">
        <v>84</v>
      </c>
      <c r="BK688" s="234">
        <f>ROUND(I688*H688,2)</f>
        <v>0</v>
      </c>
      <c r="BL688" s="17" t="s">
        <v>318</v>
      </c>
      <c r="BM688" s="233" t="s">
        <v>1272</v>
      </c>
    </row>
    <row r="689" spans="1:51" s="13" customFormat="1" ht="12">
      <c r="A689" s="13"/>
      <c r="B689" s="235"/>
      <c r="C689" s="236"/>
      <c r="D689" s="237" t="s">
        <v>232</v>
      </c>
      <c r="E689" s="238" t="s">
        <v>1</v>
      </c>
      <c r="F689" s="239" t="s">
        <v>1238</v>
      </c>
      <c r="G689" s="236"/>
      <c r="H689" s="240">
        <v>1</v>
      </c>
      <c r="I689" s="241"/>
      <c r="J689" s="236"/>
      <c r="K689" s="236"/>
      <c r="L689" s="242"/>
      <c r="M689" s="243"/>
      <c r="N689" s="244"/>
      <c r="O689" s="244"/>
      <c r="P689" s="244"/>
      <c r="Q689" s="244"/>
      <c r="R689" s="244"/>
      <c r="S689" s="244"/>
      <c r="T689" s="245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6" t="s">
        <v>232</v>
      </c>
      <c r="AU689" s="246" t="s">
        <v>86</v>
      </c>
      <c r="AV689" s="13" t="s">
        <v>86</v>
      </c>
      <c r="AW689" s="13" t="s">
        <v>32</v>
      </c>
      <c r="AX689" s="13" t="s">
        <v>76</v>
      </c>
      <c r="AY689" s="246" t="s">
        <v>224</v>
      </c>
    </row>
    <row r="690" spans="1:51" s="13" customFormat="1" ht="12">
      <c r="A690" s="13"/>
      <c r="B690" s="235"/>
      <c r="C690" s="236"/>
      <c r="D690" s="237" t="s">
        <v>232</v>
      </c>
      <c r="E690" s="238" t="s">
        <v>1</v>
      </c>
      <c r="F690" s="239" t="s">
        <v>1268</v>
      </c>
      <c r="G690" s="236"/>
      <c r="H690" s="240">
        <v>2</v>
      </c>
      <c r="I690" s="241"/>
      <c r="J690" s="236"/>
      <c r="K690" s="236"/>
      <c r="L690" s="242"/>
      <c r="M690" s="243"/>
      <c r="N690" s="244"/>
      <c r="O690" s="244"/>
      <c r="P690" s="244"/>
      <c r="Q690" s="244"/>
      <c r="R690" s="244"/>
      <c r="S690" s="244"/>
      <c r="T690" s="245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6" t="s">
        <v>232</v>
      </c>
      <c r="AU690" s="246" t="s">
        <v>86</v>
      </c>
      <c r="AV690" s="13" t="s">
        <v>86</v>
      </c>
      <c r="AW690" s="13" t="s">
        <v>32</v>
      </c>
      <c r="AX690" s="13" t="s">
        <v>76</v>
      </c>
      <c r="AY690" s="246" t="s">
        <v>224</v>
      </c>
    </row>
    <row r="691" spans="1:51" s="14" customFormat="1" ht="12">
      <c r="A691" s="14"/>
      <c r="B691" s="247"/>
      <c r="C691" s="248"/>
      <c r="D691" s="237" t="s">
        <v>232</v>
      </c>
      <c r="E691" s="249" t="s">
        <v>1</v>
      </c>
      <c r="F691" s="250" t="s">
        <v>240</v>
      </c>
      <c r="G691" s="248"/>
      <c r="H691" s="251">
        <v>3</v>
      </c>
      <c r="I691" s="252"/>
      <c r="J691" s="248"/>
      <c r="K691" s="248"/>
      <c r="L691" s="253"/>
      <c r="M691" s="254"/>
      <c r="N691" s="255"/>
      <c r="O691" s="255"/>
      <c r="P691" s="255"/>
      <c r="Q691" s="255"/>
      <c r="R691" s="255"/>
      <c r="S691" s="255"/>
      <c r="T691" s="256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7" t="s">
        <v>232</v>
      </c>
      <c r="AU691" s="257" t="s">
        <v>86</v>
      </c>
      <c r="AV691" s="14" t="s">
        <v>230</v>
      </c>
      <c r="AW691" s="14" t="s">
        <v>32</v>
      </c>
      <c r="AX691" s="14" t="s">
        <v>84</v>
      </c>
      <c r="AY691" s="257" t="s">
        <v>224</v>
      </c>
    </row>
    <row r="692" spans="1:65" s="2" customFormat="1" ht="24.15" customHeight="1">
      <c r="A692" s="38"/>
      <c r="B692" s="39"/>
      <c r="C692" s="221" t="s">
        <v>1273</v>
      </c>
      <c r="D692" s="221" t="s">
        <v>226</v>
      </c>
      <c r="E692" s="222" t="s">
        <v>1274</v>
      </c>
      <c r="F692" s="223" t="s">
        <v>1275</v>
      </c>
      <c r="G692" s="224" t="s">
        <v>321</v>
      </c>
      <c r="H692" s="225">
        <v>1</v>
      </c>
      <c r="I692" s="226"/>
      <c r="J692" s="227">
        <f>ROUND(I692*H692,2)</f>
        <v>0</v>
      </c>
      <c r="K692" s="228"/>
      <c r="L692" s="44"/>
      <c r="M692" s="229" t="s">
        <v>1</v>
      </c>
      <c r="N692" s="230" t="s">
        <v>41</v>
      </c>
      <c r="O692" s="91"/>
      <c r="P692" s="231">
        <f>O692*H692</f>
        <v>0</v>
      </c>
      <c r="Q692" s="231">
        <v>0</v>
      </c>
      <c r="R692" s="231">
        <f>Q692*H692</f>
        <v>0</v>
      </c>
      <c r="S692" s="231">
        <v>0</v>
      </c>
      <c r="T692" s="232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233" t="s">
        <v>318</v>
      </c>
      <c r="AT692" s="233" t="s">
        <v>226</v>
      </c>
      <c r="AU692" s="233" t="s">
        <v>86</v>
      </c>
      <c r="AY692" s="17" t="s">
        <v>224</v>
      </c>
      <c r="BE692" s="234">
        <f>IF(N692="základní",J692,0)</f>
        <v>0</v>
      </c>
      <c r="BF692" s="234">
        <f>IF(N692="snížená",J692,0)</f>
        <v>0</v>
      </c>
      <c r="BG692" s="234">
        <f>IF(N692="zákl. přenesená",J692,0)</f>
        <v>0</v>
      </c>
      <c r="BH692" s="234">
        <f>IF(N692="sníž. přenesená",J692,0)</f>
        <v>0</v>
      </c>
      <c r="BI692" s="234">
        <f>IF(N692="nulová",J692,0)</f>
        <v>0</v>
      </c>
      <c r="BJ692" s="17" t="s">
        <v>84</v>
      </c>
      <c r="BK692" s="234">
        <f>ROUND(I692*H692,2)</f>
        <v>0</v>
      </c>
      <c r="BL692" s="17" t="s">
        <v>318</v>
      </c>
      <c r="BM692" s="233" t="s">
        <v>1276</v>
      </c>
    </row>
    <row r="693" spans="1:65" s="2" customFormat="1" ht="24.15" customHeight="1">
      <c r="A693" s="38"/>
      <c r="B693" s="39"/>
      <c r="C693" s="269" t="s">
        <v>1277</v>
      </c>
      <c r="D693" s="269" t="s">
        <v>413</v>
      </c>
      <c r="E693" s="270" t="s">
        <v>1278</v>
      </c>
      <c r="F693" s="271" t="s">
        <v>1279</v>
      </c>
      <c r="G693" s="272" t="s">
        <v>321</v>
      </c>
      <c r="H693" s="273">
        <v>1</v>
      </c>
      <c r="I693" s="274"/>
      <c r="J693" s="275">
        <f>ROUND(I693*H693,2)</f>
        <v>0</v>
      </c>
      <c r="K693" s="276"/>
      <c r="L693" s="277"/>
      <c r="M693" s="278" t="s">
        <v>1</v>
      </c>
      <c r="N693" s="279" t="s">
        <v>41</v>
      </c>
      <c r="O693" s="91"/>
      <c r="P693" s="231">
        <f>O693*H693</f>
        <v>0</v>
      </c>
      <c r="Q693" s="231">
        <v>0.0138</v>
      </c>
      <c r="R693" s="231">
        <f>Q693*H693</f>
        <v>0.0138</v>
      </c>
      <c r="S693" s="231">
        <v>0</v>
      </c>
      <c r="T693" s="232">
        <f>S693*H693</f>
        <v>0</v>
      </c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R693" s="233" t="s">
        <v>412</v>
      </c>
      <c r="AT693" s="233" t="s">
        <v>413</v>
      </c>
      <c r="AU693" s="233" t="s">
        <v>86</v>
      </c>
      <c r="AY693" s="17" t="s">
        <v>224</v>
      </c>
      <c r="BE693" s="234">
        <f>IF(N693="základní",J693,0)</f>
        <v>0</v>
      </c>
      <c r="BF693" s="234">
        <f>IF(N693="snížená",J693,0)</f>
        <v>0</v>
      </c>
      <c r="BG693" s="234">
        <f>IF(N693="zákl. přenesená",J693,0)</f>
        <v>0</v>
      </c>
      <c r="BH693" s="234">
        <f>IF(N693="sníž. přenesená",J693,0)</f>
        <v>0</v>
      </c>
      <c r="BI693" s="234">
        <f>IF(N693="nulová",J693,0)</f>
        <v>0</v>
      </c>
      <c r="BJ693" s="17" t="s">
        <v>84</v>
      </c>
      <c r="BK693" s="234">
        <f>ROUND(I693*H693,2)</f>
        <v>0</v>
      </c>
      <c r="BL693" s="17" t="s">
        <v>318</v>
      </c>
      <c r="BM693" s="233" t="s">
        <v>1280</v>
      </c>
    </row>
    <row r="694" spans="1:65" s="2" customFormat="1" ht="24.15" customHeight="1">
      <c r="A694" s="38"/>
      <c r="B694" s="39"/>
      <c r="C694" s="221" t="s">
        <v>1281</v>
      </c>
      <c r="D694" s="221" t="s">
        <v>226</v>
      </c>
      <c r="E694" s="222" t="s">
        <v>1282</v>
      </c>
      <c r="F694" s="223" t="s">
        <v>1283</v>
      </c>
      <c r="G694" s="224" t="s">
        <v>321</v>
      </c>
      <c r="H694" s="225">
        <v>1</v>
      </c>
      <c r="I694" s="226"/>
      <c r="J694" s="227">
        <f>ROUND(I694*H694,2)</f>
        <v>0</v>
      </c>
      <c r="K694" s="228"/>
      <c r="L694" s="44"/>
      <c r="M694" s="229" t="s">
        <v>1</v>
      </c>
      <c r="N694" s="230" t="s">
        <v>41</v>
      </c>
      <c r="O694" s="91"/>
      <c r="P694" s="231">
        <f>O694*H694</f>
        <v>0</v>
      </c>
      <c r="Q694" s="231">
        <v>0.00092</v>
      </c>
      <c r="R694" s="231">
        <f>Q694*H694</f>
        <v>0.00092</v>
      </c>
      <c r="S694" s="231">
        <v>0</v>
      </c>
      <c r="T694" s="232">
        <f>S694*H694</f>
        <v>0</v>
      </c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R694" s="233" t="s">
        <v>318</v>
      </c>
      <c r="AT694" s="233" t="s">
        <v>226</v>
      </c>
      <c r="AU694" s="233" t="s">
        <v>86</v>
      </c>
      <c r="AY694" s="17" t="s">
        <v>224</v>
      </c>
      <c r="BE694" s="234">
        <f>IF(N694="základní",J694,0)</f>
        <v>0</v>
      </c>
      <c r="BF694" s="234">
        <f>IF(N694="snížená",J694,0)</f>
        <v>0</v>
      </c>
      <c r="BG694" s="234">
        <f>IF(N694="zákl. přenesená",J694,0)</f>
        <v>0</v>
      </c>
      <c r="BH694" s="234">
        <f>IF(N694="sníž. přenesená",J694,0)</f>
        <v>0</v>
      </c>
      <c r="BI694" s="234">
        <f>IF(N694="nulová",J694,0)</f>
        <v>0</v>
      </c>
      <c r="BJ694" s="17" t="s">
        <v>84</v>
      </c>
      <c r="BK694" s="234">
        <f>ROUND(I694*H694,2)</f>
        <v>0</v>
      </c>
      <c r="BL694" s="17" t="s">
        <v>318</v>
      </c>
      <c r="BM694" s="233" t="s">
        <v>1284</v>
      </c>
    </row>
    <row r="695" spans="1:65" s="2" customFormat="1" ht="24.15" customHeight="1">
      <c r="A695" s="38"/>
      <c r="B695" s="39"/>
      <c r="C695" s="269" t="s">
        <v>1285</v>
      </c>
      <c r="D695" s="269" t="s">
        <v>413</v>
      </c>
      <c r="E695" s="270" t="s">
        <v>1286</v>
      </c>
      <c r="F695" s="271" t="s">
        <v>1287</v>
      </c>
      <c r="G695" s="272" t="s">
        <v>321</v>
      </c>
      <c r="H695" s="273">
        <v>1</v>
      </c>
      <c r="I695" s="274"/>
      <c r="J695" s="275">
        <f>ROUND(I695*H695,2)</f>
        <v>0</v>
      </c>
      <c r="K695" s="276"/>
      <c r="L695" s="277"/>
      <c r="M695" s="278" t="s">
        <v>1</v>
      </c>
      <c r="N695" s="279" t="s">
        <v>41</v>
      </c>
      <c r="O695" s="91"/>
      <c r="P695" s="231">
        <f>O695*H695</f>
        <v>0</v>
      </c>
      <c r="Q695" s="231">
        <v>0.079</v>
      </c>
      <c r="R695" s="231">
        <f>Q695*H695</f>
        <v>0.079</v>
      </c>
      <c r="S695" s="231">
        <v>0</v>
      </c>
      <c r="T695" s="232">
        <f>S695*H695</f>
        <v>0</v>
      </c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R695" s="233" t="s">
        <v>412</v>
      </c>
      <c r="AT695" s="233" t="s">
        <v>413</v>
      </c>
      <c r="AU695" s="233" t="s">
        <v>86</v>
      </c>
      <c r="AY695" s="17" t="s">
        <v>224</v>
      </c>
      <c r="BE695" s="234">
        <f>IF(N695="základní",J695,0)</f>
        <v>0</v>
      </c>
      <c r="BF695" s="234">
        <f>IF(N695="snížená",J695,0)</f>
        <v>0</v>
      </c>
      <c r="BG695" s="234">
        <f>IF(N695="zákl. přenesená",J695,0)</f>
        <v>0</v>
      </c>
      <c r="BH695" s="234">
        <f>IF(N695="sníž. přenesená",J695,0)</f>
        <v>0</v>
      </c>
      <c r="BI695" s="234">
        <f>IF(N695="nulová",J695,0)</f>
        <v>0</v>
      </c>
      <c r="BJ695" s="17" t="s">
        <v>84</v>
      </c>
      <c r="BK695" s="234">
        <f>ROUND(I695*H695,2)</f>
        <v>0</v>
      </c>
      <c r="BL695" s="17" t="s">
        <v>318</v>
      </c>
      <c r="BM695" s="233" t="s">
        <v>1288</v>
      </c>
    </row>
    <row r="696" spans="1:65" s="2" customFormat="1" ht="24.15" customHeight="1">
      <c r="A696" s="38"/>
      <c r="B696" s="39"/>
      <c r="C696" s="221" t="s">
        <v>1289</v>
      </c>
      <c r="D696" s="221" t="s">
        <v>226</v>
      </c>
      <c r="E696" s="222" t="s">
        <v>1290</v>
      </c>
      <c r="F696" s="223" t="s">
        <v>1291</v>
      </c>
      <c r="G696" s="224" t="s">
        <v>321</v>
      </c>
      <c r="H696" s="225">
        <v>1</v>
      </c>
      <c r="I696" s="226"/>
      <c r="J696" s="227">
        <f>ROUND(I696*H696,2)</f>
        <v>0</v>
      </c>
      <c r="K696" s="228"/>
      <c r="L696" s="44"/>
      <c r="M696" s="229" t="s">
        <v>1</v>
      </c>
      <c r="N696" s="230" t="s">
        <v>41</v>
      </c>
      <c r="O696" s="91"/>
      <c r="P696" s="231">
        <f>O696*H696</f>
        <v>0</v>
      </c>
      <c r="Q696" s="231">
        <v>0.00093</v>
      </c>
      <c r="R696" s="231">
        <f>Q696*H696</f>
        <v>0.00093</v>
      </c>
      <c r="S696" s="231">
        <v>0</v>
      </c>
      <c r="T696" s="232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33" t="s">
        <v>318</v>
      </c>
      <c r="AT696" s="233" t="s">
        <v>226</v>
      </c>
      <c r="AU696" s="233" t="s">
        <v>86</v>
      </c>
      <c r="AY696" s="17" t="s">
        <v>224</v>
      </c>
      <c r="BE696" s="234">
        <f>IF(N696="základní",J696,0)</f>
        <v>0</v>
      </c>
      <c r="BF696" s="234">
        <f>IF(N696="snížená",J696,0)</f>
        <v>0</v>
      </c>
      <c r="BG696" s="234">
        <f>IF(N696="zákl. přenesená",J696,0)</f>
        <v>0</v>
      </c>
      <c r="BH696" s="234">
        <f>IF(N696="sníž. přenesená",J696,0)</f>
        <v>0</v>
      </c>
      <c r="BI696" s="234">
        <f>IF(N696="nulová",J696,0)</f>
        <v>0</v>
      </c>
      <c r="BJ696" s="17" t="s">
        <v>84</v>
      </c>
      <c r="BK696" s="234">
        <f>ROUND(I696*H696,2)</f>
        <v>0</v>
      </c>
      <c r="BL696" s="17" t="s">
        <v>318</v>
      </c>
      <c r="BM696" s="233" t="s">
        <v>1292</v>
      </c>
    </row>
    <row r="697" spans="1:65" s="2" customFormat="1" ht="24.15" customHeight="1">
      <c r="A697" s="38"/>
      <c r="B697" s="39"/>
      <c r="C697" s="269" t="s">
        <v>1293</v>
      </c>
      <c r="D697" s="269" t="s">
        <v>413</v>
      </c>
      <c r="E697" s="270" t="s">
        <v>1294</v>
      </c>
      <c r="F697" s="271" t="s">
        <v>1295</v>
      </c>
      <c r="G697" s="272" t="s">
        <v>321</v>
      </c>
      <c r="H697" s="273">
        <v>1</v>
      </c>
      <c r="I697" s="274"/>
      <c r="J697" s="275">
        <f>ROUND(I697*H697,2)</f>
        <v>0</v>
      </c>
      <c r="K697" s="276"/>
      <c r="L697" s="277"/>
      <c r="M697" s="278" t="s">
        <v>1</v>
      </c>
      <c r="N697" s="279" t="s">
        <v>41</v>
      </c>
      <c r="O697" s="91"/>
      <c r="P697" s="231">
        <f>O697*H697</f>
        <v>0</v>
      </c>
      <c r="Q697" s="231">
        <v>0.079</v>
      </c>
      <c r="R697" s="231">
        <f>Q697*H697</f>
        <v>0.079</v>
      </c>
      <c r="S697" s="231">
        <v>0</v>
      </c>
      <c r="T697" s="232">
        <f>S697*H697</f>
        <v>0</v>
      </c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R697" s="233" t="s">
        <v>412</v>
      </c>
      <c r="AT697" s="233" t="s">
        <v>413</v>
      </c>
      <c r="AU697" s="233" t="s">
        <v>86</v>
      </c>
      <c r="AY697" s="17" t="s">
        <v>224</v>
      </c>
      <c r="BE697" s="234">
        <f>IF(N697="základní",J697,0)</f>
        <v>0</v>
      </c>
      <c r="BF697" s="234">
        <f>IF(N697="snížená",J697,0)</f>
        <v>0</v>
      </c>
      <c r="BG697" s="234">
        <f>IF(N697="zákl. přenesená",J697,0)</f>
        <v>0</v>
      </c>
      <c r="BH697" s="234">
        <f>IF(N697="sníž. přenesená",J697,0)</f>
        <v>0</v>
      </c>
      <c r="BI697" s="234">
        <f>IF(N697="nulová",J697,0)</f>
        <v>0</v>
      </c>
      <c r="BJ697" s="17" t="s">
        <v>84</v>
      </c>
      <c r="BK697" s="234">
        <f>ROUND(I697*H697,2)</f>
        <v>0</v>
      </c>
      <c r="BL697" s="17" t="s">
        <v>318</v>
      </c>
      <c r="BM697" s="233" t="s">
        <v>1296</v>
      </c>
    </row>
    <row r="698" spans="1:65" s="2" customFormat="1" ht="21.75" customHeight="1">
      <c r="A698" s="38"/>
      <c r="B698" s="39"/>
      <c r="C698" s="221" t="s">
        <v>1297</v>
      </c>
      <c r="D698" s="221" t="s">
        <v>226</v>
      </c>
      <c r="E698" s="222" t="s">
        <v>1298</v>
      </c>
      <c r="F698" s="223" t="s">
        <v>1299</v>
      </c>
      <c r="G698" s="224" t="s">
        <v>321</v>
      </c>
      <c r="H698" s="225">
        <v>14</v>
      </c>
      <c r="I698" s="226"/>
      <c r="J698" s="227">
        <f>ROUND(I698*H698,2)</f>
        <v>0</v>
      </c>
      <c r="K698" s="228"/>
      <c r="L698" s="44"/>
      <c r="M698" s="229" t="s">
        <v>1</v>
      </c>
      <c r="N698" s="230" t="s">
        <v>41</v>
      </c>
      <c r="O698" s="91"/>
      <c r="P698" s="231">
        <f>O698*H698</f>
        <v>0</v>
      </c>
      <c r="Q698" s="231">
        <v>0</v>
      </c>
      <c r="R698" s="231">
        <f>Q698*H698</f>
        <v>0</v>
      </c>
      <c r="S698" s="231">
        <v>0</v>
      </c>
      <c r="T698" s="232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233" t="s">
        <v>318</v>
      </c>
      <c r="AT698" s="233" t="s">
        <v>226</v>
      </c>
      <c r="AU698" s="233" t="s">
        <v>86</v>
      </c>
      <c r="AY698" s="17" t="s">
        <v>224</v>
      </c>
      <c r="BE698" s="234">
        <f>IF(N698="základní",J698,0)</f>
        <v>0</v>
      </c>
      <c r="BF698" s="234">
        <f>IF(N698="snížená",J698,0)</f>
        <v>0</v>
      </c>
      <c r="BG698" s="234">
        <f>IF(N698="zákl. přenesená",J698,0)</f>
        <v>0</v>
      </c>
      <c r="BH698" s="234">
        <f>IF(N698="sníž. přenesená",J698,0)</f>
        <v>0</v>
      </c>
      <c r="BI698" s="234">
        <f>IF(N698="nulová",J698,0)</f>
        <v>0</v>
      </c>
      <c r="BJ698" s="17" t="s">
        <v>84</v>
      </c>
      <c r="BK698" s="234">
        <f>ROUND(I698*H698,2)</f>
        <v>0</v>
      </c>
      <c r="BL698" s="17" t="s">
        <v>318</v>
      </c>
      <c r="BM698" s="233" t="s">
        <v>1300</v>
      </c>
    </row>
    <row r="699" spans="1:65" s="2" customFormat="1" ht="24.15" customHeight="1">
      <c r="A699" s="38"/>
      <c r="B699" s="39"/>
      <c r="C699" s="269" t="s">
        <v>1301</v>
      </c>
      <c r="D699" s="269" t="s">
        <v>413</v>
      </c>
      <c r="E699" s="270" t="s">
        <v>1302</v>
      </c>
      <c r="F699" s="271" t="s">
        <v>1303</v>
      </c>
      <c r="G699" s="272" t="s">
        <v>321</v>
      </c>
      <c r="H699" s="273">
        <v>14</v>
      </c>
      <c r="I699" s="274"/>
      <c r="J699" s="275">
        <f>ROUND(I699*H699,2)</f>
        <v>0</v>
      </c>
      <c r="K699" s="276"/>
      <c r="L699" s="277"/>
      <c r="M699" s="278" t="s">
        <v>1</v>
      </c>
      <c r="N699" s="279" t="s">
        <v>41</v>
      </c>
      <c r="O699" s="91"/>
      <c r="P699" s="231">
        <f>O699*H699</f>
        <v>0</v>
      </c>
      <c r="Q699" s="231">
        <v>0.0012</v>
      </c>
      <c r="R699" s="231">
        <f>Q699*H699</f>
        <v>0.0168</v>
      </c>
      <c r="S699" s="231">
        <v>0</v>
      </c>
      <c r="T699" s="232">
        <f>S699*H699</f>
        <v>0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233" t="s">
        <v>412</v>
      </c>
      <c r="AT699" s="233" t="s">
        <v>413</v>
      </c>
      <c r="AU699" s="233" t="s">
        <v>86</v>
      </c>
      <c r="AY699" s="17" t="s">
        <v>224</v>
      </c>
      <c r="BE699" s="234">
        <f>IF(N699="základní",J699,0)</f>
        <v>0</v>
      </c>
      <c r="BF699" s="234">
        <f>IF(N699="snížená",J699,0)</f>
        <v>0</v>
      </c>
      <c r="BG699" s="234">
        <f>IF(N699="zákl. přenesená",J699,0)</f>
        <v>0</v>
      </c>
      <c r="BH699" s="234">
        <f>IF(N699="sníž. přenesená",J699,0)</f>
        <v>0</v>
      </c>
      <c r="BI699" s="234">
        <f>IF(N699="nulová",J699,0)</f>
        <v>0</v>
      </c>
      <c r="BJ699" s="17" t="s">
        <v>84</v>
      </c>
      <c r="BK699" s="234">
        <f>ROUND(I699*H699,2)</f>
        <v>0</v>
      </c>
      <c r="BL699" s="17" t="s">
        <v>318</v>
      </c>
      <c r="BM699" s="233" t="s">
        <v>1304</v>
      </c>
    </row>
    <row r="700" spans="1:65" s="2" customFormat="1" ht="21.75" customHeight="1">
      <c r="A700" s="38"/>
      <c r="B700" s="39"/>
      <c r="C700" s="221" t="s">
        <v>1305</v>
      </c>
      <c r="D700" s="221" t="s">
        <v>226</v>
      </c>
      <c r="E700" s="222" t="s">
        <v>1306</v>
      </c>
      <c r="F700" s="223" t="s">
        <v>1307</v>
      </c>
      <c r="G700" s="224" t="s">
        <v>321</v>
      </c>
      <c r="H700" s="225">
        <v>3</v>
      </c>
      <c r="I700" s="226"/>
      <c r="J700" s="227">
        <f>ROUND(I700*H700,2)</f>
        <v>0</v>
      </c>
      <c r="K700" s="228"/>
      <c r="L700" s="44"/>
      <c r="M700" s="229" t="s">
        <v>1</v>
      </c>
      <c r="N700" s="230" t="s">
        <v>41</v>
      </c>
      <c r="O700" s="91"/>
      <c r="P700" s="231">
        <f>O700*H700</f>
        <v>0</v>
      </c>
      <c r="Q700" s="231">
        <v>0.00026</v>
      </c>
      <c r="R700" s="231">
        <f>Q700*H700</f>
        <v>0.0007799999999999999</v>
      </c>
      <c r="S700" s="231">
        <v>0</v>
      </c>
      <c r="T700" s="232">
        <f>S700*H700</f>
        <v>0</v>
      </c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R700" s="233" t="s">
        <v>318</v>
      </c>
      <c r="AT700" s="233" t="s">
        <v>226</v>
      </c>
      <c r="AU700" s="233" t="s">
        <v>86</v>
      </c>
      <c r="AY700" s="17" t="s">
        <v>224</v>
      </c>
      <c r="BE700" s="234">
        <f>IF(N700="základní",J700,0)</f>
        <v>0</v>
      </c>
      <c r="BF700" s="234">
        <f>IF(N700="snížená",J700,0)</f>
        <v>0</v>
      </c>
      <c r="BG700" s="234">
        <f>IF(N700="zákl. přenesená",J700,0)</f>
        <v>0</v>
      </c>
      <c r="BH700" s="234">
        <f>IF(N700="sníž. přenesená",J700,0)</f>
        <v>0</v>
      </c>
      <c r="BI700" s="234">
        <f>IF(N700="nulová",J700,0)</f>
        <v>0</v>
      </c>
      <c r="BJ700" s="17" t="s">
        <v>84</v>
      </c>
      <c r="BK700" s="234">
        <f>ROUND(I700*H700,2)</f>
        <v>0</v>
      </c>
      <c r="BL700" s="17" t="s">
        <v>318</v>
      </c>
      <c r="BM700" s="233" t="s">
        <v>1308</v>
      </c>
    </row>
    <row r="701" spans="1:65" s="2" customFormat="1" ht="24.15" customHeight="1">
      <c r="A701" s="38"/>
      <c r="B701" s="39"/>
      <c r="C701" s="269" t="s">
        <v>1309</v>
      </c>
      <c r="D701" s="269" t="s">
        <v>413</v>
      </c>
      <c r="E701" s="270" t="s">
        <v>1310</v>
      </c>
      <c r="F701" s="271" t="s">
        <v>1311</v>
      </c>
      <c r="G701" s="272" t="s">
        <v>321</v>
      </c>
      <c r="H701" s="273">
        <v>3</v>
      </c>
      <c r="I701" s="274"/>
      <c r="J701" s="275">
        <f>ROUND(I701*H701,2)</f>
        <v>0</v>
      </c>
      <c r="K701" s="276"/>
      <c r="L701" s="277"/>
      <c r="M701" s="278" t="s">
        <v>1</v>
      </c>
      <c r="N701" s="279" t="s">
        <v>41</v>
      </c>
      <c r="O701" s="91"/>
      <c r="P701" s="231">
        <f>O701*H701</f>
        <v>0</v>
      </c>
      <c r="Q701" s="231">
        <v>0.0355</v>
      </c>
      <c r="R701" s="231">
        <f>Q701*H701</f>
        <v>0.10649999999999998</v>
      </c>
      <c r="S701" s="231">
        <v>0</v>
      </c>
      <c r="T701" s="232">
        <f>S701*H701</f>
        <v>0</v>
      </c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R701" s="233" t="s">
        <v>412</v>
      </c>
      <c r="AT701" s="233" t="s">
        <v>413</v>
      </c>
      <c r="AU701" s="233" t="s">
        <v>86</v>
      </c>
      <c r="AY701" s="17" t="s">
        <v>224</v>
      </c>
      <c r="BE701" s="234">
        <f>IF(N701="základní",J701,0)</f>
        <v>0</v>
      </c>
      <c r="BF701" s="234">
        <f>IF(N701="snížená",J701,0)</f>
        <v>0</v>
      </c>
      <c r="BG701" s="234">
        <f>IF(N701="zákl. přenesená",J701,0)</f>
        <v>0</v>
      </c>
      <c r="BH701" s="234">
        <f>IF(N701="sníž. přenesená",J701,0)</f>
        <v>0</v>
      </c>
      <c r="BI701" s="234">
        <f>IF(N701="nulová",J701,0)</f>
        <v>0</v>
      </c>
      <c r="BJ701" s="17" t="s">
        <v>84</v>
      </c>
      <c r="BK701" s="234">
        <f>ROUND(I701*H701,2)</f>
        <v>0</v>
      </c>
      <c r="BL701" s="17" t="s">
        <v>318</v>
      </c>
      <c r="BM701" s="233" t="s">
        <v>1312</v>
      </c>
    </row>
    <row r="702" spans="1:65" s="2" customFormat="1" ht="16.5" customHeight="1">
      <c r="A702" s="38"/>
      <c r="B702" s="39"/>
      <c r="C702" s="221" t="s">
        <v>1313</v>
      </c>
      <c r="D702" s="221" t="s">
        <v>226</v>
      </c>
      <c r="E702" s="222" t="s">
        <v>1314</v>
      </c>
      <c r="F702" s="223" t="s">
        <v>1315</v>
      </c>
      <c r="G702" s="224" t="s">
        <v>321</v>
      </c>
      <c r="H702" s="225">
        <v>1</v>
      </c>
      <c r="I702" s="226"/>
      <c r="J702" s="227">
        <f>ROUND(I702*H702,2)</f>
        <v>0</v>
      </c>
      <c r="K702" s="228"/>
      <c r="L702" s="44"/>
      <c r="M702" s="229" t="s">
        <v>1</v>
      </c>
      <c r="N702" s="230" t="s">
        <v>41</v>
      </c>
      <c r="O702" s="91"/>
      <c r="P702" s="231">
        <f>O702*H702</f>
        <v>0</v>
      </c>
      <c r="Q702" s="231">
        <v>0</v>
      </c>
      <c r="R702" s="231">
        <f>Q702*H702</f>
        <v>0</v>
      </c>
      <c r="S702" s="231">
        <v>0.0417</v>
      </c>
      <c r="T702" s="232">
        <f>S702*H702</f>
        <v>0.0417</v>
      </c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R702" s="233" t="s">
        <v>318</v>
      </c>
      <c r="AT702" s="233" t="s">
        <v>226</v>
      </c>
      <c r="AU702" s="233" t="s">
        <v>86</v>
      </c>
      <c r="AY702" s="17" t="s">
        <v>224</v>
      </c>
      <c r="BE702" s="234">
        <f>IF(N702="základní",J702,0)</f>
        <v>0</v>
      </c>
      <c r="BF702" s="234">
        <f>IF(N702="snížená",J702,0)</f>
        <v>0</v>
      </c>
      <c r="BG702" s="234">
        <f>IF(N702="zákl. přenesená",J702,0)</f>
        <v>0</v>
      </c>
      <c r="BH702" s="234">
        <f>IF(N702="sníž. přenesená",J702,0)</f>
        <v>0</v>
      </c>
      <c r="BI702" s="234">
        <f>IF(N702="nulová",J702,0)</f>
        <v>0</v>
      </c>
      <c r="BJ702" s="17" t="s">
        <v>84</v>
      </c>
      <c r="BK702" s="234">
        <f>ROUND(I702*H702,2)</f>
        <v>0</v>
      </c>
      <c r="BL702" s="17" t="s">
        <v>318</v>
      </c>
      <c r="BM702" s="233" t="s">
        <v>1316</v>
      </c>
    </row>
    <row r="703" spans="1:65" s="2" customFormat="1" ht="24.15" customHeight="1">
      <c r="A703" s="38"/>
      <c r="B703" s="39"/>
      <c r="C703" s="221" t="s">
        <v>1317</v>
      </c>
      <c r="D703" s="221" t="s">
        <v>226</v>
      </c>
      <c r="E703" s="222" t="s">
        <v>1318</v>
      </c>
      <c r="F703" s="223" t="s">
        <v>1319</v>
      </c>
      <c r="G703" s="224" t="s">
        <v>321</v>
      </c>
      <c r="H703" s="225">
        <v>9</v>
      </c>
      <c r="I703" s="226"/>
      <c r="J703" s="227">
        <f>ROUND(I703*H703,2)</f>
        <v>0</v>
      </c>
      <c r="K703" s="228"/>
      <c r="L703" s="44"/>
      <c r="M703" s="229" t="s">
        <v>1</v>
      </c>
      <c r="N703" s="230" t="s">
        <v>41</v>
      </c>
      <c r="O703" s="91"/>
      <c r="P703" s="231">
        <f>O703*H703</f>
        <v>0</v>
      </c>
      <c r="Q703" s="231">
        <v>0.00047</v>
      </c>
      <c r="R703" s="231">
        <f>Q703*H703</f>
        <v>0.00423</v>
      </c>
      <c r="S703" s="231">
        <v>0</v>
      </c>
      <c r="T703" s="232">
        <f>S703*H703</f>
        <v>0</v>
      </c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R703" s="233" t="s">
        <v>318</v>
      </c>
      <c r="AT703" s="233" t="s">
        <v>226</v>
      </c>
      <c r="AU703" s="233" t="s">
        <v>86</v>
      </c>
      <c r="AY703" s="17" t="s">
        <v>224</v>
      </c>
      <c r="BE703" s="234">
        <f>IF(N703="základní",J703,0)</f>
        <v>0</v>
      </c>
      <c r="BF703" s="234">
        <f>IF(N703="snížená",J703,0)</f>
        <v>0</v>
      </c>
      <c r="BG703" s="234">
        <f>IF(N703="zákl. přenesená",J703,0)</f>
        <v>0</v>
      </c>
      <c r="BH703" s="234">
        <f>IF(N703="sníž. přenesená",J703,0)</f>
        <v>0</v>
      </c>
      <c r="BI703" s="234">
        <f>IF(N703="nulová",J703,0)</f>
        <v>0</v>
      </c>
      <c r="BJ703" s="17" t="s">
        <v>84</v>
      </c>
      <c r="BK703" s="234">
        <f>ROUND(I703*H703,2)</f>
        <v>0</v>
      </c>
      <c r="BL703" s="17" t="s">
        <v>318</v>
      </c>
      <c r="BM703" s="233" t="s">
        <v>1320</v>
      </c>
    </row>
    <row r="704" spans="1:51" s="13" customFormat="1" ht="12">
      <c r="A704" s="13"/>
      <c r="B704" s="235"/>
      <c r="C704" s="236"/>
      <c r="D704" s="237" t="s">
        <v>232</v>
      </c>
      <c r="E704" s="238" t="s">
        <v>1</v>
      </c>
      <c r="F704" s="239" t="s">
        <v>1321</v>
      </c>
      <c r="G704" s="236"/>
      <c r="H704" s="240">
        <v>3</v>
      </c>
      <c r="I704" s="241"/>
      <c r="J704" s="236"/>
      <c r="K704" s="236"/>
      <c r="L704" s="242"/>
      <c r="M704" s="243"/>
      <c r="N704" s="244"/>
      <c r="O704" s="244"/>
      <c r="P704" s="244"/>
      <c r="Q704" s="244"/>
      <c r="R704" s="244"/>
      <c r="S704" s="244"/>
      <c r="T704" s="245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6" t="s">
        <v>232</v>
      </c>
      <c r="AU704" s="246" t="s">
        <v>86</v>
      </c>
      <c r="AV704" s="13" t="s">
        <v>86</v>
      </c>
      <c r="AW704" s="13" t="s">
        <v>32</v>
      </c>
      <c r="AX704" s="13" t="s">
        <v>76</v>
      </c>
      <c r="AY704" s="246" t="s">
        <v>224</v>
      </c>
    </row>
    <row r="705" spans="1:51" s="13" customFormat="1" ht="12">
      <c r="A705" s="13"/>
      <c r="B705" s="235"/>
      <c r="C705" s="236"/>
      <c r="D705" s="237" t="s">
        <v>232</v>
      </c>
      <c r="E705" s="238" t="s">
        <v>1</v>
      </c>
      <c r="F705" s="239" t="s">
        <v>1322</v>
      </c>
      <c r="G705" s="236"/>
      <c r="H705" s="240">
        <v>3</v>
      </c>
      <c r="I705" s="241"/>
      <c r="J705" s="236"/>
      <c r="K705" s="236"/>
      <c r="L705" s="242"/>
      <c r="M705" s="243"/>
      <c r="N705" s="244"/>
      <c r="O705" s="244"/>
      <c r="P705" s="244"/>
      <c r="Q705" s="244"/>
      <c r="R705" s="244"/>
      <c r="S705" s="244"/>
      <c r="T705" s="245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6" t="s">
        <v>232</v>
      </c>
      <c r="AU705" s="246" t="s">
        <v>86</v>
      </c>
      <c r="AV705" s="13" t="s">
        <v>86</v>
      </c>
      <c r="AW705" s="13" t="s">
        <v>32</v>
      </c>
      <c r="AX705" s="13" t="s">
        <v>76</v>
      </c>
      <c r="AY705" s="246" t="s">
        <v>224</v>
      </c>
    </row>
    <row r="706" spans="1:51" s="13" customFormat="1" ht="12">
      <c r="A706" s="13"/>
      <c r="B706" s="235"/>
      <c r="C706" s="236"/>
      <c r="D706" s="237" t="s">
        <v>232</v>
      </c>
      <c r="E706" s="238" t="s">
        <v>1</v>
      </c>
      <c r="F706" s="239" t="s">
        <v>1254</v>
      </c>
      <c r="G706" s="236"/>
      <c r="H706" s="240">
        <v>3</v>
      </c>
      <c r="I706" s="241"/>
      <c r="J706" s="236"/>
      <c r="K706" s="236"/>
      <c r="L706" s="242"/>
      <c r="M706" s="243"/>
      <c r="N706" s="244"/>
      <c r="O706" s="244"/>
      <c r="P706" s="244"/>
      <c r="Q706" s="244"/>
      <c r="R706" s="244"/>
      <c r="S706" s="244"/>
      <c r="T706" s="245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6" t="s">
        <v>232</v>
      </c>
      <c r="AU706" s="246" t="s">
        <v>86</v>
      </c>
      <c r="AV706" s="13" t="s">
        <v>86</v>
      </c>
      <c r="AW706" s="13" t="s">
        <v>32</v>
      </c>
      <c r="AX706" s="13" t="s">
        <v>76</v>
      </c>
      <c r="AY706" s="246" t="s">
        <v>224</v>
      </c>
    </row>
    <row r="707" spans="1:51" s="14" customFormat="1" ht="12">
      <c r="A707" s="14"/>
      <c r="B707" s="247"/>
      <c r="C707" s="248"/>
      <c r="D707" s="237" t="s">
        <v>232</v>
      </c>
      <c r="E707" s="249" t="s">
        <v>1</v>
      </c>
      <c r="F707" s="250" t="s">
        <v>240</v>
      </c>
      <c r="G707" s="248"/>
      <c r="H707" s="251">
        <v>9</v>
      </c>
      <c r="I707" s="252"/>
      <c r="J707" s="248"/>
      <c r="K707" s="248"/>
      <c r="L707" s="253"/>
      <c r="M707" s="254"/>
      <c r="N707" s="255"/>
      <c r="O707" s="255"/>
      <c r="P707" s="255"/>
      <c r="Q707" s="255"/>
      <c r="R707" s="255"/>
      <c r="S707" s="255"/>
      <c r="T707" s="256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7" t="s">
        <v>232</v>
      </c>
      <c r="AU707" s="257" t="s">
        <v>86</v>
      </c>
      <c r="AV707" s="14" t="s">
        <v>230</v>
      </c>
      <c r="AW707" s="14" t="s">
        <v>32</v>
      </c>
      <c r="AX707" s="14" t="s">
        <v>84</v>
      </c>
      <c r="AY707" s="257" t="s">
        <v>224</v>
      </c>
    </row>
    <row r="708" spans="1:65" s="2" customFormat="1" ht="37.8" customHeight="1">
      <c r="A708" s="38"/>
      <c r="B708" s="39"/>
      <c r="C708" s="269" t="s">
        <v>1323</v>
      </c>
      <c r="D708" s="269" t="s">
        <v>413</v>
      </c>
      <c r="E708" s="270" t="s">
        <v>1324</v>
      </c>
      <c r="F708" s="271" t="s">
        <v>1325</v>
      </c>
      <c r="G708" s="272" t="s">
        <v>321</v>
      </c>
      <c r="H708" s="273">
        <v>9</v>
      </c>
      <c r="I708" s="274"/>
      <c r="J708" s="275">
        <f>ROUND(I708*H708,2)</f>
        <v>0</v>
      </c>
      <c r="K708" s="276"/>
      <c r="L708" s="277"/>
      <c r="M708" s="278" t="s">
        <v>1</v>
      </c>
      <c r="N708" s="279" t="s">
        <v>41</v>
      </c>
      <c r="O708" s="91"/>
      <c r="P708" s="231">
        <f>O708*H708</f>
        <v>0</v>
      </c>
      <c r="Q708" s="231">
        <v>0.016</v>
      </c>
      <c r="R708" s="231">
        <f>Q708*H708</f>
        <v>0.14400000000000002</v>
      </c>
      <c r="S708" s="231">
        <v>0</v>
      </c>
      <c r="T708" s="232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233" t="s">
        <v>412</v>
      </c>
      <c r="AT708" s="233" t="s">
        <v>413</v>
      </c>
      <c r="AU708" s="233" t="s">
        <v>86</v>
      </c>
      <c r="AY708" s="17" t="s">
        <v>224</v>
      </c>
      <c r="BE708" s="234">
        <f>IF(N708="základní",J708,0)</f>
        <v>0</v>
      </c>
      <c r="BF708" s="234">
        <f>IF(N708="snížená",J708,0)</f>
        <v>0</v>
      </c>
      <c r="BG708" s="234">
        <f>IF(N708="zákl. přenesená",J708,0)</f>
        <v>0</v>
      </c>
      <c r="BH708" s="234">
        <f>IF(N708="sníž. přenesená",J708,0)</f>
        <v>0</v>
      </c>
      <c r="BI708" s="234">
        <f>IF(N708="nulová",J708,0)</f>
        <v>0</v>
      </c>
      <c r="BJ708" s="17" t="s">
        <v>84</v>
      </c>
      <c r="BK708" s="234">
        <f>ROUND(I708*H708,2)</f>
        <v>0</v>
      </c>
      <c r="BL708" s="17" t="s">
        <v>318</v>
      </c>
      <c r="BM708" s="233" t="s">
        <v>1326</v>
      </c>
    </row>
    <row r="709" spans="1:65" s="2" customFormat="1" ht="24.15" customHeight="1">
      <c r="A709" s="38"/>
      <c r="B709" s="39"/>
      <c r="C709" s="221" t="s">
        <v>1327</v>
      </c>
      <c r="D709" s="221" t="s">
        <v>226</v>
      </c>
      <c r="E709" s="222" t="s">
        <v>1328</v>
      </c>
      <c r="F709" s="223" t="s">
        <v>1329</v>
      </c>
      <c r="G709" s="224" t="s">
        <v>321</v>
      </c>
      <c r="H709" s="225">
        <v>2</v>
      </c>
      <c r="I709" s="226"/>
      <c r="J709" s="227">
        <f>ROUND(I709*H709,2)</f>
        <v>0</v>
      </c>
      <c r="K709" s="228"/>
      <c r="L709" s="44"/>
      <c r="M709" s="229" t="s">
        <v>1</v>
      </c>
      <c r="N709" s="230" t="s">
        <v>41</v>
      </c>
      <c r="O709" s="91"/>
      <c r="P709" s="231">
        <f>O709*H709</f>
        <v>0</v>
      </c>
      <c r="Q709" s="231">
        <v>0.00048</v>
      </c>
      <c r="R709" s="231">
        <f>Q709*H709</f>
        <v>0.00096</v>
      </c>
      <c r="S709" s="231">
        <v>0</v>
      </c>
      <c r="T709" s="232">
        <f>S709*H709</f>
        <v>0</v>
      </c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R709" s="233" t="s">
        <v>318</v>
      </c>
      <c r="AT709" s="233" t="s">
        <v>226</v>
      </c>
      <c r="AU709" s="233" t="s">
        <v>86</v>
      </c>
      <c r="AY709" s="17" t="s">
        <v>224</v>
      </c>
      <c r="BE709" s="234">
        <f>IF(N709="základní",J709,0)</f>
        <v>0</v>
      </c>
      <c r="BF709" s="234">
        <f>IF(N709="snížená",J709,0)</f>
        <v>0</v>
      </c>
      <c r="BG709" s="234">
        <f>IF(N709="zákl. přenesená",J709,0)</f>
        <v>0</v>
      </c>
      <c r="BH709" s="234">
        <f>IF(N709="sníž. přenesená",J709,0)</f>
        <v>0</v>
      </c>
      <c r="BI709" s="234">
        <f>IF(N709="nulová",J709,0)</f>
        <v>0</v>
      </c>
      <c r="BJ709" s="17" t="s">
        <v>84</v>
      </c>
      <c r="BK709" s="234">
        <f>ROUND(I709*H709,2)</f>
        <v>0</v>
      </c>
      <c r="BL709" s="17" t="s">
        <v>318</v>
      </c>
      <c r="BM709" s="233" t="s">
        <v>1330</v>
      </c>
    </row>
    <row r="710" spans="1:51" s="13" customFormat="1" ht="12">
      <c r="A710" s="13"/>
      <c r="B710" s="235"/>
      <c r="C710" s="236"/>
      <c r="D710" s="237" t="s">
        <v>232</v>
      </c>
      <c r="E710" s="238" t="s">
        <v>1</v>
      </c>
      <c r="F710" s="239" t="s">
        <v>1238</v>
      </c>
      <c r="G710" s="236"/>
      <c r="H710" s="240">
        <v>1</v>
      </c>
      <c r="I710" s="241"/>
      <c r="J710" s="236"/>
      <c r="K710" s="236"/>
      <c r="L710" s="242"/>
      <c r="M710" s="243"/>
      <c r="N710" s="244"/>
      <c r="O710" s="244"/>
      <c r="P710" s="244"/>
      <c r="Q710" s="244"/>
      <c r="R710" s="244"/>
      <c r="S710" s="244"/>
      <c r="T710" s="245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6" t="s">
        <v>232</v>
      </c>
      <c r="AU710" s="246" t="s">
        <v>86</v>
      </c>
      <c r="AV710" s="13" t="s">
        <v>86</v>
      </c>
      <c r="AW710" s="13" t="s">
        <v>32</v>
      </c>
      <c r="AX710" s="13" t="s">
        <v>76</v>
      </c>
      <c r="AY710" s="246" t="s">
        <v>224</v>
      </c>
    </row>
    <row r="711" spans="1:51" s="13" customFormat="1" ht="12">
      <c r="A711" s="13"/>
      <c r="B711" s="235"/>
      <c r="C711" s="236"/>
      <c r="D711" s="237" t="s">
        <v>232</v>
      </c>
      <c r="E711" s="238" t="s">
        <v>1</v>
      </c>
      <c r="F711" s="239" t="s">
        <v>820</v>
      </c>
      <c r="G711" s="236"/>
      <c r="H711" s="240">
        <v>1</v>
      </c>
      <c r="I711" s="241"/>
      <c r="J711" s="236"/>
      <c r="K711" s="236"/>
      <c r="L711" s="242"/>
      <c r="M711" s="243"/>
      <c r="N711" s="244"/>
      <c r="O711" s="244"/>
      <c r="P711" s="244"/>
      <c r="Q711" s="244"/>
      <c r="R711" s="244"/>
      <c r="S711" s="244"/>
      <c r="T711" s="245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6" t="s">
        <v>232</v>
      </c>
      <c r="AU711" s="246" t="s">
        <v>86</v>
      </c>
      <c r="AV711" s="13" t="s">
        <v>86</v>
      </c>
      <c r="AW711" s="13" t="s">
        <v>32</v>
      </c>
      <c r="AX711" s="13" t="s">
        <v>76</v>
      </c>
      <c r="AY711" s="246" t="s">
        <v>224</v>
      </c>
    </row>
    <row r="712" spans="1:51" s="14" customFormat="1" ht="12">
      <c r="A712" s="14"/>
      <c r="B712" s="247"/>
      <c r="C712" s="248"/>
      <c r="D712" s="237" t="s">
        <v>232</v>
      </c>
      <c r="E712" s="249" t="s">
        <v>1</v>
      </c>
      <c r="F712" s="250" t="s">
        <v>240</v>
      </c>
      <c r="G712" s="248"/>
      <c r="H712" s="251">
        <v>2</v>
      </c>
      <c r="I712" s="252"/>
      <c r="J712" s="248"/>
      <c r="K712" s="248"/>
      <c r="L712" s="253"/>
      <c r="M712" s="254"/>
      <c r="N712" s="255"/>
      <c r="O712" s="255"/>
      <c r="P712" s="255"/>
      <c r="Q712" s="255"/>
      <c r="R712" s="255"/>
      <c r="S712" s="255"/>
      <c r="T712" s="256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7" t="s">
        <v>232</v>
      </c>
      <c r="AU712" s="257" t="s">
        <v>86</v>
      </c>
      <c r="AV712" s="14" t="s">
        <v>230</v>
      </c>
      <c r="AW712" s="14" t="s">
        <v>32</v>
      </c>
      <c r="AX712" s="14" t="s">
        <v>84</v>
      </c>
      <c r="AY712" s="257" t="s">
        <v>224</v>
      </c>
    </row>
    <row r="713" spans="1:65" s="2" customFormat="1" ht="37.8" customHeight="1">
      <c r="A713" s="38"/>
      <c r="B713" s="39"/>
      <c r="C713" s="269" t="s">
        <v>1331</v>
      </c>
      <c r="D713" s="269" t="s">
        <v>413</v>
      </c>
      <c r="E713" s="270" t="s">
        <v>1332</v>
      </c>
      <c r="F713" s="271" t="s">
        <v>1333</v>
      </c>
      <c r="G713" s="272" t="s">
        <v>321</v>
      </c>
      <c r="H713" s="273">
        <v>1</v>
      </c>
      <c r="I713" s="274"/>
      <c r="J713" s="275">
        <f>ROUND(I713*H713,2)</f>
        <v>0</v>
      </c>
      <c r="K713" s="276"/>
      <c r="L713" s="277"/>
      <c r="M713" s="278" t="s">
        <v>1</v>
      </c>
      <c r="N713" s="279" t="s">
        <v>41</v>
      </c>
      <c r="O713" s="91"/>
      <c r="P713" s="231">
        <f>O713*H713</f>
        <v>0</v>
      </c>
      <c r="Q713" s="231">
        <v>0.035</v>
      </c>
      <c r="R713" s="231">
        <f>Q713*H713</f>
        <v>0.035</v>
      </c>
      <c r="S713" s="231">
        <v>0</v>
      </c>
      <c r="T713" s="232">
        <f>S713*H713</f>
        <v>0</v>
      </c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R713" s="233" t="s">
        <v>412</v>
      </c>
      <c r="AT713" s="233" t="s">
        <v>413</v>
      </c>
      <c r="AU713" s="233" t="s">
        <v>86</v>
      </c>
      <c r="AY713" s="17" t="s">
        <v>224</v>
      </c>
      <c r="BE713" s="234">
        <f>IF(N713="základní",J713,0)</f>
        <v>0</v>
      </c>
      <c r="BF713" s="234">
        <f>IF(N713="snížená",J713,0)</f>
        <v>0</v>
      </c>
      <c r="BG713" s="234">
        <f>IF(N713="zákl. přenesená",J713,0)</f>
        <v>0</v>
      </c>
      <c r="BH713" s="234">
        <f>IF(N713="sníž. přenesená",J713,0)</f>
        <v>0</v>
      </c>
      <c r="BI713" s="234">
        <f>IF(N713="nulová",J713,0)</f>
        <v>0</v>
      </c>
      <c r="BJ713" s="17" t="s">
        <v>84</v>
      </c>
      <c r="BK713" s="234">
        <f>ROUND(I713*H713,2)</f>
        <v>0</v>
      </c>
      <c r="BL713" s="17" t="s">
        <v>318</v>
      </c>
      <c r="BM713" s="233" t="s">
        <v>1334</v>
      </c>
    </row>
    <row r="714" spans="1:51" s="13" customFormat="1" ht="12">
      <c r="A714" s="13"/>
      <c r="B714" s="235"/>
      <c r="C714" s="236"/>
      <c r="D714" s="237" t="s">
        <v>232</v>
      </c>
      <c r="E714" s="238" t="s">
        <v>1</v>
      </c>
      <c r="F714" s="239" t="s">
        <v>1238</v>
      </c>
      <c r="G714" s="236"/>
      <c r="H714" s="240">
        <v>1</v>
      </c>
      <c r="I714" s="241"/>
      <c r="J714" s="236"/>
      <c r="K714" s="236"/>
      <c r="L714" s="242"/>
      <c r="M714" s="243"/>
      <c r="N714" s="244"/>
      <c r="O714" s="244"/>
      <c r="P714" s="244"/>
      <c r="Q714" s="244"/>
      <c r="R714" s="244"/>
      <c r="S714" s="244"/>
      <c r="T714" s="245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6" t="s">
        <v>232</v>
      </c>
      <c r="AU714" s="246" t="s">
        <v>86</v>
      </c>
      <c r="AV714" s="13" t="s">
        <v>86</v>
      </c>
      <c r="AW714" s="13" t="s">
        <v>32</v>
      </c>
      <c r="AX714" s="13" t="s">
        <v>84</v>
      </c>
      <c r="AY714" s="246" t="s">
        <v>224</v>
      </c>
    </row>
    <row r="715" spans="1:65" s="2" customFormat="1" ht="37.8" customHeight="1">
      <c r="A715" s="38"/>
      <c r="B715" s="39"/>
      <c r="C715" s="269" t="s">
        <v>1335</v>
      </c>
      <c r="D715" s="269" t="s">
        <v>413</v>
      </c>
      <c r="E715" s="270" t="s">
        <v>1336</v>
      </c>
      <c r="F715" s="271" t="s">
        <v>1337</v>
      </c>
      <c r="G715" s="272" t="s">
        <v>321</v>
      </c>
      <c r="H715" s="273">
        <v>1</v>
      </c>
      <c r="I715" s="274"/>
      <c r="J715" s="275">
        <f>ROUND(I715*H715,2)</f>
        <v>0</v>
      </c>
      <c r="K715" s="276"/>
      <c r="L715" s="277"/>
      <c r="M715" s="278" t="s">
        <v>1</v>
      </c>
      <c r="N715" s="279" t="s">
        <v>41</v>
      </c>
      <c r="O715" s="91"/>
      <c r="P715" s="231">
        <f>O715*H715</f>
        <v>0</v>
      </c>
      <c r="Q715" s="231">
        <v>0.026</v>
      </c>
      <c r="R715" s="231">
        <f>Q715*H715</f>
        <v>0.026</v>
      </c>
      <c r="S715" s="231">
        <v>0</v>
      </c>
      <c r="T715" s="232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233" t="s">
        <v>412</v>
      </c>
      <c r="AT715" s="233" t="s">
        <v>413</v>
      </c>
      <c r="AU715" s="233" t="s">
        <v>86</v>
      </c>
      <c r="AY715" s="17" t="s">
        <v>224</v>
      </c>
      <c r="BE715" s="234">
        <f>IF(N715="základní",J715,0)</f>
        <v>0</v>
      </c>
      <c r="BF715" s="234">
        <f>IF(N715="snížená",J715,0)</f>
        <v>0</v>
      </c>
      <c r="BG715" s="234">
        <f>IF(N715="zákl. přenesená",J715,0)</f>
        <v>0</v>
      </c>
      <c r="BH715" s="234">
        <f>IF(N715="sníž. přenesená",J715,0)</f>
        <v>0</v>
      </c>
      <c r="BI715" s="234">
        <f>IF(N715="nulová",J715,0)</f>
        <v>0</v>
      </c>
      <c r="BJ715" s="17" t="s">
        <v>84</v>
      </c>
      <c r="BK715" s="234">
        <f>ROUND(I715*H715,2)</f>
        <v>0</v>
      </c>
      <c r="BL715" s="17" t="s">
        <v>318</v>
      </c>
      <c r="BM715" s="233" t="s">
        <v>1338</v>
      </c>
    </row>
    <row r="716" spans="1:51" s="13" customFormat="1" ht="12">
      <c r="A716" s="13"/>
      <c r="B716" s="235"/>
      <c r="C716" s="236"/>
      <c r="D716" s="237" t="s">
        <v>232</v>
      </c>
      <c r="E716" s="238" t="s">
        <v>1</v>
      </c>
      <c r="F716" s="239" t="s">
        <v>820</v>
      </c>
      <c r="G716" s="236"/>
      <c r="H716" s="240">
        <v>1</v>
      </c>
      <c r="I716" s="241"/>
      <c r="J716" s="236"/>
      <c r="K716" s="236"/>
      <c r="L716" s="242"/>
      <c r="M716" s="243"/>
      <c r="N716" s="244"/>
      <c r="O716" s="244"/>
      <c r="P716" s="244"/>
      <c r="Q716" s="244"/>
      <c r="R716" s="244"/>
      <c r="S716" s="244"/>
      <c r="T716" s="245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6" t="s">
        <v>232</v>
      </c>
      <c r="AU716" s="246" t="s">
        <v>86</v>
      </c>
      <c r="AV716" s="13" t="s">
        <v>86</v>
      </c>
      <c r="AW716" s="13" t="s">
        <v>32</v>
      </c>
      <c r="AX716" s="13" t="s">
        <v>84</v>
      </c>
      <c r="AY716" s="246" t="s">
        <v>224</v>
      </c>
    </row>
    <row r="717" spans="1:65" s="2" customFormat="1" ht="24.15" customHeight="1">
      <c r="A717" s="38"/>
      <c r="B717" s="39"/>
      <c r="C717" s="221" t="s">
        <v>1339</v>
      </c>
      <c r="D717" s="221" t="s">
        <v>226</v>
      </c>
      <c r="E717" s="222" t="s">
        <v>1340</v>
      </c>
      <c r="F717" s="223" t="s">
        <v>1341</v>
      </c>
      <c r="G717" s="224" t="s">
        <v>321</v>
      </c>
      <c r="H717" s="225">
        <v>2</v>
      </c>
      <c r="I717" s="226"/>
      <c r="J717" s="227">
        <f>ROUND(I717*H717,2)</f>
        <v>0</v>
      </c>
      <c r="K717" s="228"/>
      <c r="L717" s="44"/>
      <c r="M717" s="229" t="s">
        <v>1</v>
      </c>
      <c r="N717" s="230" t="s">
        <v>41</v>
      </c>
      <c r="O717" s="91"/>
      <c r="P717" s="231">
        <f>O717*H717</f>
        <v>0</v>
      </c>
      <c r="Q717" s="231">
        <v>0.0004</v>
      </c>
      <c r="R717" s="231">
        <f>Q717*H717</f>
        <v>0.0008</v>
      </c>
      <c r="S717" s="231">
        <v>0</v>
      </c>
      <c r="T717" s="232">
        <f>S717*H717</f>
        <v>0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233" t="s">
        <v>318</v>
      </c>
      <c r="AT717" s="233" t="s">
        <v>226</v>
      </c>
      <c r="AU717" s="233" t="s">
        <v>86</v>
      </c>
      <c r="AY717" s="17" t="s">
        <v>224</v>
      </c>
      <c r="BE717" s="234">
        <f>IF(N717="základní",J717,0)</f>
        <v>0</v>
      </c>
      <c r="BF717" s="234">
        <f>IF(N717="snížená",J717,0)</f>
        <v>0</v>
      </c>
      <c r="BG717" s="234">
        <f>IF(N717="zákl. přenesená",J717,0)</f>
        <v>0</v>
      </c>
      <c r="BH717" s="234">
        <f>IF(N717="sníž. přenesená",J717,0)</f>
        <v>0</v>
      </c>
      <c r="BI717" s="234">
        <f>IF(N717="nulová",J717,0)</f>
        <v>0</v>
      </c>
      <c r="BJ717" s="17" t="s">
        <v>84</v>
      </c>
      <c r="BK717" s="234">
        <f>ROUND(I717*H717,2)</f>
        <v>0</v>
      </c>
      <c r="BL717" s="17" t="s">
        <v>318</v>
      </c>
      <c r="BM717" s="233" t="s">
        <v>1342</v>
      </c>
    </row>
    <row r="718" spans="1:51" s="13" customFormat="1" ht="12">
      <c r="A718" s="13"/>
      <c r="B718" s="235"/>
      <c r="C718" s="236"/>
      <c r="D718" s="237" t="s">
        <v>232</v>
      </c>
      <c r="E718" s="238" t="s">
        <v>1</v>
      </c>
      <c r="F718" s="239" t="s">
        <v>1268</v>
      </c>
      <c r="G718" s="236"/>
      <c r="H718" s="240">
        <v>2</v>
      </c>
      <c r="I718" s="241"/>
      <c r="J718" s="236"/>
      <c r="K718" s="236"/>
      <c r="L718" s="242"/>
      <c r="M718" s="243"/>
      <c r="N718" s="244"/>
      <c r="O718" s="244"/>
      <c r="P718" s="244"/>
      <c r="Q718" s="244"/>
      <c r="R718" s="244"/>
      <c r="S718" s="244"/>
      <c r="T718" s="245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6" t="s">
        <v>232</v>
      </c>
      <c r="AU718" s="246" t="s">
        <v>86</v>
      </c>
      <c r="AV718" s="13" t="s">
        <v>86</v>
      </c>
      <c r="AW718" s="13" t="s">
        <v>32</v>
      </c>
      <c r="AX718" s="13" t="s">
        <v>84</v>
      </c>
      <c r="AY718" s="246" t="s">
        <v>224</v>
      </c>
    </row>
    <row r="719" spans="1:65" s="2" customFormat="1" ht="37.8" customHeight="1">
      <c r="A719" s="38"/>
      <c r="B719" s="39"/>
      <c r="C719" s="269" t="s">
        <v>1343</v>
      </c>
      <c r="D719" s="269" t="s">
        <v>413</v>
      </c>
      <c r="E719" s="270" t="s">
        <v>1344</v>
      </c>
      <c r="F719" s="271" t="s">
        <v>1345</v>
      </c>
      <c r="G719" s="272" t="s">
        <v>321</v>
      </c>
      <c r="H719" s="273">
        <v>2</v>
      </c>
      <c r="I719" s="274"/>
      <c r="J719" s="275">
        <f>ROUND(I719*H719,2)</f>
        <v>0</v>
      </c>
      <c r="K719" s="276"/>
      <c r="L719" s="277"/>
      <c r="M719" s="278" t="s">
        <v>1</v>
      </c>
      <c r="N719" s="279" t="s">
        <v>41</v>
      </c>
      <c r="O719" s="91"/>
      <c r="P719" s="231">
        <f>O719*H719</f>
        <v>0</v>
      </c>
      <c r="Q719" s="231">
        <v>0.016</v>
      </c>
      <c r="R719" s="231">
        <f>Q719*H719</f>
        <v>0.032</v>
      </c>
      <c r="S719" s="231">
        <v>0</v>
      </c>
      <c r="T719" s="232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233" t="s">
        <v>412</v>
      </c>
      <c r="AT719" s="233" t="s">
        <v>413</v>
      </c>
      <c r="AU719" s="233" t="s">
        <v>86</v>
      </c>
      <c r="AY719" s="17" t="s">
        <v>224</v>
      </c>
      <c r="BE719" s="234">
        <f>IF(N719="základní",J719,0)</f>
        <v>0</v>
      </c>
      <c r="BF719" s="234">
        <f>IF(N719="snížená",J719,0)</f>
        <v>0</v>
      </c>
      <c r="BG719" s="234">
        <f>IF(N719="zákl. přenesená",J719,0)</f>
        <v>0</v>
      </c>
      <c r="BH719" s="234">
        <f>IF(N719="sníž. přenesená",J719,0)</f>
        <v>0</v>
      </c>
      <c r="BI719" s="234">
        <f>IF(N719="nulová",J719,0)</f>
        <v>0</v>
      </c>
      <c r="BJ719" s="17" t="s">
        <v>84</v>
      </c>
      <c r="BK719" s="234">
        <f>ROUND(I719*H719,2)</f>
        <v>0</v>
      </c>
      <c r="BL719" s="17" t="s">
        <v>318</v>
      </c>
      <c r="BM719" s="233" t="s">
        <v>1346</v>
      </c>
    </row>
    <row r="720" spans="1:65" s="2" customFormat="1" ht="24.15" customHeight="1">
      <c r="A720" s="38"/>
      <c r="B720" s="39"/>
      <c r="C720" s="221" t="s">
        <v>1347</v>
      </c>
      <c r="D720" s="221" t="s">
        <v>226</v>
      </c>
      <c r="E720" s="222" t="s">
        <v>1348</v>
      </c>
      <c r="F720" s="223" t="s">
        <v>1349</v>
      </c>
      <c r="G720" s="224" t="s">
        <v>321</v>
      </c>
      <c r="H720" s="225">
        <v>1</v>
      </c>
      <c r="I720" s="226"/>
      <c r="J720" s="227">
        <f>ROUND(I720*H720,2)</f>
        <v>0</v>
      </c>
      <c r="K720" s="228"/>
      <c r="L720" s="44"/>
      <c r="M720" s="229" t="s">
        <v>1</v>
      </c>
      <c r="N720" s="230" t="s">
        <v>41</v>
      </c>
      <c r="O720" s="91"/>
      <c r="P720" s="231">
        <f>O720*H720</f>
        <v>0</v>
      </c>
      <c r="Q720" s="231">
        <v>0.00041</v>
      </c>
      <c r="R720" s="231">
        <f>Q720*H720</f>
        <v>0.00041</v>
      </c>
      <c r="S720" s="231">
        <v>0</v>
      </c>
      <c r="T720" s="232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233" t="s">
        <v>318</v>
      </c>
      <c r="AT720" s="233" t="s">
        <v>226</v>
      </c>
      <c r="AU720" s="233" t="s">
        <v>86</v>
      </c>
      <c r="AY720" s="17" t="s">
        <v>224</v>
      </c>
      <c r="BE720" s="234">
        <f>IF(N720="základní",J720,0)</f>
        <v>0</v>
      </c>
      <c r="BF720" s="234">
        <f>IF(N720="snížená",J720,0)</f>
        <v>0</v>
      </c>
      <c r="BG720" s="234">
        <f>IF(N720="zákl. přenesená",J720,0)</f>
        <v>0</v>
      </c>
      <c r="BH720" s="234">
        <f>IF(N720="sníž. přenesená",J720,0)</f>
        <v>0</v>
      </c>
      <c r="BI720" s="234">
        <f>IF(N720="nulová",J720,0)</f>
        <v>0</v>
      </c>
      <c r="BJ720" s="17" t="s">
        <v>84</v>
      </c>
      <c r="BK720" s="234">
        <f>ROUND(I720*H720,2)</f>
        <v>0</v>
      </c>
      <c r="BL720" s="17" t="s">
        <v>318</v>
      </c>
      <c r="BM720" s="233" t="s">
        <v>1350</v>
      </c>
    </row>
    <row r="721" spans="1:51" s="13" customFormat="1" ht="12">
      <c r="A721" s="13"/>
      <c r="B721" s="235"/>
      <c r="C721" s="236"/>
      <c r="D721" s="237" t="s">
        <v>232</v>
      </c>
      <c r="E721" s="238" t="s">
        <v>1</v>
      </c>
      <c r="F721" s="239" t="s">
        <v>1238</v>
      </c>
      <c r="G721" s="236"/>
      <c r="H721" s="240">
        <v>1</v>
      </c>
      <c r="I721" s="241"/>
      <c r="J721" s="236"/>
      <c r="K721" s="236"/>
      <c r="L721" s="242"/>
      <c r="M721" s="243"/>
      <c r="N721" s="244"/>
      <c r="O721" s="244"/>
      <c r="P721" s="244"/>
      <c r="Q721" s="244"/>
      <c r="R721" s="244"/>
      <c r="S721" s="244"/>
      <c r="T721" s="245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6" t="s">
        <v>232</v>
      </c>
      <c r="AU721" s="246" t="s">
        <v>86</v>
      </c>
      <c r="AV721" s="13" t="s">
        <v>86</v>
      </c>
      <c r="AW721" s="13" t="s">
        <v>32</v>
      </c>
      <c r="AX721" s="13" t="s">
        <v>84</v>
      </c>
      <c r="AY721" s="246" t="s">
        <v>224</v>
      </c>
    </row>
    <row r="722" spans="1:65" s="2" customFormat="1" ht="37.8" customHeight="1">
      <c r="A722" s="38"/>
      <c r="B722" s="39"/>
      <c r="C722" s="269" t="s">
        <v>1351</v>
      </c>
      <c r="D722" s="269" t="s">
        <v>413</v>
      </c>
      <c r="E722" s="270" t="s">
        <v>1352</v>
      </c>
      <c r="F722" s="271" t="s">
        <v>1353</v>
      </c>
      <c r="G722" s="272" t="s">
        <v>321</v>
      </c>
      <c r="H722" s="273">
        <v>1</v>
      </c>
      <c r="I722" s="274"/>
      <c r="J722" s="275">
        <f>ROUND(I722*H722,2)</f>
        <v>0</v>
      </c>
      <c r="K722" s="276"/>
      <c r="L722" s="277"/>
      <c r="M722" s="278" t="s">
        <v>1</v>
      </c>
      <c r="N722" s="279" t="s">
        <v>41</v>
      </c>
      <c r="O722" s="91"/>
      <c r="P722" s="231">
        <f>O722*H722</f>
        <v>0</v>
      </c>
      <c r="Q722" s="231">
        <v>0.035</v>
      </c>
      <c r="R722" s="231">
        <f>Q722*H722</f>
        <v>0.035</v>
      </c>
      <c r="S722" s="231">
        <v>0</v>
      </c>
      <c r="T722" s="232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233" t="s">
        <v>412</v>
      </c>
      <c r="AT722" s="233" t="s">
        <v>413</v>
      </c>
      <c r="AU722" s="233" t="s">
        <v>86</v>
      </c>
      <c r="AY722" s="17" t="s">
        <v>224</v>
      </c>
      <c r="BE722" s="234">
        <f>IF(N722="základní",J722,0)</f>
        <v>0</v>
      </c>
      <c r="BF722" s="234">
        <f>IF(N722="snížená",J722,0)</f>
        <v>0</v>
      </c>
      <c r="BG722" s="234">
        <f>IF(N722="zákl. přenesená",J722,0)</f>
        <v>0</v>
      </c>
      <c r="BH722" s="234">
        <f>IF(N722="sníž. přenesená",J722,0)</f>
        <v>0</v>
      </c>
      <c r="BI722" s="234">
        <f>IF(N722="nulová",J722,0)</f>
        <v>0</v>
      </c>
      <c r="BJ722" s="17" t="s">
        <v>84</v>
      </c>
      <c r="BK722" s="234">
        <f>ROUND(I722*H722,2)</f>
        <v>0</v>
      </c>
      <c r="BL722" s="17" t="s">
        <v>318</v>
      </c>
      <c r="BM722" s="233" t="s">
        <v>1354</v>
      </c>
    </row>
    <row r="723" spans="1:65" s="2" customFormat="1" ht="24.15" customHeight="1">
      <c r="A723" s="38"/>
      <c r="B723" s="39"/>
      <c r="C723" s="221" t="s">
        <v>1355</v>
      </c>
      <c r="D723" s="221" t="s">
        <v>226</v>
      </c>
      <c r="E723" s="222" t="s">
        <v>1356</v>
      </c>
      <c r="F723" s="223" t="s">
        <v>1357</v>
      </c>
      <c r="G723" s="224" t="s">
        <v>321</v>
      </c>
      <c r="H723" s="225">
        <v>6</v>
      </c>
      <c r="I723" s="226"/>
      <c r="J723" s="227">
        <f>ROUND(I723*H723,2)</f>
        <v>0</v>
      </c>
      <c r="K723" s="228"/>
      <c r="L723" s="44"/>
      <c r="M723" s="229" t="s">
        <v>1</v>
      </c>
      <c r="N723" s="230" t="s">
        <v>41</v>
      </c>
      <c r="O723" s="91"/>
      <c r="P723" s="231">
        <f>O723*H723</f>
        <v>0</v>
      </c>
      <c r="Q723" s="231">
        <v>0</v>
      </c>
      <c r="R723" s="231">
        <f>Q723*H723</f>
        <v>0</v>
      </c>
      <c r="S723" s="231">
        <v>0</v>
      </c>
      <c r="T723" s="232">
        <f>S723*H723</f>
        <v>0</v>
      </c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R723" s="233" t="s">
        <v>318</v>
      </c>
      <c r="AT723" s="233" t="s">
        <v>226</v>
      </c>
      <c r="AU723" s="233" t="s">
        <v>86</v>
      </c>
      <c r="AY723" s="17" t="s">
        <v>224</v>
      </c>
      <c r="BE723" s="234">
        <f>IF(N723="základní",J723,0)</f>
        <v>0</v>
      </c>
      <c r="BF723" s="234">
        <f>IF(N723="snížená",J723,0)</f>
        <v>0</v>
      </c>
      <c r="BG723" s="234">
        <f>IF(N723="zákl. přenesená",J723,0)</f>
        <v>0</v>
      </c>
      <c r="BH723" s="234">
        <f>IF(N723="sníž. přenesená",J723,0)</f>
        <v>0</v>
      </c>
      <c r="BI723" s="234">
        <f>IF(N723="nulová",J723,0)</f>
        <v>0</v>
      </c>
      <c r="BJ723" s="17" t="s">
        <v>84</v>
      </c>
      <c r="BK723" s="234">
        <f>ROUND(I723*H723,2)</f>
        <v>0</v>
      </c>
      <c r="BL723" s="17" t="s">
        <v>318</v>
      </c>
      <c r="BM723" s="233" t="s">
        <v>1358</v>
      </c>
    </row>
    <row r="724" spans="1:51" s="13" customFormat="1" ht="12">
      <c r="A724" s="13"/>
      <c r="B724" s="235"/>
      <c r="C724" s="236"/>
      <c r="D724" s="237" t="s">
        <v>232</v>
      </c>
      <c r="E724" s="238" t="s">
        <v>1</v>
      </c>
      <c r="F724" s="239" t="s">
        <v>1237</v>
      </c>
      <c r="G724" s="236"/>
      <c r="H724" s="240">
        <v>1</v>
      </c>
      <c r="I724" s="241"/>
      <c r="J724" s="236"/>
      <c r="K724" s="236"/>
      <c r="L724" s="242"/>
      <c r="M724" s="243"/>
      <c r="N724" s="244"/>
      <c r="O724" s="244"/>
      <c r="P724" s="244"/>
      <c r="Q724" s="244"/>
      <c r="R724" s="244"/>
      <c r="S724" s="244"/>
      <c r="T724" s="245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6" t="s">
        <v>232</v>
      </c>
      <c r="AU724" s="246" t="s">
        <v>86</v>
      </c>
      <c r="AV724" s="13" t="s">
        <v>86</v>
      </c>
      <c r="AW724" s="13" t="s">
        <v>32</v>
      </c>
      <c r="AX724" s="13" t="s">
        <v>76</v>
      </c>
      <c r="AY724" s="246" t="s">
        <v>224</v>
      </c>
    </row>
    <row r="725" spans="1:51" s="13" customFormat="1" ht="12">
      <c r="A725" s="13"/>
      <c r="B725" s="235"/>
      <c r="C725" s="236"/>
      <c r="D725" s="237" t="s">
        <v>232</v>
      </c>
      <c r="E725" s="238" t="s">
        <v>1</v>
      </c>
      <c r="F725" s="239" t="s">
        <v>1238</v>
      </c>
      <c r="G725" s="236"/>
      <c r="H725" s="240">
        <v>1</v>
      </c>
      <c r="I725" s="241"/>
      <c r="J725" s="236"/>
      <c r="K725" s="236"/>
      <c r="L725" s="242"/>
      <c r="M725" s="243"/>
      <c r="N725" s="244"/>
      <c r="O725" s="244"/>
      <c r="P725" s="244"/>
      <c r="Q725" s="244"/>
      <c r="R725" s="244"/>
      <c r="S725" s="244"/>
      <c r="T725" s="245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6" t="s">
        <v>232</v>
      </c>
      <c r="AU725" s="246" t="s">
        <v>86</v>
      </c>
      <c r="AV725" s="13" t="s">
        <v>86</v>
      </c>
      <c r="AW725" s="13" t="s">
        <v>32</v>
      </c>
      <c r="AX725" s="13" t="s">
        <v>76</v>
      </c>
      <c r="AY725" s="246" t="s">
        <v>224</v>
      </c>
    </row>
    <row r="726" spans="1:51" s="13" customFormat="1" ht="12">
      <c r="A726" s="13"/>
      <c r="B726" s="235"/>
      <c r="C726" s="236"/>
      <c r="D726" s="237" t="s">
        <v>232</v>
      </c>
      <c r="E726" s="238" t="s">
        <v>1</v>
      </c>
      <c r="F726" s="239" t="s">
        <v>1268</v>
      </c>
      <c r="G726" s="236"/>
      <c r="H726" s="240">
        <v>2</v>
      </c>
      <c r="I726" s="241"/>
      <c r="J726" s="236"/>
      <c r="K726" s="236"/>
      <c r="L726" s="242"/>
      <c r="M726" s="243"/>
      <c r="N726" s="244"/>
      <c r="O726" s="244"/>
      <c r="P726" s="244"/>
      <c r="Q726" s="244"/>
      <c r="R726" s="244"/>
      <c r="S726" s="244"/>
      <c r="T726" s="245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6" t="s">
        <v>232</v>
      </c>
      <c r="AU726" s="246" t="s">
        <v>86</v>
      </c>
      <c r="AV726" s="13" t="s">
        <v>86</v>
      </c>
      <c r="AW726" s="13" t="s">
        <v>32</v>
      </c>
      <c r="AX726" s="13" t="s">
        <v>76</v>
      </c>
      <c r="AY726" s="246" t="s">
        <v>224</v>
      </c>
    </row>
    <row r="727" spans="1:51" s="13" customFormat="1" ht="12">
      <c r="A727" s="13"/>
      <c r="B727" s="235"/>
      <c r="C727" s="236"/>
      <c r="D727" s="237" t="s">
        <v>232</v>
      </c>
      <c r="E727" s="238" t="s">
        <v>1</v>
      </c>
      <c r="F727" s="239" t="s">
        <v>1239</v>
      </c>
      <c r="G727" s="236"/>
      <c r="H727" s="240">
        <v>2</v>
      </c>
      <c r="I727" s="241"/>
      <c r="J727" s="236"/>
      <c r="K727" s="236"/>
      <c r="L727" s="242"/>
      <c r="M727" s="243"/>
      <c r="N727" s="244"/>
      <c r="O727" s="244"/>
      <c r="P727" s="244"/>
      <c r="Q727" s="244"/>
      <c r="R727" s="244"/>
      <c r="S727" s="244"/>
      <c r="T727" s="245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6" t="s">
        <v>232</v>
      </c>
      <c r="AU727" s="246" t="s">
        <v>86</v>
      </c>
      <c r="AV727" s="13" t="s">
        <v>86</v>
      </c>
      <c r="AW727" s="13" t="s">
        <v>32</v>
      </c>
      <c r="AX727" s="13" t="s">
        <v>76</v>
      </c>
      <c r="AY727" s="246" t="s">
        <v>224</v>
      </c>
    </row>
    <row r="728" spans="1:51" s="14" customFormat="1" ht="12">
      <c r="A728" s="14"/>
      <c r="B728" s="247"/>
      <c r="C728" s="248"/>
      <c r="D728" s="237" t="s">
        <v>232</v>
      </c>
      <c r="E728" s="249" t="s">
        <v>1</v>
      </c>
      <c r="F728" s="250" t="s">
        <v>240</v>
      </c>
      <c r="G728" s="248"/>
      <c r="H728" s="251">
        <v>6</v>
      </c>
      <c r="I728" s="252"/>
      <c r="J728" s="248"/>
      <c r="K728" s="248"/>
      <c r="L728" s="253"/>
      <c r="M728" s="254"/>
      <c r="N728" s="255"/>
      <c r="O728" s="255"/>
      <c r="P728" s="255"/>
      <c r="Q728" s="255"/>
      <c r="R728" s="255"/>
      <c r="S728" s="255"/>
      <c r="T728" s="256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7" t="s">
        <v>232</v>
      </c>
      <c r="AU728" s="257" t="s">
        <v>86</v>
      </c>
      <c r="AV728" s="14" t="s">
        <v>230</v>
      </c>
      <c r="AW728" s="14" t="s">
        <v>32</v>
      </c>
      <c r="AX728" s="14" t="s">
        <v>84</v>
      </c>
      <c r="AY728" s="257" t="s">
        <v>224</v>
      </c>
    </row>
    <row r="729" spans="1:65" s="2" customFormat="1" ht="21.75" customHeight="1">
      <c r="A729" s="38"/>
      <c r="B729" s="39"/>
      <c r="C729" s="269" t="s">
        <v>1359</v>
      </c>
      <c r="D729" s="269" t="s">
        <v>413</v>
      </c>
      <c r="E729" s="270" t="s">
        <v>1360</v>
      </c>
      <c r="F729" s="271" t="s">
        <v>1361</v>
      </c>
      <c r="G729" s="272" t="s">
        <v>438</v>
      </c>
      <c r="H729" s="273">
        <v>1.815</v>
      </c>
      <c r="I729" s="274"/>
      <c r="J729" s="275">
        <f>ROUND(I729*H729,2)</f>
        <v>0</v>
      </c>
      <c r="K729" s="276"/>
      <c r="L729" s="277"/>
      <c r="M729" s="278" t="s">
        <v>1</v>
      </c>
      <c r="N729" s="279" t="s">
        <v>41</v>
      </c>
      <c r="O729" s="91"/>
      <c r="P729" s="231">
        <f>O729*H729</f>
        <v>0</v>
      </c>
      <c r="Q729" s="231">
        <v>0.003</v>
      </c>
      <c r="R729" s="231">
        <f>Q729*H729</f>
        <v>0.005445</v>
      </c>
      <c r="S729" s="231">
        <v>0</v>
      </c>
      <c r="T729" s="232">
        <f>S729*H729</f>
        <v>0</v>
      </c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R729" s="233" t="s">
        <v>412</v>
      </c>
      <c r="AT729" s="233" t="s">
        <v>413</v>
      </c>
      <c r="AU729" s="233" t="s">
        <v>86</v>
      </c>
      <c r="AY729" s="17" t="s">
        <v>224</v>
      </c>
      <c r="BE729" s="234">
        <f>IF(N729="základní",J729,0)</f>
        <v>0</v>
      </c>
      <c r="BF729" s="234">
        <f>IF(N729="snížená",J729,0)</f>
        <v>0</v>
      </c>
      <c r="BG729" s="234">
        <f>IF(N729="zákl. přenesená",J729,0)</f>
        <v>0</v>
      </c>
      <c r="BH729" s="234">
        <f>IF(N729="sníž. přenesená",J729,0)</f>
        <v>0</v>
      </c>
      <c r="BI729" s="234">
        <f>IF(N729="nulová",J729,0)</f>
        <v>0</v>
      </c>
      <c r="BJ729" s="17" t="s">
        <v>84</v>
      </c>
      <c r="BK729" s="234">
        <f>ROUND(I729*H729,2)</f>
        <v>0</v>
      </c>
      <c r="BL729" s="17" t="s">
        <v>318</v>
      </c>
      <c r="BM729" s="233" t="s">
        <v>1362</v>
      </c>
    </row>
    <row r="730" spans="1:51" s="13" customFormat="1" ht="12">
      <c r="A730" s="13"/>
      <c r="B730" s="235"/>
      <c r="C730" s="236"/>
      <c r="D730" s="237" t="s">
        <v>232</v>
      </c>
      <c r="E730" s="238" t="s">
        <v>1</v>
      </c>
      <c r="F730" s="239" t="s">
        <v>1133</v>
      </c>
      <c r="G730" s="236"/>
      <c r="H730" s="240">
        <v>0.815</v>
      </c>
      <c r="I730" s="241"/>
      <c r="J730" s="236"/>
      <c r="K730" s="236"/>
      <c r="L730" s="242"/>
      <c r="M730" s="243"/>
      <c r="N730" s="244"/>
      <c r="O730" s="244"/>
      <c r="P730" s="244"/>
      <c r="Q730" s="244"/>
      <c r="R730" s="244"/>
      <c r="S730" s="244"/>
      <c r="T730" s="245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6" t="s">
        <v>232</v>
      </c>
      <c r="AU730" s="246" t="s">
        <v>86</v>
      </c>
      <c r="AV730" s="13" t="s">
        <v>86</v>
      </c>
      <c r="AW730" s="13" t="s">
        <v>32</v>
      </c>
      <c r="AX730" s="13" t="s">
        <v>76</v>
      </c>
      <c r="AY730" s="246" t="s">
        <v>224</v>
      </c>
    </row>
    <row r="731" spans="1:51" s="13" customFormat="1" ht="12">
      <c r="A731" s="13"/>
      <c r="B731" s="235"/>
      <c r="C731" s="236"/>
      <c r="D731" s="237" t="s">
        <v>232</v>
      </c>
      <c r="E731" s="238" t="s">
        <v>1</v>
      </c>
      <c r="F731" s="239" t="s">
        <v>1363</v>
      </c>
      <c r="G731" s="236"/>
      <c r="H731" s="240">
        <v>0.5</v>
      </c>
      <c r="I731" s="241"/>
      <c r="J731" s="236"/>
      <c r="K731" s="236"/>
      <c r="L731" s="242"/>
      <c r="M731" s="243"/>
      <c r="N731" s="244"/>
      <c r="O731" s="244"/>
      <c r="P731" s="244"/>
      <c r="Q731" s="244"/>
      <c r="R731" s="244"/>
      <c r="S731" s="244"/>
      <c r="T731" s="245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6" t="s">
        <v>232</v>
      </c>
      <c r="AU731" s="246" t="s">
        <v>86</v>
      </c>
      <c r="AV731" s="13" t="s">
        <v>86</v>
      </c>
      <c r="AW731" s="13" t="s">
        <v>32</v>
      </c>
      <c r="AX731" s="13" t="s">
        <v>76</v>
      </c>
      <c r="AY731" s="246" t="s">
        <v>224</v>
      </c>
    </row>
    <row r="732" spans="1:51" s="13" customFormat="1" ht="12">
      <c r="A732" s="13"/>
      <c r="B732" s="235"/>
      <c r="C732" s="236"/>
      <c r="D732" s="237" t="s">
        <v>232</v>
      </c>
      <c r="E732" s="238" t="s">
        <v>1</v>
      </c>
      <c r="F732" s="239" t="s">
        <v>1364</v>
      </c>
      <c r="G732" s="236"/>
      <c r="H732" s="240">
        <v>0.5</v>
      </c>
      <c r="I732" s="241"/>
      <c r="J732" s="236"/>
      <c r="K732" s="236"/>
      <c r="L732" s="242"/>
      <c r="M732" s="243"/>
      <c r="N732" s="244"/>
      <c r="O732" s="244"/>
      <c r="P732" s="244"/>
      <c r="Q732" s="244"/>
      <c r="R732" s="244"/>
      <c r="S732" s="244"/>
      <c r="T732" s="245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6" t="s">
        <v>232</v>
      </c>
      <c r="AU732" s="246" t="s">
        <v>86</v>
      </c>
      <c r="AV732" s="13" t="s">
        <v>86</v>
      </c>
      <c r="AW732" s="13" t="s">
        <v>32</v>
      </c>
      <c r="AX732" s="13" t="s">
        <v>76</v>
      </c>
      <c r="AY732" s="246" t="s">
        <v>224</v>
      </c>
    </row>
    <row r="733" spans="1:51" s="14" customFormat="1" ht="12">
      <c r="A733" s="14"/>
      <c r="B733" s="247"/>
      <c r="C733" s="248"/>
      <c r="D733" s="237" t="s">
        <v>232</v>
      </c>
      <c r="E733" s="249" t="s">
        <v>1</v>
      </c>
      <c r="F733" s="250" t="s">
        <v>240</v>
      </c>
      <c r="G733" s="248"/>
      <c r="H733" s="251">
        <v>1.815</v>
      </c>
      <c r="I733" s="252"/>
      <c r="J733" s="248"/>
      <c r="K733" s="248"/>
      <c r="L733" s="253"/>
      <c r="M733" s="254"/>
      <c r="N733" s="255"/>
      <c r="O733" s="255"/>
      <c r="P733" s="255"/>
      <c r="Q733" s="255"/>
      <c r="R733" s="255"/>
      <c r="S733" s="255"/>
      <c r="T733" s="256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7" t="s">
        <v>232</v>
      </c>
      <c r="AU733" s="257" t="s">
        <v>86</v>
      </c>
      <c r="AV733" s="14" t="s">
        <v>230</v>
      </c>
      <c r="AW733" s="14" t="s">
        <v>32</v>
      </c>
      <c r="AX733" s="14" t="s">
        <v>84</v>
      </c>
      <c r="AY733" s="257" t="s">
        <v>224</v>
      </c>
    </row>
    <row r="734" spans="1:65" s="2" customFormat="1" ht="21.75" customHeight="1">
      <c r="A734" s="38"/>
      <c r="B734" s="39"/>
      <c r="C734" s="269" t="s">
        <v>1365</v>
      </c>
      <c r="D734" s="269" t="s">
        <v>413</v>
      </c>
      <c r="E734" s="270" t="s">
        <v>1366</v>
      </c>
      <c r="F734" s="271" t="s">
        <v>1367</v>
      </c>
      <c r="G734" s="272" t="s">
        <v>438</v>
      </c>
      <c r="H734" s="273">
        <v>2.7</v>
      </c>
      <c r="I734" s="274"/>
      <c r="J734" s="275">
        <f>ROUND(I734*H734,2)</f>
        <v>0</v>
      </c>
      <c r="K734" s="276"/>
      <c r="L734" s="277"/>
      <c r="M734" s="278" t="s">
        <v>1</v>
      </c>
      <c r="N734" s="279" t="s">
        <v>41</v>
      </c>
      <c r="O734" s="91"/>
      <c r="P734" s="231">
        <f>O734*H734</f>
        <v>0</v>
      </c>
      <c r="Q734" s="231">
        <v>0.005</v>
      </c>
      <c r="R734" s="231">
        <f>Q734*H734</f>
        <v>0.013500000000000002</v>
      </c>
      <c r="S734" s="231">
        <v>0</v>
      </c>
      <c r="T734" s="232">
        <f>S734*H734</f>
        <v>0</v>
      </c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R734" s="233" t="s">
        <v>412</v>
      </c>
      <c r="AT734" s="233" t="s">
        <v>413</v>
      </c>
      <c r="AU734" s="233" t="s">
        <v>86</v>
      </c>
      <c r="AY734" s="17" t="s">
        <v>224</v>
      </c>
      <c r="BE734" s="234">
        <f>IF(N734="základní",J734,0)</f>
        <v>0</v>
      </c>
      <c r="BF734" s="234">
        <f>IF(N734="snížená",J734,0)</f>
        <v>0</v>
      </c>
      <c r="BG734" s="234">
        <f>IF(N734="zákl. přenesená",J734,0)</f>
        <v>0</v>
      </c>
      <c r="BH734" s="234">
        <f>IF(N734="sníž. přenesená",J734,0)</f>
        <v>0</v>
      </c>
      <c r="BI734" s="234">
        <f>IF(N734="nulová",J734,0)</f>
        <v>0</v>
      </c>
      <c r="BJ734" s="17" t="s">
        <v>84</v>
      </c>
      <c r="BK734" s="234">
        <f>ROUND(I734*H734,2)</f>
        <v>0</v>
      </c>
      <c r="BL734" s="17" t="s">
        <v>318</v>
      </c>
      <c r="BM734" s="233" t="s">
        <v>1368</v>
      </c>
    </row>
    <row r="735" spans="1:51" s="13" customFormat="1" ht="12">
      <c r="A735" s="13"/>
      <c r="B735" s="235"/>
      <c r="C735" s="236"/>
      <c r="D735" s="237" t="s">
        <v>232</v>
      </c>
      <c r="E735" s="238" t="s">
        <v>1</v>
      </c>
      <c r="F735" s="239" t="s">
        <v>820</v>
      </c>
      <c r="G735" s="236"/>
      <c r="H735" s="240">
        <v>1</v>
      </c>
      <c r="I735" s="241"/>
      <c r="J735" s="236"/>
      <c r="K735" s="236"/>
      <c r="L735" s="242"/>
      <c r="M735" s="243"/>
      <c r="N735" s="244"/>
      <c r="O735" s="244"/>
      <c r="P735" s="244"/>
      <c r="Q735" s="244"/>
      <c r="R735" s="244"/>
      <c r="S735" s="244"/>
      <c r="T735" s="245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6" t="s">
        <v>232</v>
      </c>
      <c r="AU735" s="246" t="s">
        <v>86</v>
      </c>
      <c r="AV735" s="13" t="s">
        <v>86</v>
      </c>
      <c r="AW735" s="13" t="s">
        <v>32</v>
      </c>
      <c r="AX735" s="13" t="s">
        <v>76</v>
      </c>
      <c r="AY735" s="246" t="s">
        <v>224</v>
      </c>
    </row>
    <row r="736" spans="1:51" s="13" customFormat="1" ht="12">
      <c r="A736" s="13"/>
      <c r="B736" s="235"/>
      <c r="C736" s="236"/>
      <c r="D736" s="237" t="s">
        <v>232</v>
      </c>
      <c r="E736" s="238" t="s">
        <v>1</v>
      </c>
      <c r="F736" s="239" t="s">
        <v>1369</v>
      </c>
      <c r="G736" s="236"/>
      <c r="H736" s="240">
        <v>1.7</v>
      </c>
      <c r="I736" s="241"/>
      <c r="J736" s="236"/>
      <c r="K736" s="236"/>
      <c r="L736" s="242"/>
      <c r="M736" s="243"/>
      <c r="N736" s="244"/>
      <c r="O736" s="244"/>
      <c r="P736" s="244"/>
      <c r="Q736" s="244"/>
      <c r="R736" s="244"/>
      <c r="S736" s="244"/>
      <c r="T736" s="245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6" t="s">
        <v>232</v>
      </c>
      <c r="AU736" s="246" t="s">
        <v>86</v>
      </c>
      <c r="AV736" s="13" t="s">
        <v>86</v>
      </c>
      <c r="AW736" s="13" t="s">
        <v>32</v>
      </c>
      <c r="AX736" s="13" t="s">
        <v>76</v>
      </c>
      <c r="AY736" s="246" t="s">
        <v>224</v>
      </c>
    </row>
    <row r="737" spans="1:51" s="14" customFormat="1" ht="12">
      <c r="A737" s="14"/>
      <c r="B737" s="247"/>
      <c r="C737" s="248"/>
      <c r="D737" s="237" t="s">
        <v>232</v>
      </c>
      <c r="E737" s="249" t="s">
        <v>1</v>
      </c>
      <c r="F737" s="250" t="s">
        <v>240</v>
      </c>
      <c r="G737" s="248"/>
      <c r="H737" s="251">
        <v>2.7</v>
      </c>
      <c r="I737" s="252"/>
      <c r="J737" s="248"/>
      <c r="K737" s="248"/>
      <c r="L737" s="253"/>
      <c r="M737" s="254"/>
      <c r="N737" s="255"/>
      <c r="O737" s="255"/>
      <c r="P737" s="255"/>
      <c r="Q737" s="255"/>
      <c r="R737" s="255"/>
      <c r="S737" s="255"/>
      <c r="T737" s="256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7" t="s">
        <v>232</v>
      </c>
      <c r="AU737" s="257" t="s">
        <v>86</v>
      </c>
      <c r="AV737" s="14" t="s">
        <v>230</v>
      </c>
      <c r="AW737" s="14" t="s">
        <v>32</v>
      </c>
      <c r="AX737" s="14" t="s">
        <v>84</v>
      </c>
      <c r="AY737" s="257" t="s">
        <v>224</v>
      </c>
    </row>
    <row r="738" spans="1:65" s="2" customFormat="1" ht="24.15" customHeight="1">
      <c r="A738" s="38"/>
      <c r="B738" s="39"/>
      <c r="C738" s="269" t="s">
        <v>1370</v>
      </c>
      <c r="D738" s="269" t="s">
        <v>413</v>
      </c>
      <c r="E738" s="270" t="s">
        <v>1371</v>
      </c>
      <c r="F738" s="271" t="s">
        <v>1372</v>
      </c>
      <c r="G738" s="272" t="s">
        <v>321</v>
      </c>
      <c r="H738" s="273">
        <v>12</v>
      </c>
      <c r="I738" s="274"/>
      <c r="J738" s="275">
        <f>ROUND(I738*H738,2)</f>
        <v>0</v>
      </c>
      <c r="K738" s="276"/>
      <c r="L738" s="277"/>
      <c r="M738" s="278" t="s">
        <v>1</v>
      </c>
      <c r="N738" s="279" t="s">
        <v>41</v>
      </c>
      <c r="O738" s="91"/>
      <c r="P738" s="231">
        <f>O738*H738</f>
        <v>0</v>
      </c>
      <c r="Q738" s="231">
        <v>6E-05</v>
      </c>
      <c r="R738" s="231">
        <f>Q738*H738</f>
        <v>0.00072</v>
      </c>
      <c r="S738" s="231">
        <v>0</v>
      </c>
      <c r="T738" s="232">
        <f>S738*H738</f>
        <v>0</v>
      </c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R738" s="233" t="s">
        <v>412</v>
      </c>
      <c r="AT738" s="233" t="s">
        <v>413</v>
      </c>
      <c r="AU738" s="233" t="s">
        <v>86</v>
      </c>
      <c r="AY738" s="17" t="s">
        <v>224</v>
      </c>
      <c r="BE738" s="234">
        <f>IF(N738="základní",J738,0)</f>
        <v>0</v>
      </c>
      <c r="BF738" s="234">
        <f>IF(N738="snížená",J738,0)</f>
        <v>0</v>
      </c>
      <c r="BG738" s="234">
        <f>IF(N738="zákl. přenesená",J738,0)</f>
        <v>0</v>
      </c>
      <c r="BH738" s="234">
        <f>IF(N738="sníž. přenesená",J738,0)</f>
        <v>0</v>
      </c>
      <c r="BI738" s="234">
        <f>IF(N738="nulová",J738,0)</f>
        <v>0</v>
      </c>
      <c r="BJ738" s="17" t="s">
        <v>84</v>
      </c>
      <c r="BK738" s="234">
        <f>ROUND(I738*H738,2)</f>
        <v>0</v>
      </c>
      <c r="BL738" s="17" t="s">
        <v>318</v>
      </c>
      <c r="BM738" s="233" t="s">
        <v>1373</v>
      </c>
    </row>
    <row r="739" spans="1:51" s="13" customFormat="1" ht="12">
      <c r="A739" s="13"/>
      <c r="B739" s="235"/>
      <c r="C739" s="236"/>
      <c r="D739" s="237" t="s">
        <v>232</v>
      </c>
      <c r="E739" s="238" t="s">
        <v>1</v>
      </c>
      <c r="F739" s="239" t="s">
        <v>1374</v>
      </c>
      <c r="G739" s="236"/>
      <c r="H739" s="240">
        <v>12</v>
      </c>
      <c r="I739" s="241"/>
      <c r="J739" s="236"/>
      <c r="K739" s="236"/>
      <c r="L739" s="242"/>
      <c r="M739" s="243"/>
      <c r="N739" s="244"/>
      <c r="O739" s="244"/>
      <c r="P739" s="244"/>
      <c r="Q739" s="244"/>
      <c r="R739" s="244"/>
      <c r="S739" s="244"/>
      <c r="T739" s="245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6" t="s">
        <v>232</v>
      </c>
      <c r="AU739" s="246" t="s">
        <v>86</v>
      </c>
      <c r="AV739" s="13" t="s">
        <v>86</v>
      </c>
      <c r="AW739" s="13" t="s">
        <v>32</v>
      </c>
      <c r="AX739" s="13" t="s">
        <v>84</v>
      </c>
      <c r="AY739" s="246" t="s">
        <v>224</v>
      </c>
    </row>
    <row r="740" spans="1:65" s="2" customFormat="1" ht="24.15" customHeight="1">
      <c r="A740" s="38"/>
      <c r="B740" s="39"/>
      <c r="C740" s="221" t="s">
        <v>1375</v>
      </c>
      <c r="D740" s="221" t="s">
        <v>226</v>
      </c>
      <c r="E740" s="222" t="s">
        <v>1376</v>
      </c>
      <c r="F740" s="223" t="s">
        <v>1377</v>
      </c>
      <c r="G740" s="224" t="s">
        <v>321</v>
      </c>
      <c r="H740" s="225">
        <v>5</v>
      </c>
      <c r="I740" s="226"/>
      <c r="J740" s="227">
        <f>ROUND(I740*H740,2)</f>
        <v>0</v>
      </c>
      <c r="K740" s="228"/>
      <c r="L740" s="44"/>
      <c r="M740" s="229" t="s">
        <v>1</v>
      </c>
      <c r="N740" s="230" t="s">
        <v>41</v>
      </c>
      <c r="O740" s="91"/>
      <c r="P740" s="231">
        <f>O740*H740</f>
        <v>0</v>
      </c>
      <c r="Q740" s="231">
        <v>0</v>
      </c>
      <c r="R740" s="231">
        <f>Q740*H740</f>
        <v>0</v>
      </c>
      <c r="S740" s="231">
        <v>0</v>
      </c>
      <c r="T740" s="232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33" t="s">
        <v>318</v>
      </c>
      <c r="AT740" s="233" t="s">
        <v>226</v>
      </c>
      <c r="AU740" s="233" t="s">
        <v>86</v>
      </c>
      <c r="AY740" s="17" t="s">
        <v>224</v>
      </c>
      <c r="BE740" s="234">
        <f>IF(N740="základní",J740,0)</f>
        <v>0</v>
      </c>
      <c r="BF740" s="234">
        <f>IF(N740="snížená",J740,0)</f>
        <v>0</v>
      </c>
      <c r="BG740" s="234">
        <f>IF(N740="zákl. přenesená",J740,0)</f>
        <v>0</v>
      </c>
      <c r="BH740" s="234">
        <f>IF(N740="sníž. přenesená",J740,0)</f>
        <v>0</v>
      </c>
      <c r="BI740" s="234">
        <f>IF(N740="nulová",J740,0)</f>
        <v>0</v>
      </c>
      <c r="BJ740" s="17" t="s">
        <v>84</v>
      </c>
      <c r="BK740" s="234">
        <f>ROUND(I740*H740,2)</f>
        <v>0</v>
      </c>
      <c r="BL740" s="17" t="s">
        <v>318</v>
      </c>
      <c r="BM740" s="233" t="s">
        <v>1378</v>
      </c>
    </row>
    <row r="741" spans="1:51" s="13" customFormat="1" ht="12">
      <c r="A741" s="13"/>
      <c r="B741" s="235"/>
      <c r="C741" s="236"/>
      <c r="D741" s="237" t="s">
        <v>232</v>
      </c>
      <c r="E741" s="238" t="s">
        <v>1</v>
      </c>
      <c r="F741" s="239" t="s">
        <v>1238</v>
      </c>
      <c r="G741" s="236"/>
      <c r="H741" s="240">
        <v>1</v>
      </c>
      <c r="I741" s="241"/>
      <c r="J741" s="236"/>
      <c r="K741" s="236"/>
      <c r="L741" s="242"/>
      <c r="M741" s="243"/>
      <c r="N741" s="244"/>
      <c r="O741" s="244"/>
      <c r="P741" s="244"/>
      <c r="Q741" s="244"/>
      <c r="R741" s="244"/>
      <c r="S741" s="244"/>
      <c r="T741" s="245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6" t="s">
        <v>232</v>
      </c>
      <c r="AU741" s="246" t="s">
        <v>86</v>
      </c>
      <c r="AV741" s="13" t="s">
        <v>86</v>
      </c>
      <c r="AW741" s="13" t="s">
        <v>32</v>
      </c>
      <c r="AX741" s="13" t="s">
        <v>76</v>
      </c>
      <c r="AY741" s="246" t="s">
        <v>224</v>
      </c>
    </row>
    <row r="742" spans="1:51" s="13" customFormat="1" ht="12">
      <c r="A742" s="13"/>
      <c r="B742" s="235"/>
      <c r="C742" s="236"/>
      <c r="D742" s="237" t="s">
        <v>232</v>
      </c>
      <c r="E742" s="238" t="s">
        <v>1</v>
      </c>
      <c r="F742" s="239" t="s">
        <v>1268</v>
      </c>
      <c r="G742" s="236"/>
      <c r="H742" s="240">
        <v>2</v>
      </c>
      <c r="I742" s="241"/>
      <c r="J742" s="236"/>
      <c r="K742" s="236"/>
      <c r="L742" s="242"/>
      <c r="M742" s="243"/>
      <c r="N742" s="244"/>
      <c r="O742" s="244"/>
      <c r="P742" s="244"/>
      <c r="Q742" s="244"/>
      <c r="R742" s="244"/>
      <c r="S742" s="244"/>
      <c r="T742" s="245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6" t="s">
        <v>232</v>
      </c>
      <c r="AU742" s="246" t="s">
        <v>86</v>
      </c>
      <c r="AV742" s="13" t="s">
        <v>86</v>
      </c>
      <c r="AW742" s="13" t="s">
        <v>32</v>
      </c>
      <c r="AX742" s="13" t="s">
        <v>76</v>
      </c>
      <c r="AY742" s="246" t="s">
        <v>224</v>
      </c>
    </row>
    <row r="743" spans="1:51" s="13" customFormat="1" ht="12">
      <c r="A743" s="13"/>
      <c r="B743" s="235"/>
      <c r="C743" s="236"/>
      <c r="D743" s="237" t="s">
        <v>232</v>
      </c>
      <c r="E743" s="238" t="s">
        <v>1</v>
      </c>
      <c r="F743" s="239" t="s">
        <v>1239</v>
      </c>
      <c r="G743" s="236"/>
      <c r="H743" s="240">
        <v>2</v>
      </c>
      <c r="I743" s="241"/>
      <c r="J743" s="236"/>
      <c r="K743" s="236"/>
      <c r="L743" s="242"/>
      <c r="M743" s="243"/>
      <c r="N743" s="244"/>
      <c r="O743" s="244"/>
      <c r="P743" s="244"/>
      <c r="Q743" s="244"/>
      <c r="R743" s="244"/>
      <c r="S743" s="244"/>
      <c r="T743" s="245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6" t="s">
        <v>232</v>
      </c>
      <c r="AU743" s="246" t="s">
        <v>86</v>
      </c>
      <c r="AV743" s="13" t="s">
        <v>86</v>
      </c>
      <c r="AW743" s="13" t="s">
        <v>32</v>
      </c>
      <c r="AX743" s="13" t="s">
        <v>76</v>
      </c>
      <c r="AY743" s="246" t="s">
        <v>224</v>
      </c>
    </row>
    <row r="744" spans="1:51" s="14" customFormat="1" ht="12">
      <c r="A744" s="14"/>
      <c r="B744" s="247"/>
      <c r="C744" s="248"/>
      <c r="D744" s="237" t="s">
        <v>232</v>
      </c>
      <c r="E744" s="249" t="s">
        <v>1</v>
      </c>
      <c r="F744" s="250" t="s">
        <v>240</v>
      </c>
      <c r="G744" s="248"/>
      <c r="H744" s="251">
        <v>5</v>
      </c>
      <c r="I744" s="252"/>
      <c r="J744" s="248"/>
      <c r="K744" s="248"/>
      <c r="L744" s="253"/>
      <c r="M744" s="254"/>
      <c r="N744" s="255"/>
      <c r="O744" s="255"/>
      <c r="P744" s="255"/>
      <c r="Q744" s="255"/>
      <c r="R744" s="255"/>
      <c r="S744" s="255"/>
      <c r="T744" s="256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7" t="s">
        <v>232</v>
      </c>
      <c r="AU744" s="257" t="s">
        <v>86</v>
      </c>
      <c r="AV744" s="14" t="s">
        <v>230</v>
      </c>
      <c r="AW744" s="14" t="s">
        <v>32</v>
      </c>
      <c r="AX744" s="14" t="s">
        <v>84</v>
      </c>
      <c r="AY744" s="257" t="s">
        <v>224</v>
      </c>
    </row>
    <row r="745" spans="1:65" s="2" customFormat="1" ht="21.75" customHeight="1">
      <c r="A745" s="38"/>
      <c r="B745" s="39"/>
      <c r="C745" s="269" t="s">
        <v>1379</v>
      </c>
      <c r="D745" s="269" t="s">
        <v>413</v>
      </c>
      <c r="E745" s="270" t="s">
        <v>1366</v>
      </c>
      <c r="F745" s="271" t="s">
        <v>1367</v>
      </c>
      <c r="G745" s="272" t="s">
        <v>438</v>
      </c>
      <c r="H745" s="273">
        <v>1.505</v>
      </c>
      <c r="I745" s="274"/>
      <c r="J745" s="275">
        <f>ROUND(I745*H745,2)</f>
        <v>0</v>
      </c>
      <c r="K745" s="276"/>
      <c r="L745" s="277"/>
      <c r="M745" s="278" t="s">
        <v>1</v>
      </c>
      <c r="N745" s="279" t="s">
        <v>41</v>
      </c>
      <c r="O745" s="91"/>
      <c r="P745" s="231">
        <f>O745*H745</f>
        <v>0</v>
      </c>
      <c r="Q745" s="231">
        <v>0.005</v>
      </c>
      <c r="R745" s="231">
        <f>Q745*H745</f>
        <v>0.007525</v>
      </c>
      <c r="S745" s="231">
        <v>0</v>
      </c>
      <c r="T745" s="232">
        <f>S745*H745</f>
        <v>0</v>
      </c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R745" s="233" t="s">
        <v>412</v>
      </c>
      <c r="AT745" s="233" t="s">
        <v>413</v>
      </c>
      <c r="AU745" s="233" t="s">
        <v>86</v>
      </c>
      <c r="AY745" s="17" t="s">
        <v>224</v>
      </c>
      <c r="BE745" s="234">
        <f>IF(N745="základní",J745,0)</f>
        <v>0</v>
      </c>
      <c r="BF745" s="234">
        <f>IF(N745="snížená",J745,0)</f>
        <v>0</v>
      </c>
      <c r="BG745" s="234">
        <f>IF(N745="zákl. přenesená",J745,0)</f>
        <v>0</v>
      </c>
      <c r="BH745" s="234">
        <f>IF(N745="sníž. přenesená",J745,0)</f>
        <v>0</v>
      </c>
      <c r="BI745" s="234">
        <f>IF(N745="nulová",J745,0)</f>
        <v>0</v>
      </c>
      <c r="BJ745" s="17" t="s">
        <v>84</v>
      </c>
      <c r="BK745" s="234">
        <f>ROUND(I745*H745,2)</f>
        <v>0</v>
      </c>
      <c r="BL745" s="17" t="s">
        <v>318</v>
      </c>
      <c r="BM745" s="233" t="s">
        <v>1380</v>
      </c>
    </row>
    <row r="746" spans="1:51" s="13" customFormat="1" ht="12">
      <c r="A746" s="13"/>
      <c r="B746" s="235"/>
      <c r="C746" s="236"/>
      <c r="D746" s="237" t="s">
        <v>232</v>
      </c>
      <c r="E746" s="238" t="s">
        <v>1</v>
      </c>
      <c r="F746" s="239" t="s">
        <v>1149</v>
      </c>
      <c r="G746" s="236"/>
      <c r="H746" s="240">
        <v>1.505</v>
      </c>
      <c r="I746" s="241"/>
      <c r="J746" s="236"/>
      <c r="K746" s="236"/>
      <c r="L746" s="242"/>
      <c r="M746" s="243"/>
      <c r="N746" s="244"/>
      <c r="O746" s="244"/>
      <c r="P746" s="244"/>
      <c r="Q746" s="244"/>
      <c r="R746" s="244"/>
      <c r="S746" s="244"/>
      <c r="T746" s="245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6" t="s">
        <v>232</v>
      </c>
      <c r="AU746" s="246" t="s">
        <v>86</v>
      </c>
      <c r="AV746" s="13" t="s">
        <v>86</v>
      </c>
      <c r="AW746" s="13" t="s">
        <v>32</v>
      </c>
      <c r="AX746" s="13" t="s">
        <v>84</v>
      </c>
      <c r="AY746" s="246" t="s">
        <v>224</v>
      </c>
    </row>
    <row r="747" spans="1:65" s="2" customFormat="1" ht="21.75" customHeight="1">
      <c r="A747" s="38"/>
      <c r="B747" s="39"/>
      <c r="C747" s="269" t="s">
        <v>1381</v>
      </c>
      <c r="D747" s="269" t="s">
        <v>413</v>
      </c>
      <c r="E747" s="270" t="s">
        <v>1360</v>
      </c>
      <c r="F747" s="271" t="s">
        <v>1361</v>
      </c>
      <c r="G747" s="272" t="s">
        <v>438</v>
      </c>
      <c r="H747" s="273">
        <v>2.36</v>
      </c>
      <c r="I747" s="274"/>
      <c r="J747" s="275">
        <f>ROUND(I747*H747,2)</f>
        <v>0</v>
      </c>
      <c r="K747" s="276"/>
      <c r="L747" s="277"/>
      <c r="M747" s="278" t="s">
        <v>1</v>
      </c>
      <c r="N747" s="279" t="s">
        <v>41</v>
      </c>
      <c r="O747" s="91"/>
      <c r="P747" s="231">
        <f>O747*H747</f>
        <v>0</v>
      </c>
      <c r="Q747" s="231">
        <v>0.003</v>
      </c>
      <c r="R747" s="231">
        <f>Q747*H747</f>
        <v>0.0070799999999999995</v>
      </c>
      <c r="S747" s="231">
        <v>0</v>
      </c>
      <c r="T747" s="232">
        <f>S747*H747</f>
        <v>0</v>
      </c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R747" s="233" t="s">
        <v>412</v>
      </c>
      <c r="AT747" s="233" t="s">
        <v>413</v>
      </c>
      <c r="AU747" s="233" t="s">
        <v>86</v>
      </c>
      <c r="AY747" s="17" t="s">
        <v>224</v>
      </c>
      <c r="BE747" s="234">
        <f>IF(N747="základní",J747,0)</f>
        <v>0</v>
      </c>
      <c r="BF747" s="234">
        <f>IF(N747="snížená",J747,0)</f>
        <v>0</v>
      </c>
      <c r="BG747" s="234">
        <f>IF(N747="zákl. přenesená",J747,0)</f>
        <v>0</v>
      </c>
      <c r="BH747" s="234">
        <f>IF(N747="sníž. přenesená",J747,0)</f>
        <v>0</v>
      </c>
      <c r="BI747" s="234">
        <f>IF(N747="nulová",J747,0)</f>
        <v>0</v>
      </c>
      <c r="BJ747" s="17" t="s">
        <v>84</v>
      </c>
      <c r="BK747" s="234">
        <f>ROUND(I747*H747,2)</f>
        <v>0</v>
      </c>
      <c r="BL747" s="17" t="s">
        <v>318</v>
      </c>
      <c r="BM747" s="233" t="s">
        <v>1382</v>
      </c>
    </row>
    <row r="748" spans="1:51" s="13" customFormat="1" ht="12">
      <c r="A748" s="13"/>
      <c r="B748" s="235"/>
      <c r="C748" s="236"/>
      <c r="D748" s="237" t="s">
        <v>232</v>
      </c>
      <c r="E748" s="238" t="s">
        <v>1</v>
      </c>
      <c r="F748" s="239" t="s">
        <v>1383</v>
      </c>
      <c r="G748" s="236"/>
      <c r="H748" s="240">
        <v>1.18</v>
      </c>
      <c r="I748" s="241"/>
      <c r="J748" s="236"/>
      <c r="K748" s="236"/>
      <c r="L748" s="242"/>
      <c r="M748" s="243"/>
      <c r="N748" s="244"/>
      <c r="O748" s="244"/>
      <c r="P748" s="244"/>
      <c r="Q748" s="244"/>
      <c r="R748" s="244"/>
      <c r="S748" s="244"/>
      <c r="T748" s="245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6" t="s">
        <v>232</v>
      </c>
      <c r="AU748" s="246" t="s">
        <v>86</v>
      </c>
      <c r="AV748" s="13" t="s">
        <v>86</v>
      </c>
      <c r="AW748" s="13" t="s">
        <v>32</v>
      </c>
      <c r="AX748" s="13" t="s">
        <v>76</v>
      </c>
      <c r="AY748" s="246" t="s">
        <v>224</v>
      </c>
    </row>
    <row r="749" spans="1:51" s="13" customFormat="1" ht="12">
      <c r="A749" s="13"/>
      <c r="B749" s="235"/>
      <c r="C749" s="236"/>
      <c r="D749" s="237" t="s">
        <v>232</v>
      </c>
      <c r="E749" s="238" t="s">
        <v>1</v>
      </c>
      <c r="F749" s="239" t="s">
        <v>1384</v>
      </c>
      <c r="G749" s="236"/>
      <c r="H749" s="240">
        <v>1.18</v>
      </c>
      <c r="I749" s="241"/>
      <c r="J749" s="236"/>
      <c r="K749" s="236"/>
      <c r="L749" s="242"/>
      <c r="M749" s="243"/>
      <c r="N749" s="244"/>
      <c r="O749" s="244"/>
      <c r="P749" s="244"/>
      <c r="Q749" s="244"/>
      <c r="R749" s="244"/>
      <c r="S749" s="244"/>
      <c r="T749" s="245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6" t="s">
        <v>232</v>
      </c>
      <c r="AU749" s="246" t="s">
        <v>86</v>
      </c>
      <c r="AV749" s="13" t="s">
        <v>86</v>
      </c>
      <c r="AW749" s="13" t="s">
        <v>32</v>
      </c>
      <c r="AX749" s="13" t="s">
        <v>76</v>
      </c>
      <c r="AY749" s="246" t="s">
        <v>224</v>
      </c>
    </row>
    <row r="750" spans="1:51" s="14" customFormat="1" ht="12">
      <c r="A750" s="14"/>
      <c r="B750" s="247"/>
      <c r="C750" s="248"/>
      <c r="D750" s="237" t="s">
        <v>232</v>
      </c>
      <c r="E750" s="249" t="s">
        <v>1</v>
      </c>
      <c r="F750" s="250" t="s">
        <v>240</v>
      </c>
      <c r="G750" s="248"/>
      <c r="H750" s="251">
        <v>2.36</v>
      </c>
      <c r="I750" s="252"/>
      <c r="J750" s="248"/>
      <c r="K750" s="248"/>
      <c r="L750" s="253"/>
      <c r="M750" s="254"/>
      <c r="N750" s="255"/>
      <c r="O750" s="255"/>
      <c r="P750" s="255"/>
      <c r="Q750" s="255"/>
      <c r="R750" s="255"/>
      <c r="S750" s="255"/>
      <c r="T750" s="256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7" t="s">
        <v>232</v>
      </c>
      <c r="AU750" s="257" t="s">
        <v>86</v>
      </c>
      <c r="AV750" s="14" t="s">
        <v>230</v>
      </c>
      <c r="AW750" s="14" t="s">
        <v>32</v>
      </c>
      <c r="AX750" s="14" t="s">
        <v>84</v>
      </c>
      <c r="AY750" s="257" t="s">
        <v>224</v>
      </c>
    </row>
    <row r="751" spans="1:65" s="2" customFormat="1" ht="21.75" customHeight="1">
      <c r="A751" s="38"/>
      <c r="B751" s="39"/>
      <c r="C751" s="269" t="s">
        <v>1385</v>
      </c>
      <c r="D751" s="269" t="s">
        <v>413</v>
      </c>
      <c r="E751" s="270" t="s">
        <v>1386</v>
      </c>
      <c r="F751" s="271" t="s">
        <v>1387</v>
      </c>
      <c r="G751" s="272" t="s">
        <v>438</v>
      </c>
      <c r="H751" s="273">
        <v>2.39</v>
      </c>
      <c r="I751" s="274"/>
      <c r="J751" s="275">
        <f>ROUND(I751*H751,2)</f>
        <v>0</v>
      </c>
      <c r="K751" s="276"/>
      <c r="L751" s="277"/>
      <c r="M751" s="278" t="s">
        <v>1</v>
      </c>
      <c r="N751" s="279" t="s">
        <v>41</v>
      </c>
      <c r="O751" s="91"/>
      <c r="P751" s="231">
        <f>O751*H751</f>
        <v>0</v>
      </c>
      <c r="Q751" s="231">
        <v>0.003</v>
      </c>
      <c r="R751" s="231">
        <f>Q751*H751</f>
        <v>0.00717</v>
      </c>
      <c r="S751" s="231">
        <v>0</v>
      </c>
      <c r="T751" s="232">
        <f>S751*H751</f>
        <v>0</v>
      </c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R751" s="233" t="s">
        <v>412</v>
      </c>
      <c r="AT751" s="233" t="s">
        <v>413</v>
      </c>
      <c r="AU751" s="233" t="s">
        <v>86</v>
      </c>
      <c r="AY751" s="17" t="s">
        <v>224</v>
      </c>
      <c r="BE751" s="234">
        <f>IF(N751="základní",J751,0)</f>
        <v>0</v>
      </c>
      <c r="BF751" s="234">
        <f>IF(N751="snížená",J751,0)</f>
        <v>0</v>
      </c>
      <c r="BG751" s="234">
        <f>IF(N751="zákl. přenesená",J751,0)</f>
        <v>0</v>
      </c>
      <c r="BH751" s="234">
        <f>IF(N751="sníž. přenesená",J751,0)</f>
        <v>0</v>
      </c>
      <c r="BI751" s="234">
        <f>IF(N751="nulová",J751,0)</f>
        <v>0</v>
      </c>
      <c r="BJ751" s="17" t="s">
        <v>84</v>
      </c>
      <c r="BK751" s="234">
        <f>ROUND(I751*H751,2)</f>
        <v>0</v>
      </c>
      <c r="BL751" s="17" t="s">
        <v>318</v>
      </c>
      <c r="BM751" s="233" t="s">
        <v>1388</v>
      </c>
    </row>
    <row r="752" spans="1:51" s="13" customFormat="1" ht="12">
      <c r="A752" s="13"/>
      <c r="B752" s="235"/>
      <c r="C752" s="236"/>
      <c r="D752" s="237" t="s">
        <v>232</v>
      </c>
      <c r="E752" s="238" t="s">
        <v>1</v>
      </c>
      <c r="F752" s="239" t="s">
        <v>1389</v>
      </c>
      <c r="G752" s="236"/>
      <c r="H752" s="240">
        <v>1.2</v>
      </c>
      <c r="I752" s="241"/>
      <c r="J752" s="236"/>
      <c r="K752" s="236"/>
      <c r="L752" s="242"/>
      <c r="M752" s="243"/>
      <c r="N752" s="244"/>
      <c r="O752" s="244"/>
      <c r="P752" s="244"/>
      <c r="Q752" s="244"/>
      <c r="R752" s="244"/>
      <c r="S752" s="244"/>
      <c r="T752" s="245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6" t="s">
        <v>232</v>
      </c>
      <c r="AU752" s="246" t="s">
        <v>86</v>
      </c>
      <c r="AV752" s="13" t="s">
        <v>86</v>
      </c>
      <c r="AW752" s="13" t="s">
        <v>32</v>
      </c>
      <c r="AX752" s="13" t="s">
        <v>76</v>
      </c>
      <c r="AY752" s="246" t="s">
        <v>224</v>
      </c>
    </row>
    <row r="753" spans="1:51" s="13" customFormat="1" ht="12">
      <c r="A753" s="13"/>
      <c r="B753" s="235"/>
      <c r="C753" s="236"/>
      <c r="D753" s="237" t="s">
        <v>232</v>
      </c>
      <c r="E753" s="238" t="s">
        <v>1</v>
      </c>
      <c r="F753" s="239" t="s">
        <v>1390</v>
      </c>
      <c r="G753" s="236"/>
      <c r="H753" s="240">
        <v>1.19</v>
      </c>
      <c r="I753" s="241"/>
      <c r="J753" s="236"/>
      <c r="K753" s="236"/>
      <c r="L753" s="242"/>
      <c r="M753" s="243"/>
      <c r="N753" s="244"/>
      <c r="O753" s="244"/>
      <c r="P753" s="244"/>
      <c r="Q753" s="244"/>
      <c r="R753" s="244"/>
      <c r="S753" s="244"/>
      <c r="T753" s="245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6" t="s">
        <v>232</v>
      </c>
      <c r="AU753" s="246" t="s">
        <v>86</v>
      </c>
      <c r="AV753" s="13" t="s">
        <v>86</v>
      </c>
      <c r="AW753" s="13" t="s">
        <v>32</v>
      </c>
      <c r="AX753" s="13" t="s">
        <v>76</v>
      </c>
      <c r="AY753" s="246" t="s">
        <v>224</v>
      </c>
    </row>
    <row r="754" spans="1:51" s="14" customFormat="1" ht="12">
      <c r="A754" s="14"/>
      <c r="B754" s="247"/>
      <c r="C754" s="248"/>
      <c r="D754" s="237" t="s">
        <v>232</v>
      </c>
      <c r="E754" s="249" t="s">
        <v>1</v>
      </c>
      <c r="F754" s="250" t="s">
        <v>240</v>
      </c>
      <c r="G754" s="248"/>
      <c r="H754" s="251">
        <v>2.39</v>
      </c>
      <c r="I754" s="252"/>
      <c r="J754" s="248"/>
      <c r="K754" s="248"/>
      <c r="L754" s="253"/>
      <c r="M754" s="254"/>
      <c r="N754" s="255"/>
      <c r="O754" s="255"/>
      <c r="P754" s="255"/>
      <c r="Q754" s="255"/>
      <c r="R754" s="255"/>
      <c r="S754" s="255"/>
      <c r="T754" s="256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7" t="s">
        <v>232</v>
      </c>
      <c r="AU754" s="257" t="s">
        <v>86</v>
      </c>
      <c r="AV754" s="14" t="s">
        <v>230</v>
      </c>
      <c r="AW754" s="14" t="s">
        <v>32</v>
      </c>
      <c r="AX754" s="14" t="s">
        <v>84</v>
      </c>
      <c r="AY754" s="257" t="s">
        <v>224</v>
      </c>
    </row>
    <row r="755" spans="1:65" s="2" customFormat="1" ht="24.15" customHeight="1">
      <c r="A755" s="38"/>
      <c r="B755" s="39"/>
      <c r="C755" s="269" t="s">
        <v>1391</v>
      </c>
      <c r="D755" s="269" t="s">
        <v>413</v>
      </c>
      <c r="E755" s="270" t="s">
        <v>1371</v>
      </c>
      <c r="F755" s="271" t="s">
        <v>1372</v>
      </c>
      <c r="G755" s="272" t="s">
        <v>321</v>
      </c>
      <c r="H755" s="273">
        <v>10</v>
      </c>
      <c r="I755" s="274"/>
      <c r="J755" s="275">
        <f>ROUND(I755*H755,2)</f>
        <v>0</v>
      </c>
      <c r="K755" s="276"/>
      <c r="L755" s="277"/>
      <c r="M755" s="278" t="s">
        <v>1</v>
      </c>
      <c r="N755" s="279" t="s">
        <v>41</v>
      </c>
      <c r="O755" s="91"/>
      <c r="P755" s="231">
        <f>O755*H755</f>
        <v>0</v>
      </c>
      <c r="Q755" s="231">
        <v>6E-05</v>
      </c>
      <c r="R755" s="231">
        <f>Q755*H755</f>
        <v>0.0006000000000000001</v>
      </c>
      <c r="S755" s="231">
        <v>0</v>
      </c>
      <c r="T755" s="232">
        <f>S755*H755</f>
        <v>0</v>
      </c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R755" s="233" t="s">
        <v>412</v>
      </c>
      <c r="AT755" s="233" t="s">
        <v>413</v>
      </c>
      <c r="AU755" s="233" t="s">
        <v>86</v>
      </c>
      <c r="AY755" s="17" t="s">
        <v>224</v>
      </c>
      <c r="BE755" s="234">
        <f>IF(N755="základní",J755,0)</f>
        <v>0</v>
      </c>
      <c r="BF755" s="234">
        <f>IF(N755="snížená",J755,0)</f>
        <v>0</v>
      </c>
      <c r="BG755" s="234">
        <f>IF(N755="zákl. přenesená",J755,0)</f>
        <v>0</v>
      </c>
      <c r="BH755" s="234">
        <f>IF(N755="sníž. přenesená",J755,0)</f>
        <v>0</v>
      </c>
      <c r="BI755" s="234">
        <f>IF(N755="nulová",J755,0)</f>
        <v>0</v>
      </c>
      <c r="BJ755" s="17" t="s">
        <v>84</v>
      </c>
      <c r="BK755" s="234">
        <f>ROUND(I755*H755,2)</f>
        <v>0</v>
      </c>
      <c r="BL755" s="17" t="s">
        <v>318</v>
      </c>
      <c r="BM755" s="233" t="s">
        <v>1392</v>
      </c>
    </row>
    <row r="756" spans="1:51" s="13" customFormat="1" ht="12">
      <c r="A756" s="13"/>
      <c r="B756" s="235"/>
      <c r="C756" s="236"/>
      <c r="D756" s="237" t="s">
        <v>232</v>
      </c>
      <c r="E756" s="238" t="s">
        <v>1</v>
      </c>
      <c r="F756" s="239" t="s">
        <v>1393</v>
      </c>
      <c r="G756" s="236"/>
      <c r="H756" s="240">
        <v>10</v>
      </c>
      <c r="I756" s="241"/>
      <c r="J756" s="236"/>
      <c r="K756" s="236"/>
      <c r="L756" s="242"/>
      <c r="M756" s="243"/>
      <c r="N756" s="244"/>
      <c r="O756" s="244"/>
      <c r="P756" s="244"/>
      <c r="Q756" s="244"/>
      <c r="R756" s="244"/>
      <c r="S756" s="244"/>
      <c r="T756" s="245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6" t="s">
        <v>232</v>
      </c>
      <c r="AU756" s="246" t="s">
        <v>86</v>
      </c>
      <c r="AV756" s="13" t="s">
        <v>86</v>
      </c>
      <c r="AW756" s="13" t="s">
        <v>32</v>
      </c>
      <c r="AX756" s="13" t="s">
        <v>84</v>
      </c>
      <c r="AY756" s="246" t="s">
        <v>224</v>
      </c>
    </row>
    <row r="757" spans="1:65" s="2" customFormat="1" ht="24.15" customHeight="1">
      <c r="A757" s="38"/>
      <c r="B757" s="39"/>
      <c r="C757" s="221" t="s">
        <v>1394</v>
      </c>
      <c r="D757" s="221" t="s">
        <v>226</v>
      </c>
      <c r="E757" s="222" t="s">
        <v>1395</v>
      </c>
      <c r="F757" s="223" t="s">
        <v>1396</v>
      </c>
      <c r="G757" s="224" t="s">
        <v>321</v>
      </c>
      <c r="H757" s="225">
        <v>2</v>
      </c>
      <c r="I757" s="226"/>
      <c r="J757" s="227">
        <f>ROUND(I757*H757,2)</f>
        <v>0</v>
      </c>
      <c r="K757" s="228"/>
      <c r="L757" s="44"/>
      <c r="M757" s="229" t="s">
        <v>1</v>
      </c>
      <c r="N757" s="230" t="s">
        <v>41</v>
      </c>
      <c r="O757" s="91"/>
      <c r="P757" s="231">
        <f>O757*H757</f>
        <v>0</v>
      </c>
      <c r="Q757" s="231">
        <v>0</v>
      </c>
      <c r="R757" s="231">
        <f>Q757*H757</f>
        <v>0</v>
      </c>
      <c r="S757" s="231">
        <v>0</v>
      </c>
      <c r="T757" s="232">
        <f>S757*H757</f>
        <v>0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233" t="s">
        <v>318</v>
      </c>
      <c r="AT757" s="233" t="s">
        <v>226</v>
      </c>
      <c r="AU757" s="233" t="s">
        <v>86</v>
      </c>
      <c r="AY757" s="17" t="s">
        <v>224</v>
      </c>
      <c r="BE757" s="234">
        <f>IF(N757="základní",J757,0)</f>
        <v>0</v>
      </c>
      <c r="BF757" s="234">
        <f>IF(N757="snížená",J757,0)</f>
        <v>0</v>
      </c>
      <c r="BG757" s="234">
        <f>IF(N757="zákl. přenesená",J757,0)</f>
        <v>0</v>
      </c>
      <c r="BH757" s="234">
        <f>IF(N757="sníž. přenesená",J757,0)</f>
        <v>0</v>
      </c>
      <c r="BI757" s="234">
        <f>IF(N757="nulová",J757,0)</f>
        <v>0</v>
      </c>
      <c r="BJ757" s="17" t="s">
        <v>84</v>
      </c>
      <c r="BK757" s="234">
        <f>ROUND(I757*H757,2)</f>
        <v>0</v>
      </c>
      <c r="BL757" s="17" t="s">
        <v>318</v>
      </c>
      <c r="BM757" s="233" t="s">
        <v>1397</v>
      </c>
    </row>
    <row r="758" spans="1:51" s="13" customFormat="1" ht="12">
      <c r="A758" s="13"/>
      <c r="B758" s="235"/>
      <c r="C758" s="236"/>
      <c r="D758" s="237" t="s">
        <v>232</v>
      </c>
      <c r="E758" s="238" t="s">
        <v>1</v>
      </c>
      <c r="F758" s="239" t="s">
        <v>1238</v>
      </c>
      <c r="G758" s="236"/>
      <c r="H758" s="240">
        <v>1</v>
      </c>
      <c r="I758" s="241"/>
      <c r="J758" s="236"/>
      <c r="K758" s="236"/>
      <c r="L758" s="242"/>
      <c r="M758" s="243"/>
      <c r="N758" s="244"/>
      <c r="O758" s="244"/>
      <c r="P758" s="244"/>
      <c r="Q758" s="244"/>
      <c r="R758" s="244"/>
      <c r="S758" s="244"/>
      <c r="T758" s="245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6" t="s">
        <v>232</v>
      </c>
      <c r="AU758" s="246" t="s">
        <v>86</v>
      </c>
      <c r="AV758" s="13" t="s">
        <v>86</v>
      </c>
      <c r="AW758" s="13" t="s">
        <v>32</v>
      </c>
      <c r="AX758" s="13" t="s">
        <v>76</v>
      </c>
      <c r="AY758" s="246" t="s">
        <v>224</v>
      </c>
    </row>
    <row r="759" spans="1:51" s="13" customFormat="1" ht="12">
      <c r="A759" s="13"/>
      <c r="B759" s="235"/>
      <c r="C759" s="236"/>
      <c r="D759" s="237" t="s">
        <v>232</v>
      </c>
      <c r="E759" s="238" t="s">
        <v>1</v>
      </c>
      <c r="F759" s="239" t="s">
        <v>820</v>
      </c>
      <c r="G759" s="236"/>
      <c r="H759" s="240">
        <v>1</v>
      </c>
      <c r="I759" s="241"/>
      <c r="J759" s="236"/>
      <c r="K759" s="236"/>
      <c r="L759" s="242"/>
      <c r="M759" s="243"/>
      <c r="N759" s="244"/>
      <c r="O759" s="244"/>
      <c r="P759" s="244"/>
      <c r="Q759" s="244"/>
      <c r="R759" s="244"/>
      <c r="S759" s="244"/>
      <c r="T759" s="245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6" t="s">
        <v>232</v>
      </c>
      <c r="AU759" s="246" t="s">
        <v>86</v>
      </c>
      <c r="AV759" s="13" t="s">
        <v>86</v>
      </c>
      <c r="AW759" s="13" t="s">
        <v>32</v>
      </c>
      <c r="AX759" s="13" t="s">
        <v>76</v>
      </c>
      <c r="AY759" s="246" t="s">
        <v>224</v>
      </c>
    </row>
    <row r="760" spans="1:51" s="14" customFormat="1" ht="12">
      <c r="A760" s="14"/>
      <c r="B760" s="247"/>
      <c r="C760" s="248"/>
      <c r="D760" s="237" t="s">
        <v>232</v>
      </c>
      <c r="E760" s="249" t="s">
        <v>1</v>
      </c>
      <c r="F760" s="250" t="s">
        <v>240</v>
      </c>
      <c r="G760" s="248"/>
      <c r="H760" s="251">
        <v>2</v>
      </c>
      <c r="I760" s="252"/>
      <c r="J760" s="248"/>
      <c r="K760" s="248"/>
      <c r="L760" s="253"/>
      <c r="M760" s="254"/>
      <c r="N760" s="255"/>
      <c r="O760" s="255"/>
      <c r="P760" s="255"/>
      <c r="Q760" s="255"/>
      <c r="R760" s="255"/>
      <c r="S760" s="255"/>
      <c r="T760" s="256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57" t="s">
        <v>232</v>
      </c>
      <c r="AU760" s="257" t="s">
        <v>86</v>
      </c>
      <c r="AV760" s="14" t="s">
        <v>230</v>
      </c>
      <c r="AW760" s="14" t="s">
        <v>32</v>
      </c>
      <c r="AX760" s="14" t="s">
        <v>84</v>
      </c>
      <c r="AY760" s="257" t="s">
        <v>224</v>
      </c>
    </row>
    <row r="761" spans="1:65" s="2" customFormat="1" ht="21.75" customHeight="1">
      <c r="A761" s="38"/>
      <c r="B761" s="39"/>
      <c r="C761" s="269" t="s">
        <v>1398</v>
      </c>
      <c r="D761" s="269" t="s">
        <v>413</v>
      </c>
      <c r="E761" s="270" t="s">
        <v>1399</v>
      </c>
      <c r="F761" s="271" t="s">
        <v>1400</v>
      </c>
      <c r="G761" s="272" t="s">
        <v>438</v>
      </c>
      <c r="H761" s="273">
        <v>1.9</v>
      </c>
      <c r="I761" s="274"/>
      <c r="J761" s="275">
        <f>ROUND(I761*H761,2)</f>
        <v>0</v>
      </c>
      <c r="K761" s="276"/>
      <c r="L761" s="277"/>
      <c r="M761" s="278" t="s">
        <v>1</v>
      </c>
      <c r="N761" s="279" t="s">
        <v>41</v>
      </c>
      <c r="O761" s="91"/>
      <c r="P761" s="231">
        <f>O761*H761</f>
        <v>0</v>
      </c>
      <c r="Q761" s="231">
        <v>0.007</v>
      </c>
      <c r="R761" s="231">
        <f>Q761*H761</f>
        <v>0.0133</v>
      </c>
      <c r="S761" s="231">
        <v>0</v>
      </c>
      <c r="T761" s="232">
        <f>S761*H761</f>
        <v>0</v>
      </c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R761" s="233" t="s">
        <v>412</v>
      </c>
      <c r="AT761" s="233" t="s">
        <v>413</v>
      </c>
      <c r="AU761" s="233" t="s">
        <v>86</v>
      </c>
      <c r="AY761" s="17" t="s">
        <v>224</v>
      </c>
      <c r="BE761" s="234">
        <f>IF(N761="základní",J761,0)</f>
        <v>0</v>
      </c>
      <c r="BF761" s="234">
        <f>IF(N761="snížená",J761,0)</f>
        <v>0</v>
      </c>
      <c r="BG761" s="234">
        <f>IF(N761="zákl. přenesená",J761,0)</f>
        <v>0</v>
      </c>
      <c r="BH761" s="234">
        <f>IF(N761="sníž. přenesená",J761,0)</f>
        <v>0</v>
      </c>
      <c r="BI761" s="234">
        <f>IF(N761="nulová",J761,0)</f>
        <v>0</v>
      </c>
      <c r="BJ761" s="17" t="s">
        <v>84</v>
      </c>
      <c r="BK761" s="234">
        <f>ROUND(I761*H761,2)</f>
        <v>0</v>
      </c>
      <c r="BL761" s="17" t="s">
        <v>318</v>
      </c>
      <c r="BM761" s="233" t="s">
        <v>1401</v>
      </c>
    </row>
    <row r="762" spans="1:51" s="13" customFormat="1" ht="12">
      <c r="A762" s="13"/>
      <c r="B762" s="235"/>
      <c r="C762" s="236"/>
      <c r="D762" s="237" t="s">
        <v>232</v>
      </c>
      <c r="E762" s="238" t="s">
        <v>1</v>
      </c>
      <c r="F762" s="239" t="s">
        <v>1402</v>
      </c>
      <c r="G762" s="236"/>
      <c r="H762" s="240">
        <v>1.9</v>
      </c>
      <c r="I762" s="241"/>
      <c r="J762" s="236"/>
      <c r="K762" s="236"/>
      <c r="L762" s="242"/>
      <c r="M762" s="243"/>
      <c r="N762" s="244"/>
      <c r="O762" s="244"/>
      <c r="P762" s="244"/>
      <c r="Q762" s="244"/>
      <c r="R762" s="244"/>
      <c r="S762" s="244"/>
      <c r="T762" s="245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6" t="s">
        <v>232</v>
      </c>
      <c r="AU762" s="246" t="s">
        <v>86</v>
      </c>
      <c r="AV762" s="13" t="s">
        <v>86</v>
      </c>
      <c r="AW762" s="13" t="s">
        <v>32</v>
      </c>
      <c r="AX762" s="13" t="s">
        <v>84</v>
      </c>
      <c r="AY762" s="246" t="s">
        <v>224</v>
      </c>
    </row>
    <row r="763" spans="1:65" s="2" customFormat="1" ht="21.75" customHeight="1">
      <c r="A763" s="38"/>
      <c r="B763" s="39"/>
      <c r="C763" s="269" t="s">
        <v>1403</v>
      </c>
      <c r="D763" s="269" t="s">
        <v>413</v>
      </c>
      <c r="E763" s="270" t="s">
        <v>1360</v>
      </c>
      <c r="F763" s="271" t="s">
        <v>1361</v>
      </c>
      <c r="G763" s="272" t="s">
        <v>438</v>
      </c>
      <c r="H763" s="273">
        <v>1.91</v>
      </c>
      <c r="I763" s="274"/>
      <c r="J763" s="275">
        <f>ROUND(I763*H763,2)</f>
        <v>0</v>
      </c>
      <c r="K763" s="276"/>
      <c r="L763" s="277"/>
      <c r="M763" s="278" t="s">
        <v>1</v>
      </c>
      <c r="N763" s="279" t="s">
        <v>41</v>
      </c>
      <c r="O763" s="91"/>
      <c r="P763" s="231">
        <f>O763*H763</f>
        <v>0</v>
      </c>
      <c r="Q763" s="231">
        <v>0.003</v>
      </c>
      <c r="R763" s="231">
        <f>Q763*H763</f>
        <v>0.00573</v>
      </c>
      <c r="S763" s="231">
        <v>0</v>
      </c>
      <c r="T763" s="232">
        <f>S763*H763</f>
        <v>0</v>
      </c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R763" s="233" t="s">
        <v>412</v>
      </c>
      <c r="AT763" s="233" t="s">
        <v>413</v>
      </c>
      <c r="AU763" s="233" t="s">
        <v>86</v>
      </c>
      <c r="AY763" s="17" t="s">
        <v>224</v>
      </c>
      <c r="BE763" s="234">
        <f>IF(N763="základní",J763,0)</f>
        <v>0</v>
      </c>
      <c r="BF763" s="234">
        <f>IF(N763="snížená",J763,0)</f>
        <v>0</v>
      </c>
      <c r="BG763" s="234">
        <f>IF(N763="zákl. přenesená",J763,0)</f>
        <v>0</v>
      </c>
      <c r="BH763" s="234">
        <f>IF(N763="sníž. přenesená",J763,0)</f>
        <v>0</v>
      </c>
      <c r="BI763" s="234">
        <f>IF(N763="nulová",J763,0)</f>
        <v>0</v>
      </c>
      <c r="BJ763" s="17" t="s">
        <v>84</v>
      </c>
      <c r="BK763" s="234">
        <f>ROUND(I763*H763,2)</f>
        <v>0</v>
      </c>
      <c r="BL763" s="17" t="s">
        <v>318</v>
      </c>
      <c r="BM763" s="233" t="s">
        <v>1404</v>
      </c>
    </row>
    <row r="764" spans="1:51" s="13" customFormat="1" ht="12">
      <c r="A764" s="13"/>
      <c r="B764" s="235"/>
      <c r="C764" s="236"/>
      <c r="D764" s="237" t="s">
        <v>232</v>
      </c>
      <c r="E764" s="238" t="s">
        <v>1</v>
      </c>
      <c r="F764" s="239" t="s">
        <v>1405</v>
      </c>
      <c r="G764" s="236"/>
      <c r="H764" s="240">
        <v>1.91</v>
      </c>
      <c r="I764" s="241"/>
      <c r="J764" s="236"/>
      <c r="K764" s="236"/>
      <c r="L764" s="242"/>
      <c r="M764" s="243"/>
      <c r="N764" s="244"/>
      <c r="O764" s="244"/>
      <c r="P764" s="244"/>
      <c r="Q764" s="244"/>
      <c r="R764" s="244"/>
      <c r="S764" s="244"/>
      <c r="T764" s="245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6" t="s">
        <v>232</v>
      </c>
      <c r="AU764" s="246" t="s">
        <v>86</v>
      </c>
      <c r="AV764" s="13" t="s">
        <v>86</v>
      </c>
      <c r="AW764" s="13" t="s">
        <v>32</v>
      </c>
      <c r="AX764" s="13" t="s">
        <v>84</v>
      </c>
      <c r="AY764" s="246" t="s">
        <v>224</v>
      </c>
    </row>
    <row r="765" spans="1:65" s="2" customFormat="1" ht="24.15" customHeight="1">
      <c r="A765" s="38"/>
      <c r="B765" s="39"/>
      <c r="C765" s="269" t="s">
        <v>1406</v>
      </c>
      <c r="D765" s="269" t="s">
        <v>413</v>
      </c>
      <c r="E765" s="270" t="s">
        <v>1371</v>
      </c>
      <c r="F765" s="271" t="s">
        <v>1372</v>
      </c>
      <c r="G765" s="272" t="s">
        <v>321</v>
      </c>
      <c r="H765" s="273">
        <v>4</v>
      </c>
      <c r="I765" s="274"/>
      <c r="J765" s="275">
        <f>ROUND(I765*H765,2)</f>
        <v>0</v>
      </c>
      <c r="K765" s="276"/>
      <c r="L765" s="277"/>
      <c r="M765" s="278" t="s">
        <v>1</v>
      </c>
      <c r="N765" s="279" t="s">
        <v>41</v>
      </c>
      <c r="O765" s="91"/>
      <c r="P765" s="231">
        <f>O765*H765</f>
        <v>0</v>
      </c>
      <c r="Q765" s="231">
        <v>6E-05</v>
      </c>
      <c r="R765" s="231">
        <f>Q765*H765</f>
        <v>0.00024</v>
      </c>
      <c r="S765" s="231">
        <v>0</v>
      </c>
      <c r="T765" s="232">
        <f>S765*H765</f>
        <v>0</v>
      </c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R765" s="233" t="s">
        <v>412</v>
      </c>
      <c r="AT765" s="233" t="s">
        <v>413</v>
      </c>
      <c r="AU765" s="233" t="s">
        <v>86</v>
      </c>
      <c r="AY765" s="17" t="s">
        <v>224</v>
      </c>
      <c r="BE765" s="234">
        <f>IF(N765="základní",J765,0)</f>
        <v>0</v>
      </c>
      <c r="BF765" s="234">
        <f>IF(N765="snížená",J765,0)</f>
        <v>0</v>
      </c>
      <c r="BG765" s="234">
        <f>IF(N765="zákl. přenesená",J765,0)</f>
        <v>0</v>
      </c>
      <c r="BH765" s="234">
        <f>IF(N765="sníž. přenesená",J765,0)</f>
        <v>0</v>
      </c>
      <c r="BI765" s="234">
        <f>IF(N765="nulová",J765,0)</f>
        <v>0</v>
      </c>
      <c r="BJ765" s="17" t="s">
        <v>84</v>
      </c>
      <c r="BK765" s="234">
        <f>ROUND(I765*H765,2)</f>
        <v>0</v>
      </c>
      <c r="BL765" s="17" t="s">
        <v>318</v>
      </c>
      <c r="BM765" s="233" t="s">
        <v>1407</v>
      </c>
    </row>
    <row r="766" spans="1:51" s="13" customFormat="1" ht="12">
      <c r="A766" s="13"/>
      <c r="B766" s="235"/>
      <c r="C766" s="236"/>
      <c r="D766" s="237" t="s">
        <v>232</v>
      </c>
      <c r="E766" s="238" t="s">
        <v>1</v>
      </c>
      <c r="F766" s="239" t="s">
        <v>1408</v>
      </c>
      <c r="G766" s="236"/>
      <c r="H766" s="240">
        <v>4</v>
      </c>
      <c r="I766" s="241"/>
      <c r="J766" s="236"/>
      <c r="K766" s="236"/>
      <c r="L766" s="242"/>
      <c r="M766" s="243"/>
      <c r="N766" s="244"/>
      <c r="O766" s="244"/>
      <c r="P766" s="244"/>
      <c r="Q766" s="244"/>
      <c r="R766" s="244"/>
      <c r="S766" s="244"/>
      <c r="T766" s="245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6" t="s">
        <v>232</v>
      </c>
      <c r="AU766" s="246" t="s">
        <v>86</v>
      </c>
      <c r="AV766" s="13" t="s">
        <v>86</v>
      </c>
      <c r="AW766" s="13" t="s">
        <v>32</v>
      </c>
      <c r="AX766" s="13" t="s">
        <v>84</v>
      </c>
      <c r="AY766" s="246" t="s">
        <v>224</v>
      </c>
    </row>
    <row r="767" spans="1:65" s="2" customFormat="1" ht="24.15" customHeight="1">
      <c r="A767" s="38"/>
      <c r="B767" s="39"/>
      <c r="C767" s="221" t="s">
        <v>1409</v>
      </c>
      <c r="D767" s="221" t="s">
        <v>226</v>
      </c>
      <c r="E767" s="222" t="s">
        <v>1410</v>
      </c>
      <c r="F767" s="223" t="s">
        <v>1411</v>
      </c>
      <c r="G767" s="224" t="s">
        <v>321</v>
      </c>
      <c r="H767" s="225">
        <v>1</v>
      </c>
      <c r="I767" s="226"/>
      <c r="J767" s="227">
        <f>ROUND(I767*H767,2)</f>
        <v>0</v>
      </c>
      <c r="K767" s="228"/>
      <c r="L767" s="44"/>
      <c r="M767" s="229" t="s">
        <v>1</v>
      </c>
      <c r="N767" s="230" t="s">
        <v>41</v>
      </c>
      <c r="O767" s="91"/>
      <c r="P767" s="231">
        <f>O767*H767</f>
        <v>0</v>
      </c>
      <c r="Q767" s="231">
        <v>0</v>
      </c>
      <c r="R767" s="231">
        <f>Q767*H767</f>
        <v>0</v>
      </c>
      <c r="S767" s="231">
        <v>0</v>
      </c>
      <c r="T767" s="232">
        <f>S767*H767</f>
        <v>0</v>
      </c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R767" s="233" t="s">
        <v>318</v>
      </c>
      <c r="AT767" s="233" t="s">
        <v>226</v>
      </c>
      <c r="AU767" s="233" t="s">
        <v>86</v>
      </c>
      <c r="AY767" s="17" t="s">
        <v>224</v>
      </c>
      <c r="BE767" s="234">
        <f>IF(N767="základní",J767,0)</f>
        <v>0</v>
      </c>
      <c r="BF767" s="234">
        <f>IF(N767="snížená",J767,0)</f>
        <v>0</v>
      </c>
      <c r="BG767" s="234">
        <f>IF(N767="zákl. přenesená",J767,0)</f>
        <v>0</v>
      </c>
      <c r="BH767" s="234">
        <f>IF(N767="sníž. přenesená",J767,0)</f>
        <v>0</v>
      </c>
      <c r="BI767" s="234">
        <f>IF(N767="nulová",J767,0)</f>
        <v>0</v>
      </c>
      <c r="BJ767" s="17" t="s">
        <v>84</v>
      </c>
      <c r="BK767" s="234">
        <f>ROUND(I767*H767,2)</f>
        <v>0</v>
      </c>
      <c r="BL767" s="17" t="s">
        <v>318</v>
      </c>
      <c r="BM767" s="233" t="s">
        <v>1412</v>
      </c>
    </row>
    <row r="768" spans="1:65" s="2" customFormat="1" ht="21.75" customHeight="1">
      <c r="A768" s="38"/>
      <c r="B768" s="39"/>
      <c r="C768" s="269" t="s">
        <v>113</v>
      </c>
      <c r="D768" s="269" t="s">
        <v>413</v>
      </c>
      <c r="E768" s="270" t="s">
        <v>1413</v>
      </c>
      <c r="F768" s="271" t="s">
        <v>1414</v>
      </c>
      <c r="G768" s="272" t="s">
        <v>321</v>
      </c>
      <c r="H768" s="273">
        <v>1</v>
      </c>
      <c r="I768" s="274"/>
      <c r="J768" s="275">
        <f>ROUND(I768*H768,2)</f>
        <v>0</v>
      </c>
      <c r="K768" s="276"/>
      <c r="L768" s="277"/>
      <c r="M768" s="278" t="s">
        <v>1</v>
      </c>
      <c r="N768" s="279" t="s">
        <v>41</v>
      </c>
      <c r="O768" s="91"/>
      <c r="P768" s="231">
        <f>O768*H768</f>
        <v>0</v>
      </c>
      <c r="Q768" s="231">
        <v>0.0663</v>
      </c>
      <c r="R768" s="231">
        <f>Q768*H768</f>
        <v>0.0663</v>
      </c>
      <c r="S768" s="231">
        <v>0</v>
      </c>
      <c r="T768" s="232">
        <f>S768*H768</f>
        <v>0</v>
      </c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R768" s="233" t="s">
        <v>412</v>
      </c>
      <c r="AT768" s="233" t="s">
        <v>413</v>
      </c>
      <c r="AU768" s="233" t="s">
        <v>86</v>
      </c>
      <c r="AY768" s="17" t="s">
        <v>224</v>
      </c>
      <c r="BE768" s="234">
        <f>IF(N768="základní",J768,0)</f>
        <v>0</v>
      </c>
      <c r="BF768" s="234">
        <f>IF(N768="snížená",J768,0)</f>
        <v>0</v>
      </c>
      <c r="BG768" s="234">
        <f>IF(N768="zákl. přenesená",J768,0)</f>
        <v>0</v>
      </c>
      <c r="BH768" s="234">
        <f>IF(N768="sníž. přenesená",J768,0)</f>
        <v>0</v>
      </c>
      <c r="BI768" s="234">
        <f>IF(N768="nulová",J768,0)</f>
        <v>0</v>
      </c>
      <c r="BJ768" s="17" t="s">
        <v>84</v>
      </c>
      <c r="BK768" s="234">
        <f>ROUND(I768*H768,2)</f>
        <v>0</v>
      </c>
      <c r="BL768" s="17" t="s">
        <v>318</v>
      </c>
      <c r="BM768" s="233" t="s">
        <v>1415</v>
      </c>
    </row>
    <row r="769" spans="1:65" s="2" customFormat="1" ht="24.15" customHeight="1">
      <c r="A769" s="38"/>
      <c r="B769" s="39"/>
      <c r="C769" s="221" t="s">
        <v>1416</v>
      </c>
      <c r="D769" s="221" t="s">
        <v>226</v>
      </c>
      <c r="E769" s="222" t="s">
        <v>1417</v>
      </c>
      <c r="F769" s="223" t="s">
        <v>1418</v>
      </c>
      <c r="G769" s="224" t="s">
        <v>253</v>
      </c>
      <c r="H769" s="225">
        <v>1.626</v>
      </c>
      <c r="I769" s="226"/>
      <c r="J769" s="227">
        <f>ROUND(I769*H769,2)</f>
        <v>0</v>
      </c>
      <c r="K769" s="228"/>
      <c r="L769" s="44"/>
      <c r="M769" s="229" t="s">
        <v>1</v>
      </c>
      <c r="N769" s="230" t="s">
        <v>41</v>
      </c>
      <c r="O769" s="91"/>
      <c r="P769" s="231">
        <f>O769*H769</f>
        <v>0</v>
      </c>
      <c r="Q769" s="231">
        <v>0</v>
      </c>
      <c r="R769" s="231">
        <f>Q769*H769</f>
        <v>0</v>
      </c>
      <c r="S769" s="231">
        <v>0</v>
      </c>
      <c r="T769" s="232">
        <f>S769*H769</f>
        <v>0</v>
      </c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R769" s="233" t="s">
        <v>318</v>
      </c>
      <c r="AT769" s="233" t="s">
        <v>226</v>
      </c>
      <c r="AU769" s="233" t="s">
        <v>86</v>
      </c>
      <c r="AY769" s="17" t="s">
        <v>224</v>
      </c>
      <c r="BE769" s="234">
        <f>IF(N769="základní",J769,0)</f>
        <v>0</v>
      </c>
      <c r="BF769" s="234">
        <f>IF(N769="snížená",J769,0)</f>
        <v>0</v>
      </c>
      <c r="BG769" s="234">
        <f>IF(N769="zákl. přenesená",J769,0)</f>
        <v>0</v>
      </c>
      <c r="BH769" s="234">
        <f>IF(N769="sníž. přenesená",J769,0)</f>
        <v>0</v>
      </c>
      <c r="BI769" s="234">
        <f>IF(N769="nulová",J769,0)</f>
        <v>0</v>
      </c>
      <c r="BJ769" s="17" t="s">
        <v>84</v>
      </c>
      <c r="BK769" s="234">
        <f>ROUND(I769*H769,2)</f>
        <v>0</v>
      </c>
      <c r="BL769" s="17" t="s">
        <v>318</v>
      </c>
      <c r="BM769" s="233" t="s">
        <v>1419</v>
      </c>
    </row>
    <row r="770" spans="1:63" s="12" customFormat="1" ht="22.8" customHeight="1">
      <c r="A770" s="12"/>
      <c r="B770" s="205"/>
      <c r="C770" s="206"/>
      <c r="D770" s="207" t="s">
        <v>75</v>
      </c>
      <c r="E770" s="219" t="s">
        <v>1420</v>
      </c>
      <c r="F770" s="219" t="s">
        <v>1421</v>
      </c>
      <c r="G770" s="206"/>
      <c r="H770" s="206"/>
      <c r="I770" s="209"/>
      <c r="J770" s="220">
        <f>BK770</f>
        <v>0</v>
      </c>
      <c r="K770" s="206"/>
      <c r="L770" s="211"/>
      <c r="M770" s="212"/>
      <c r="N770" s="213"/>
      <c r="O770" s="213"/>
      <c r="P770" s="214">
        <f>SUM(P771:P791)</f>
        <v>0</v>
      </c>
      <c r="Q770" s="213"/>
      <c r="R770" s="214">
        <f>SUM(R771:R791)</f>
        <v>0.13532462</v>
      </c>
      <c r="S770" s="213"/>
      <c r="T770" s="215">
        <f>SUM(T771:T791)</f>
        <v>0.06232</v>
      </c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R770" s="216" t="s">
        <v>86</v>
      </c>
      <c r="AT770" s="217" t="s">
        <v>75</v>
      </c>
      <c r="AU770" s="217" t="s">
        <v>84</v>
      </c>
      <c r="AY770" s="216" t="s">
        <v>224</v>
      </c>
      <c r="BK770" s="218">
        <f>SUM(BK771:BK791)</f>
        <v>0</v>
      </c>
    </row>
    <row r="771" spans="1:65" s="2" customFormat="1" ht="24.15" customHeight="1">
      <c r="A771" s="38"/>
      <c r="B771" s="39"/>
      <c r="C771" s="221" t="s">
        <v>1422</v>
      </c>
      <c r="D771" s="221" t="s">
        <v>226</v>
      </c>
      <c r="E771" s="222" t="s">
        <v>1423</v>
      </c>
      <c r="F771" s="223" t="s">
        <v>1424</v>
      </c>
      <c r="G771" s="224" t="s">
        <v>438</v>
      </c>
      <c r="H771" s="225">
        <v>4.07</v>
      </c>
      <c r="I771" s="226"/>
      <c r="J771" s="227">
        <f>ROUND(I771*H771,2)</f>
        <v>0</v>
      </c>
      <c r="K771" s="228"/>
      <c r="L771" s="44"/>
      <c r="M771" s="229" t="s">
        <v>1</v>
      </c>
      <c r="N771" s="230" t="s">
        <v>41</v>
      </c>
      <c r="O771" s="91"/>
      <c r="P771" s="231">
        <f>O771*H771</f>
        <v>0</v>
      </c>
      <c r="Q771" s="231">
        <v>0.00017</v>
      </c>
      <c r="R771" s="231">
        <f>Q771*H771</f>
        <v>0.0006919000000000001</v>
      </c>
      <c r="S771" s="231">
        <v>0</v>
      </c>
      <c r="T771" s="232">
        <f>S771*H771</f>
        <v>0</v>
      </c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R771" s="233" t="s">
        <v>318</v>
      </c>
      <c r="AT771" s="233" t="s">
        <v>226</v>
      </c>
      <c r="AU771" s="233" t="s">
        <v>86</v>
      </c>
      <c r="AY771" s="17" t="s">
        <v>224</v>
      </c>
      <c r="BE771" s="234">
        <f>IF(N771="základní",J771,0)</f>
        <v>0</v>
      </c>
      <c r="BF771" s="234">
        <f>IF(N771="snížená",J771,0)</f>
        <v>0</v>
      </c>
      <c r="BG771" s="234">
        <f>IF(N771="zákl. přenesená",J771,0)</f>
        <v>0</v>
      </c>
      <c r="BH771" s="234">
        <f>IF(N771="sníž. přenesená",J771,0)</f>
        <v>0</v>
      </c>
      <c r="BI771" s="234">
        <f>IF(N771="nulová",J771,0)</f>
        <v>0</v>
      </c>
      <c r="BJ771" s="17" t="s">
        <v>84</v>
      </c>
      <c r="BK771" s="234">
        <f>ROUND(I771*H771,2)</f>
        <v>0</v>
      </c>
      <c r="BL771" s="17" t="s">
        <v>318</v>
      </c>
      <c r="BM771" s="233" t="s">
        <v>1425</v>
      </c>
    </row>
    <row r="772" spans="1:51" s="13" customFormat="1" ht="12">
      <c r="A772" s="13"/>
      <c r="B772" s="235"/>
      <c r="C772" s="236"/>
      <c r="D772" s="237" t="s">
        <v>232</v>
      </c>
      <c r="E772" s="238" t="s">
        <v>1</v>
      </c>
      <c r="F772" s="239" t="s">
        <v>1426</v>
      </c>
      <c r="G772" s="236"/>
      <c r="H772" s="240">
        <v>4.07</v>
      </c>
      <c r="I772" s="241"/>
      <c r="J772" s="236"/>
      <c r="K772" s="236"/>
      <c r="L772" s="242"/>
      <c r="M772" s="243"/>
      <c r="N772" s="244"/>
      <c r="O772" s="244"/>
      <c r="P772" s="244"/>
      <c r="Q772" s="244"/>
      <c r="R772" s="244"/>
      <c r="S772" s="244"/>
      <c r="T772" s="245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6" t="s">
        <v>232</v>
      </c>
      <c r="AU772" s="246" t="s">
        <v>86</v>
      </c>
      <c r="AV772" s="13" t="s">
        <v>86</v>
      </c>
      <c r="AW772" s="13" t="s">
        <v>32</v>
      </c>
      <c r="AX772" s="13" t="s">
        <v>84</v>
      </c>
      <c r="AY772" s="246" t="s">
        <v>224</v>
      </c>
    </row>
    <row r="773" spans="1:65" s="2" customFormat="1" ht="16.5" customHeight="1">
      <c r="A773" s="38"/>
      <c r="B773" s="39"/>
      <c r="C773" s="269" t="s">
        <v>1427</v>
      </c>
      <c r="D773" s="269" t="s">
        <v>413</v>
      </c>
      <c r="E773" s="270" t="s">
        <v>1428</v>
      </c>
      <c r="F773" s="271" t="s">
        <v>1429</v>
      </c>
      <c r="G773" s="272" t="s">
        <v>438</v>
      </c>
      <c r="H773" s="273">
        <v>4.07</v>
      </c>
      <c r="I773" s="274"/>
      <c r="J773" s="275">
        <f>ROUND(I773*H773,2)</f>
        <v>0</v>
      </c>
      <c r="K773" s="276"/>
      <c r="L773" s="277"/>
      <c r="M773" s="278" t="s">
        <v>1</v>
      </c>
      <c r="N773" s="279" t="s">
        <v>41</v>
      </c>
      <c r="O773" s="91"/>
      <c r="P773" s="231">
        <f>O773*H773</f>
        <v>0</v>
      </c>
      <c r="Q773" s="231">
        <v>0.01351</v>
      </c>
      <c r="R773" s="231">
        <f>Q773*H773</f>
        <v>0.0549857</v>
      </c>
      <c r="S773" s="231">
        <v>0</v>
      </c>
      <c r="T773" s="232">
        <f>S773*H773</f>
        <v>0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33" t="s">
        <v>412</v>
      </c>
      <c r="AT773" s="233" t="s">
        <v>413</v>
      </c>
      <c r="AU773" s="233" t="s">
        <v>86</v>
      </c>
      <c r="AY773" s="17" t="s">
        <v>224</v>
      </c>
      <c r="BE773" s="234">
        <f>IF(N773="základní",J773,0)</f>
        <v>0</v>
      </c>
      <c r="BF773" s="234">
        <f>IF(N773="snížená",J773,0)</f>
        <v>0</v>
      </c>
      <c r="BG773" s="234">
        <f>IF(N773="zákl. přenesená",J773,0)</f>
        <v>0</v>
      </c>
      <c r="BH773" s="234">
        <f>IF(N773="sníž. přenesená",J773,0)</f>
        <v>0</v>
      </c>
      <c r="BI773" s="234">
        <f>IF(N773="nulová",J773,0)</f>
        <v>0</v>
      </c>
      <c r="BJ773" s="17" t="s">
        <v>84</v>
      </c>
      <c r="BK773" s="234">
        <f>ROUND(I773*H773,2)</f>
        <v>0</v>
      </c>
      <c r="BL773" s="17" t="s">
        <v>318</v>
      </c>
      <c r="BM773" s="233" t="s">
        <v>1430</v>
      </c>
    </row>
    <row r="774" spans="1:65" s="2" customFormat="1" ht="21.75" customHeight="1">
      <c r="A774" s="38"/>
      <c r="B774" s="39"/>
      <c r="C774" s="221" t="s">
        <v>1431</v>
      </c>
      <c r="D774" s="221" t="s">
        <v>226</v>
      </c>
      <c r="E774" s="222" t="s">
        <v>1432</v>
      </c>
      <c r="F774" s="223" t="s">
        <v>1433</v>
      </c>
      <c r="G774" s="224" t="s">
        <v>438</v>
      </c>
      <c r="H774" s="225">
        <v>1.7</v>
      </c>
      <c r="I774" s="226"/>
      <c r="J774" s="227">
        <f>ROUND(I774*H774,2)</f>
        <v>0</v>
      </c>
      <c r="K774" s="228"/>
      <c r="L774" s="44"/>
      <c r="M774" s="229" t="s">
        <v>1</v>
      </c>
      <c r="N774" s="230" t="s">
        <v>41</v>
      </c>
      <c r="O774" s="91"/>
      <c r="P774" s="231">
        <f>O774*H774</f>
        <v>0</v>
      </c>
      <c r="Q774" s="231">
        <v>0.00017</v>
      </c>
      <c r="R774" s="231">
        <f>Q774*H774</f>
        <v>0.00028900000000000003</v>
      </c>
      <c r="S774" s="231">
        <v>0</v>
      </c>
      <c r="T774" s="232">
        <f>S774*H774</f>
        <v>0</v>
      </c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R774" s="233" t="s">
        <v>318</v>
      </c>
      <c r="AT774" s="233" t="s">
        <v>226</v>
      </c>
      <c r="AU774" s="233" t="s">
        <v>86</v>
      </c>
      <c r="AY774" s="17" t="s">
        <v>224</v>
      </c>
      <c r="BE774" s="234">
        <f>IF(N774="základní",J774,0)</f>
        <v>0</v>
      </c>
      <c r="BF774" s="234">
        <f>IF(N774="snížená",J774,0)</f>
        <v>0</v>
      </c>
      <c r="BG774" s="234">
        <f>IF(N774="zákl. přenesená",J774,0)</f>
        <v>0</v>
      </c>
      <c r="BH774" s="234">
        <f>IF(N774="sníž. přenesená",J774,0)</f>
        <v>0</v>
      </c>
      <c r="BI774" s="234">
        <f>IF(N774="nulová",J774,0)</f>
        <v>0</v>
      </c>
      <c r="BJ774" s="17" t="s">
        <v>84</v>
      </c>
      <c r="BK774" s="234">
        <f>ROUND(I774*H774,2)</f>
        <v>0</v>
      </c>
      <c r="BL774" s="17" t="s">
        <v>318</v>
      </c>
      <c r="BM774" s="233" t="s">
        <v>1434</v>
      </c>
    </row>
    <row r="775" spans="1:65" s="2" customFormat="1" ht="16.5" customHeight="1">
      <c r="A775" s="38"/>
      <c r="B775" s="39"/>
      <c r="C775" s="221" t="s">
        <v>1435</v>
      </c>
      <c r="D775" s="221" t="s">
        <v>226</v>
      </c>
      <c r="E775" s="222" t="s">
        <v>1436</v>
      </c>
      <c r="F775" s="223" t="s">
        <v>1437</v>
      </c>
      <c r="G775" s="224" t="s">
        <v>229</v>
      </c>
      <c r="H775" s="225">
        <v>3.116</v>
      </c>
      <c r="I775" s="226"/>
      <c r="J775" s="227">
        <f>ROUND(I775*H775,2)</f>
        <v>0</v>
      </c>
      <c r="K775" s="228"/>
      <c r="L775" s="44"/>
      <c r="M775" s="229" t="s">
        <v>1</v>
      </c>
      <c r="N775" s="230" t="s">
        <v>41</v>
      </c>
      <c r="O775" s="91"/>
      <c r="P775" s="231">
        <f>O775*H775</f>
        <v>0</v>
      </c>
      <c r="Q775" s="231">
        <v>0</v>
      </c>
      <c r="R775" s="231">
        <f>Q775*H775</f>
        <v>0</v>
      </c>
      <c r="S775" s="231">
        <v>0.02</v>
      </c>
      <c r="T775" s="232">
        <f>S775*H775</f>
        <v>0.06232</v>
      </c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R775" s="233" t="s">
        <v>318</v>
      </c>
      <c r="AT775" s="233" t="s">
        <v>226</v>
      </c>
      <c r="AU775" s="233" t="s">
        <v>86</v>
      </c>
      <c r="AY775" s="17" t="s">
        <v>224</v>
      </c>
      <c r="BE775" s="234">
        <f>IF(N775="základní",J775,0)</f>
        <v>0</v>
      </c>
      <c r="BF775" s="234">
        <f>IF(N775="snížená",J775,0)</f>
        <v>0</v>
      </c>
      <c r="BG775" s="234">
        <f>IF(N775="zákl. přenesená",J775,0)</f>
        <v>0</v>
      </c>
      <c r="BH775" s="234">
        <f>IF(N775="sníž. přenesená",J775,0)</f>
        <v>0</v>
      </c>
      <c r="BI775" s="234">
        <f>IF(N775="nulová",J775,0)</f>
        <v>0</v>
      </c>
      <c r="BJ775" s="17" t="s">
        <v>84</v>
      </c>
      <c r="BK775" s="234">
        <f>ROUND(I775*H775,2)</f>
        <v>0</v>
      </c>
      <c r="BL775" s="17" t="s">
        <v>318</v>
      </c>
      <c r="BM775" s="233" t="s">
        <v>1438</v>
      </c>
    </row>
    <row r="776" spans="1:51" s="13" customFormat="1" ht="12">
      <c r="A776" s="13"/>
      <c r="B776" s="235"/>
      <c r="C776" s="236"/>
      <c r="D776" s="237" t="s">
        <v>232</v>
      </c>
      <c r="E776" s="238" t="s">
        <v>1</v>
      </c>
      <c r="F776" s="239" t="s">
        <v>1439</v>
      </c>
      <c r="G776" s="236"/>
      <c r="H776" s="240">
        <v>3.116</v>
      </c>
      <c r="I776" s="241"/>
      <c r="J776" s="236"/>
      <c r="K776" s="236"/>
      <c r="L776" s="242"/>
      <c r="M776" s="243"/>
      <c r="N776" s="244"/>
      <c r="O776" s="244"/>
      <c r="P776" s="244"/>
      <c r="Q776" s="244"/>
      <c r="R776" s="244"/>
      <c r="S776" s="244"/>
      <c r="T776" s="245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6" t="s">
        <v>232</v>
      </c>
      <c r="AU776" s="246" t="s">
        <v>86</v>
      </c>
      <c r="AV776" s="13" t="s">
        <v>86</v>
      </c>
      <c r="AW776" s="13" t="s">
        <v>32</v>
      </c>
      <c r="AX776" s="13" t="s">
        <v>84</v>
      </c>
      <c r="AY776" s="246" t="s">
        <v>224</v>
      </c>
    </row>
    <row r="777" spans="1:65" s="2" customFormat="1" ht="16.5" customHeight="1">
      <c r="A777" s="38"/>
      <c r="B777" s="39"/>
      <c r="C777" s="221" t="s">
        <v>1440</v>
      </c>
      <c r="D777" s="221" t="s">
        <v>226</v>
      </c>
      <c r="E777" s="222" t="s">
        <v>1441</v>
      </c>
      <c r="F777" s="223" t="s">
        <v>1442</v>
      </c>
      <c r="G777" s="224" t="s">
        <v>229</v>
      </c>
      <c r="H777" s="225">
        <v>5.394</v>
      </c>
      <c r="I777" s="226"/>
      <c r="J777" s="227">
        <f>ROUND(I777*H777,2)</f>
        <v>0</v>
      </c>
      <c r="K777" s="228"/>
      <c r="L777" s="44"/>
      <c r="M777" s="229" t="s">
        <v>1</v>
      </c>
      <c r="N777" s="230" t="s">
        <v>41</v>
      </c>
      <c r="O777" s="91"/>
      <c r="P777" s="231">
        <f>O777*H777</f>
        <v>0</v>
      </c>
      <c r="Q777" s="231">
        <v>0.00038</v>
      </c>
      <c r="R777" s="231">
        <f>Q777*H777</f>
        <v>0.00204972</v>
      </c>
      <c r="S777" s="231">
        <v>0</v>
      </c>
      <c r="T777" s="232">
        <f>S777*H777</f>
        <v>0</v>
      </c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R777" s="233" t="s">
        <v>318</v>
      </c>
      <c r="AT777" s="233" t="s">
        <v>226</v>
      </c>
      <c r="AU777" s="233" t="s">
        <v>86</v>
      </c>
      <c r="AY777" s="17" t="s">
        <v>224</v>
      </c>
      <c r="BE777" s="234">
        <f>IF(N777="základní",J777,0)</f>
        <v>0</v>
      </c>
      <c r="BF777" s="234">
        <f>IF(N777="snížená",J777,0)</f>
        <v>0</v>
      </c>
      <c r="BG777" s="234">
        <f>IF(N777="zákl. přenesená",J777,0)</f>
        <v>0</v>
      </c>
      <c r="BH777" s="234">
        <f>IF(N777="sníž. přenesená",J777,0)</f>
        <v>0</v>
      </c>
      <c r="BI777" s="234">
        <f>IF(N777="nulová",J777,0)</f>
        <v>0</v>
      </c>
      <c r="BJ777" s="17" t="s">
        <v>84</v>
      </c>
      <c r="BK777" s="234">
        <f>ROUND(I777*H777,2)</f>
        <v>0</v>
      </c>
      <c r="BL777" s="17" t="s">
        <v>318</v>
      </c>
      <c r="BM777" s="233" t="s">
        <v>1443</v>
      </c>
    </row>
    <row r="778" spans="1:51" s="13" customFormat="1" ht="12">
      <c r="A778" s="13"/>
      <c r="B778" s="235"/>
      <c r="C778" s="236"/>
      <c r="D778" s="237" t="s">
        <v>232</v>
      </c>
      <c r="E778" s="238" t="s">
        <v>1</v>
      </c>
      <c r="F778" s="239" t="s">
        <v>1444</v>
      </c>
      <c r="G778" s="236"/>
      <c r="H778" s="240">
        <v>5.394</v>
      </c>
      <c r="I778" s="241"/>
      <c r="J778" s="236"/>
      <c r="K778" s="236"/>
      <c r="L778" s="242"/>
      <c r="M778" s="243"/>
      <c r="N778" s="244"/>
      <c r="O778" s="244"/>
      <c r="P778" s="244"/>
      <c r="Q778" s="244"/>
      <c r="R778" s="244"/>
      <c r="S778" s="244"/>
      <c r="T778" s="245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6" t="s">
        <v>232</v>
      </c>
      <c r="AU778" s="246" t="s">
        <v>86</v>
      </c>
      <c r="AV778" s="13" t="s">
        <v>86</v>
      </c>
      <c r="AW778" s="13" t="s">
        <v>32</v>
      </c>
      <c r="AX778" s="13" t="s">
        <v>84</v>
      </c>
      <c r="AY778" s="246" t="s">
        <v>224</v>
      </c>
    </row>
    <row r="779" spans="1:65" s="2" customFormat="1" ht="16.5" customHeight="1">
      <c r="A779" s="38"/>
      <c r="B779" s="39"/>
      <c r="C779" s="269" t="s">
        <v>1445</v>
      </c>
      <c r="D779" s="269" t="s">
        <v>413</v>
      </c>
      <c r="E779" s="270" t="s">
        <v>1446</v>
      </c>
      <c r="F779" s="271" t="s">
        <v>1447</v>
      </c>
      <c r="G779" s="272" t="s">
        <v>229</v>
      </c>
      <c r="H779" s="273">
        <v>5.394</v>
      </c>
      <c r="I779" s="274"/>
      <c r="J779" s="275">
        <f>ROUND(I779*H779,2)</f>
        <v>0</v>
      </c>
      <c r="K779" s="276"/>
      <c r="L779" s="277"/>
      <c r="M779" s="278" t="s">
        <v>1</v>
      </c>
      <c r="N779" s="279" t="s">
        <v>41</v>
      </c>
      <c r="O779" s="91"/>
      <c r="P779" s="231">
        <f>O779*H779</f>
        <v>0</v>
      </c>
      <c r="Q779" s="231">
        <v>0.0002</v>
      </c>
      <c r="R779" s="231">
        <f>Q779*H779</f>
        <v>0.0010788</v>
      </c>
      <c r="S779" s="231">
        <v>0</v>
      </c>
      <c r="T779" s="232">
        <f>S779*H779</f>
        <v>0</v>
      </c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R779" s="233" t="s">
        <v>412</v>
      </c>
      <c r="AT779" s="233" t="s">
        <v>413</v>
      </c>
      <c r="AU779" s="233" t="s">
        <v>86</v>
      </c>
      <c r="AY779" s="17" t="s">
        <v>224</v>
      </c>
      <c r="BE779" s="234">
        <f>IF(N779="základní",J779,0)</f>
        <v>0</v>
      </c>
      <c r="BF779" s="234">
        <f>IF(N779="snížená",J779,0)</f>
        <v>0</v>
      </c>
      <c r="BG779" s="234">
        <f>IF(N779="zákl. přenesená",J779,0)</f>
        <v>0</v>
      </c>
      <c r="BH779" s="234">
        <f>IF(N779="sníž. přenesená",J779,0)</f>
        <v>0</v>
      </c>
      <c r="BI779" s="234">
        <f>IF(N779="nulová",J779,0)</f>
        <v>0</v>
      </c>
      <c r="BJ779" s="17" t="s">
        <v>84</v>
      </c>
      <c r="BK779" s="234">
        <f>ROUND(I779*H779,2)</f>
        <v>0</v>
      </c>
      <c r="BL779" s="17" t="s">
        <v>318</v>
      </c>
      <c r="BM779" s="233" t="s">
        <v>1448</v>
      </c>
    </row>
    <row r="780" spans="1:65" s="2" customFormat="1" ht="24.15" customHeight="1">
      <c r="A780" s="38"/>
      <c r="B780" s="39"/>
      <c r="C780" s="221" t="s">
        <v>1449</v>
      </c>
      <c r="D780" s="221" t="s">
        <v>226</v>
      </c>
      <c r="E780" s="222" t="s">
        <v>1450</v>
      </c>
      <c r="F780" s="223" t="s">
        <v>1451</v>
      </c>
      <c r="G780" s="224" t="s">
        <v>1452</v>
      </c>
      <c r="H780" s="225">
        <v>70.825</v>
      </c>
      <c r="I780" s="226"/>
      <c r="J780" s="227">
        <f>ROUND(I780*H780,2)</f>
        <v>0</v>
      </c>
      <c r="K780" s="228"/>
      <c r="L780" s="44"/>
      <c r="M780" s="229" t="s">
        <v>1</v>
      </c>
      <c r="N780" s="230" t="s">
        <v>41</v>
      </c>
      <c r="O780" s="91"/>
      <c r="P780" s="231">
        <f>O780*H780</f>
        <v>0</v>
      </c>
      <c r="Q780" s="231">
        <v>6E-05</v>
      </c>
      <c r="R780" s="231">
        <f>Q780*H780</f>
        <v>0.004249500000000001</v>
      </c>
      <c r="S780" s="231">
        <v>0</v>
      </c>
      <c r="T780" s="232">
        <f>S780*H780</f>
        <v>0</v>
      </c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R780" s="233" t="s">
        <v>318</v>
      </c>
      <c r="AT780" s="233" t="s">
        <v>226</v>
      </c>
      <c r="AU780" s="233" t="s">
        <v>86</v>
      </c>
      <c r="AY780" s="17" t="s">
        <v>224</v>
      </c>
      <c r="BE780" s="234">
        <f>IF(N780="základní",J780,0)</f>
        <v>0</v>
      </c>
      <c r="BF780" s="234">
        <f>IF(N780="snížená",J780,0)</f>
        <v>0</v>
      </c>
      <c r="BG780" s="234">
        <f>IF(N780="zákl. přenesená",J780,0)</f>
        <v>0</v>
      </c>
      <c r="BH780" s="234">
        <f>IF(N780="sníž. přenesená",J780,0)</f>
        <v>0</v>
      </c>
      <c r="BI780" s="234">
        <f>IF(N780="nulová",J780,0)</f>
        <v>0</v>
      </c>
      <c r="BJ780" s="17" t="s">
        <v>84</v>
      </c>
      <c r="BK780" s="234">
        <f>ROUND(I780*H780,2)</f>
        <v>0</v>
      </c>
      <c r="BL780" s="17" t="s">
        <v>318</v>
      </c>
      <c r="BM780" s="233" t="s">
        <v>1453</v>
      </c>
    </row>
    <row r="781" spans="1:51" s="13" customFormat="1" ht="12">
      <c r="A781" s="13"/>
      <c r="B781" s="235"/>
      <c r="C781" s="236"/>
      <c r="D781" s="237" t="s">
        <v>232</v>
      </c>
      <c r="E781" s="238" t="s">
        <v>1</v>
      </c>
      <c r="F781" s="239" t="s">
        <v>1454</v>
      </c>
      <c r="G781" s="236"/>
      <c r="H781" s="240">
        <v>19.425</v>
      </c>
      <c r="I781" s="241"/>
      <c r="J781" s="236"/>
      <c r="K781" s="236"/>
      <c r="L781" s="242"/>
      <c r="M781" s="243"/>
      <c r="N781" s="244"/>
      <c r="O781" s="244"/>
      <c r="P781" s="244"/>
      <c r="Q781" s="244"/>
      <c r="R781" s="244"/>
      <c r="S781" s="244"/>
      <c r="T781" s="245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6" t="s">
        <v>232</v>
      </c>
      <c r="AU781" s="246" t="s">
        <v>86</v>
      </c>
      <c r="AV781" s="13" t="s">
        <v>86</v>
      </c>
      <c r="AW781" s="13" t="s">
        <v>32</v>
      </c>
      <c r="AX781" s="13" t="s">
        <v>76</v>
      </c>
      <c r="AY781" s="246" t="s">
        <v>224</v>
      </c>
    </row>
    <row r="782" spans="1:51" s="13" customFormat="1" ht="12">
      <c r="A782" s="13"/>
      <c r="B782" s="235"/>
      <c r="C782" s="236"/>
      <c r="D782" s="237" t="s">
        <v>232</v>
      </c>
      <c r="E782" s="238" t="s">
        <v>1</v>
      </c>
      <c r="F782" s="239" t="s">
        <v>1455</v>
      </c>
      <c r="G782" s="236"/>
      <c r="H782" s="240">
        <v>0.8</v>
      </c>
      <c r="I782" s="241"/>
      <c r="J782" s="236"/>
      <c r="K782" s="236"/>
      <c r="L782" s="242"/>
      <c r="M782" s="243"/>
      <c r="N782" s="244"/>
      <c r="O782" s="244"/>
      <c r="P782" s="244"/>
      <c r="Q782" s="244"/>
      <c r="R782" s="244"/>
      <c r="S782" s="244"/>
      <c r="T782" s="245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6" t="s">
        <v>232</v>
      </c>
      <c r="AU782" s="246" t="s">
        <v>86</v>
      </c>
      <c r="AV782" s="13" t="s">
        <v>86</v>
      </c>
      <c r="AW782" s="13" t="s">
        <v>32</v>
      </c>
      <c r="AX782" s="13" t="s">
        <v>76</v>
      </c>
      <c r="AY782" s="246" t="s">
        <v>224</v>
      </c>
    </row>
    <row r="783" spans="1:51" s="13" customFormat="1" ht="12">
      <c r="A783" s="13"/>
      <c r="B783" s="235"/>
      <c r="C783" s="236"/>
      <c r="D783" s="237" t="s">
        <v>232</v>
      </c>
      <c r="E783" s="238" t="s">
        <v>1</v>
      </c>
      <c r="F783" s="239" t="s">
        <v>1456</v>
      </c>
      <c r="G783" s="236"/>
      <c r="H783" s="240">
        <v>50.6</v>
      </c>
      <c r="I783" s="241"/>
      <c r="J783" s="236"/>
      <c r="K783" s="236"/>
      <c r="L783" s="242"/>
      <c r="M783" s="243"/>
      <c r="N783" s="244"/>
      <c r="O783" s="244"/>
      <c r="P783" s="244"/>
      <c r="Q783" s="244"/>
      <c r="R783" s="244"/>
      <c r="S783" s="244"/>
      <c r="T783" s="245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6" t="s">
        <v>232</v>
      </c>
      <c r="AU783" s="246" t="s">
        <v>86</v>
      </c>
      <c r="AV783" s="13" t="s">
        <v>86</v>
      </c>
      <c r="AW783" s="13" t="s">
        <v>32</v>
      </c>
      <c r="AX783" s="13" t="s">
        <v>76</v>
      </c>
      <c r="AY783" s="246" t="s">
        <v>224</v>
      </c>
    </row>
    <row r="784" spans="1:51" s="14" customFormat="1" ht="12">
      <c r="A784" s="14"/>
      <c r="B784" s="247"/>
      <c r="C784" s="248"/>
      <c r="D784" s="237" t="s">
        <v>232</v>
      </c>
      <c r="E784" s="249" t="s">
        <v>1</v>
      </c>
      <c r="F784" s="250" t="s">
        <v>240</v>
      </c>
      <c r="G784" s="248"/>
      <c r="H784" s="251">
        <v>70.825</v>
      </c>
      <c r="I784" s="252"/>
      <c r="J784" s="248"/>
      <c r="K784" s="248"/>
      <c r="L784" s="253"/>
      <c r="M784" s="254"/>
      <c r="N784" s="255"/>
      <c r="O784" s="255"/>
      <c r="P784" s="255"/>
      <c r="Q784" s="255"/>
      <c r="R784" s="255"/>
      <c r="S784" s="255"/>
      <c r="T784" s="256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7" t="s">
        <v>232</v>
      </c>
      <c r="AU784" s="257" t="s">
        <v>86</v>
      </c>
      <c r="AV784" s="14" t="s">
        <v>230</v>
      </c>
      <c r="AW784" s="14" t="s">
        <v>32</v>
      </c>
      <c r="AX784" s="14" t="s">
        <v>84</v>
      </c>
      <c r="AY784" s="257" t="s">
        <v>224</v>
      </c>
    </row>
    <row r="785" spans="1:65" s="2" customFormat="1" ht="24.15" customHeight="1">
      <c r="A785" s="38"/>
      <c r="B785" s="39"/>
      <c r="C785" s="269" t="s">
        <v>1457</v>
      </c>
      <c r="D785" s="269" t="s">
        <v>413</v>
      </c>
      <c r="E785" s="270" t="s">
        <v>1458</v>
      </c>
      <c r="F785" s="271" t="s">
        <v>1459</v>
      </c>
      <c r="G785" s="272" t="s">
        <v>438</v>
      </c>
      <c r="H785" s="273">
        <v>1.85</v>
      </c>
      <c r="I785" s="274"/>
      <c r="J785" s="275">
        <f>ROUND(I785*H785,2)</f>
        <v>0</v>
      </c>
      <c r="K785" s="276"/>
      <c r="L785" s="277"/>
      <c r="M785" s="278" t="s">
        <v>1</v>
      </c>
      <c r="N785" s="279" t="s">
        <v>41</v>
      </c>
      <c r="O785" s="91"/>
      <c r="P785" s="231">
        <f>O785*H785</f>
        <v>0</v>
      </c>
      <c r="Q785" s="231">
        <v>0.0108</v>
      </c>
      <c r="R785" s="231">
        <f>Q785*H785</f>
        <v>0.01998</v>
      </c>
      <c r="S785" s="231">
        <v>0</v>
      </c>
      <c r="T785" s="232">
        <f>S785*H785</f>
        <v>0</v>
      </c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R785" s="233" t="s">
        <v>412</v>
      </c>
      <c r="AT785" s="233" t="s">
        <v>413</v>
      </c>
      <c r="AU785" s="233" t="s">
        <v>86</v>
      </c>
      <c r="AY785" s="17" t="s">
        <v>224</v>
      </c>
      <c r="BE785" s="234">
        <f>IF(N785="základní",J785,0)</f>
        <v>0</v>
      </c>
      <c r="BF785" s="234">
        <f>IF(N785="snížená",J785,0)</f>
        <v>0</v>
      </c>
      <c r="BG785" s="234">
        <f>IF(N785="zákl. přenesená",J785,0)</f>
        <v>0</v>
      </c>
      <c r="BH785" s="234">
        <f>IF(N785="sníž. přenesená",J785,0)</f>
        <v>0</v>
      </c>
      <c r="BI785" s="234">
        <f>IF(N785="nulová",J785,0)</f>
        <v>0</v>
      </c>
      <c r="BJ785" s="17" t="s">
        <v>84</v>
      </c>
      <c r="BK785" s="234">
        <f>ROUND(I785*H785,2)</f>
        <v>0</v>
      </c>
      <c r="BL785" s="17" t="s">
        <v>318</v>
      </c>
      <c r="BM785" s="233" t="s">
        <v>1460</v>
      </c>
    </row>
    <row r="786" spans="1:51" s="13" customFormat="1" ht="12">
      <c r="A786" s="13"/>
      <c r="B786" s="235"/>
      <c r="C786" s="236"/>
      <c r="D786" s="237" t="s">
        <v>232</v>
      </c>
      <c r="E786" s="238" t="s">
        <v>1</v>
      </c>
      <c r="F786" s="239" t="s">
        <v>1461</v>
      </c>
      <c r="G786" s="236"/>
      <c r="H786" s="240">
        <v>1.85</v>
      </c>
      <c r="I786" s="241"/>
      <c r="J786" s="236"/>
      <c r="K786" s="236"/>
      <c r="L786" s="242"/>
      <c r="M786" s="243"/>
      <c r="N786" s="244"/>
      <c r="O786" s="244"/>
      <c r="P786" s="244"/>
      <c r="Q786" s="244"/>
      <c r="R786" s="244"/>
      <c r="S786" s="244"/>
      <c r="T786" s="245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6" t="s">
        <v>232</v>
      </c>
      <c r="AU786" s="246" t="s">
        <v>86</v>
      </c>
      <c r="AV786" s="13" t="s">
        <v>86</v>
      </c>
      <c r="AW786" s="13" t="s">
        <v>32</v>
      </c>
      <c r="AX786" s="13" t="s">
        <v>84</v>
      </c>
      <c r="AY786" s="246" t="s">
        <v>224</v>
      </c>
    </row>
    <row r="787" spans="1:65" s="2" customFormat="1" ht="21.75" customHeight="1">
      <c r="A787" s="38"/>
      <c r="B787" s="39"/>
      <c r="C787" s="269" t="s">
        <v>1462</v>
      </c>
      <c r="D787" s="269" t="s">
        <v>413</v>
      </c>
      <c r="E787" s="270" t="s">
        <v>1463</v>
      </c>
      <c r="F787" s="271" t="s">
        <v>1464</v>
      </c>
      <c r="G787" s="272" t="s">
        <v>253</v>
      </c>
      <c r="H787" s="273">
        <v>0.001</v>
      </c>
      <c r="I787" s="274"/>
      <c r="J787" s="275">
        <f>ROUND(I787*H787,2)</f>
        <v>0</v>
      </c>
      <c r="K787" s="276"/>
      <c r="L787" s="277"/>
      <c r="M787" s="278" t="s">
        <v>1</v>
      </c>
      <c r="N787" s="279" t="s">
        <v>41</v>
      </c>
      <c r="O787" s="91"/>
      <c r="P787" s="231">
        <f>O787*H787</f>
        <v>0</v>
      </c>
      <c r="Q787" s="231">
        <v>1</v>
      </c>
      <c r="R787" s="231">
        <f>Q787*H787</f>
        <v>0.001</v>
      </c>
      <c r="S787" s="231">
        <v>0</v>
      </c>
      <c r="T787" s="232">
        <f>S787*H787</f>
        <v>0</v>
      </c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R787" s="233" t="s">
        <v>412</v>
      </c>
      <c r="AT787" s="233" t="s">
        <v>413</v>
      </c>
      <c r="AU787" s="233" t="s">
        <v>86</v>
      </c>
      <c r="AY787" s="17" t="s">
        <v>224</v>
      </c>
      <c r="BE787" s="234">
        <f>IF(N787="základní",J787,0)</f>
        <v>0</v>
      </c>
      <c r="BF787" s="234">
        <f>IF(N787="snížená",J787,0)</f>
        <v>0</v>
      </c>
      <c r="BG787" s="234">
        <f>IF(N787="zákl. přenesená",J787,0)</f>
        <v>0</v>
      </c>
      <c r="BH787" s="234">
        <f>IF(N787="sníž. přenesená",J787,0)</f>
        <v>0</v>
      </c>
      <c r="BI787" s="234">
        <f>IF(N787="nulová",J787,0)</f>
        <v>0</v>
      </c>
      <c r="BJ787" s="17" t="s">
        <v>84</v>
      </c>
      <c r="BK787" s="234">
        <f>ROUND(I787*H787,2)</f>
        <v>0</v>
      </c>
      <c r="BL787" s="17" t="s">
        <v>318</v>
      </c>
      <c r="BM787" s="233" t="s">
        <v>1465</v>
      </c>
    </row>
    <row r="788" spans="1:51" s="13" customFormat="1" ht="12">
      <c r="A788" s="13"/>
      <c r="B788" s="235"/>
      <c r="C788" s="236"/>
      <c r="D788" s="237" t="s">
        <v>232</v>
      </c>
      <c r="E788" s="238" t="s">
        <v>1</v>
      </c>
      <c r="F788" s="239" t="s">
        <v>1466</v>
      </c>
      <c r="G788" s="236"/>
      <c r="H788" s="240">
        <v>0.001</v>
      </c>
      <c r="I788" s="241"/>
      <c r="J788" s="236"/>
      <c r="K788" s="236"/>
      <c r="L788" s="242"/>
      <c r="M788" s="243"/>
      <c r="N788" s="244"/>
      <c r="O788" s="244"/>
      <c r="P788" s="244"/>
      <c r="Q788" s="244"/>
      <c r="R788" s="244"/>
      <c r="S788" s="244"/>
      <c r="T788" s="245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6" t="s">
        <v>232</v>
      </c>
      <c r="AU788" s="246" t="s">
        <v>86</v>
      </c>
      <c r="AV788" s="13" t="s">
        <v>86</v>
      </c>
      <c r="AW788" s="13" t="s">
        <v>32</v>
      </c>
      <c r="AX788" s="13" t="s">
        <v>84</v>
      </c>
      <c r="AY788" s="246" t="s">
        <v>224</v>
      </c>
    </row>
    <row r="789" spans="1:65" s="2" customFormat="1" ht="16.5" customHeight="1">
      <c r="A789" s="38"/>
      <c r="B789" s="39"/>
      <c r="C789" s="269" t="s">
        <v>1467</v>
      </c>
      <c r="D789" s="269" t="s">
        <v>413</v>
      </c>
      <c r="E789" s="270" t="s">
        <v>1468</v>
      </c>
      <c r="F789" s="271" t="s">
        <v>1469</v>
      </c>
      <c r="G789" s="272" t="s">
        <v>253</v>
      </c>
      <c r="H789" s="273">
        <v>0.051</v>
      </c>
      <c r="I789" s="274"/>
      <c r="J789" s="275">
        <f>ROUND(I789*H789,2)</f>
        <v>0</v>
      </c>
      <c r="K789" s="276"/>
      <c r="L789" s="277"/>
      <c r="M789" s="278" t="s">
        <v>1</v>
      </c>
      <c r="N789" s="279" t="s">
        <v>41</v>
      </c>
      <c r="O789" s="91"/>
      <c r="P789" s="231">
        <f>O789*H789</f>
        <v>0</v>
      </c>
      <c r="Q789" s="231">
        <v>1</v>
      </c>
      <c r="R789" s="231">
        <f>Q789*H789</f>
        <v>0.051</v>
      </c>
      <c r="S789" s="231">
        <v>0</v>
      </c>
      <c r="T789" s="232">
        <f>S789*H789</f>
        <v>0</v>
      </c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R789" s="233" t="s">
        <v>412</v>
      </c>
      <c r="AT789" s="233" t="s">
        <v>413</v>
      </c>
      <c r="AU789" s="233" t="s">
        <v>86</v>
      </c>
      <c r="AY789" s="17" t="s">
        <v>224</v>
      </c>
      <c r="BE789" s="234">
        <f>IF(N789="základní",J789,0)</f>
        <v>0</v>
      </c>
      <c r="BF789" s="234">
        <f>IF(N789="snížená",J789,0)</f>
        <v>0</v>
      </c>
      <c r="BG789" s="234">
        <f>IF(N789="zákl. přenesená",J789,0)</f>
        <v>0</v>
      </c>
      <c r="BH789" s="234">
        <f>IF(N789="sníž. přenesená",J789,0)</f>
        <v>0</v>
      </c>
      <c r="BI789" s="234">
        <f>IF(N789="nulová",J789,0)</f>
        <v>0</v>
      </c>
      <c r="BJ789" s="17" t="s">
        <v>84</v>
      </c>
      <c r="BK789" s="234">
        <f>ROUND(I789*H789,2)</f>
        <v>0</v>
      </c>
      <c r="BL789" s="17" t="s">
        <v>318</v>
      </c>
      <c r="BM789" s="233" t="s">
        <v>1470</v>
      </c>
    </row>
    <row r="790" spans="1:51" s="13" customFormat="1" ht="12">
      <c r="A790" s="13"/>
      <c r="B790" s="235"/>
      <c r="C790" s="236"/>
      <c r="D790" s="237" t="s">
        <v>232</v>
      </c>
      <c r="E790" s="238" t="s">
        <v>1</v>
      </c>
      <c r="F790" s="239" t="s">
        <v>1471</v>
      </c>
      <c r="G790" s="236"/>
      <c r="H790" s="240">
        <v>0.051</v>
      </c>
      <c r="I790" s="241"/>
      <c r="J790" s="236"/>
      <c r="K790" s="236"/>
      <c r="L790" s="242"/>
      <c r="M790" s="243"/>
      <c r="N790" s="244"/>
      <c r="O790" s="244"/>
      <c r="P790" s="244"/>
      <c r="Q790" s="244"/>
      <c r="R790" s="244"/>
      <c r="S790" s="244"/>
      <c r="T790" s="245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6" t="s">
        <v>232</v>
      </c>
      <c r="AU790" s="246" t="s">
        <v>86</v>
      </c>
      <c r="AV790" s="13" t="s">
        <v>86</v>
      </c>
      <c r="AW790" s="13" t="s">
        <v>32</v>
      </c>
      <c r="AX790" s="13" t="s">
        <v>84</v>
      </c>
      <c r="AY790" s="246" t="s">
        <v>224</v>
      </c>
    </row>
    <row r="791" spans="1:65" s="2" customFormat="1" ht="24.15" customHeight="1">
      <c r="A791" s="38"/>
      <c r="B791" s="39"/>
      <c r="C791" s="221" t="s">
        <v>1472</v>
      </c>
      <c r="D791" s="221" t="s">
        <v>226</v>
      </c>
      <c r="E791" s="222" t="s">
        <v>1473</v>
      </c>
      <c r="F791" s="223" t="s">
        <v>1474</v>
      </c>
      <c r="G791" s="224" t="s">
        <v>253</v>
      </c>
      <c r="H791" s="225">
        <v>0.135</v>
      </c>
      <c r="I791" s="226"/>
      <c r="J791" s="227">
        <f>ROUND(I791*H791,2)</f>
        <v>0</v>
      </c>
      <c r="K791" s="228"/>
      <c r="L791" s="44"/>
      <c r="M791" s="229" t="s">
        <v>1</v>
      </c>
      <c r="N791" s="230" t="s">
        <v>41</v>
      </c>
      <c r="O791" s="91"/>
      <c r="P791" s="231">
        <f>O791*H791</f>
        <v>0</v>
      </c>
      <c r="Q791" s="231">
        <v>0</v>
      </c>
      <c r="R791" s="231">
        <f>Q791*H791</f>
        <v>0</v>
      </c>
      <c r="S791" s="231">
        <v>0</v>
      </c>
      <c r="T791" s="232">
        <f>S791*H791</f>
        <v>0</v>
      </c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R791" s="233" t="s">
        <v>318</v>
      </c>
      <c r="AT791" s="233" t="s">
        <v>226</v>
      </c>
      <c r="AU791" s="233" t="s">
        <v>86</v>
      </c>
      <c r="AY791" s="17" t="s">
        <v>224</v>
      </c>
      <c r="BE791" s="234">
        <f>IF(N791="základní",J791,0)</f>
        <v>0</v>
      </c>
      <c r="BF791" s="234">
        <f>IF(N791="snížená",J791,0)</f>
        <v>0</v>
      </c>
      <c r="BG791" s="234">
        <f>IF(N791="zákl. přenesená",J791,0)</f>
        <v>0</v>
      </c>
      <c r="BH791" s="234">
        <f>IF(N791="sníž. přenesená",J791,0)</f>
        <v>0</v>
      </c>
      <c r="BI791" s="234">
        <f>IF(N791="nulová",J791,0)</f>
        <v>0</v>
      </c>
      <c r="BJ791" s="17" t="s">
        <v>84</v>
      </c>
      <c r="BK791" s="234">
        <f>ROUND(I791*H791,2)</f>
        <v>0</v>
      </c>
      <c r="BL791" s="17" t="s">
        <v>318</v>
      </c>
      <c r="BM791" s="233" t="s">
        <v>1475</v>
      </c>
    </row>
    <row r="792" spans="1:63" s="12" customFormat="1" ht="22.8" customHeight="1">
      <c r="A792" s="12"/>
      <c r="B792" s="205"/>
      <c r="C792" s="206"/>
      <c r="D792" s="207" t="s">
        <v>75</v>
      </c>
      <c r="E792" s="219" t="s">
        <v>1476</v>
      </c>
      <c r="F792" s="219" t="s">
        <v>1477</v>
      </c>
      <c r="G792" s="206"/>
      <c r="H792" s="206"/>
      <c r="I792" s="209"/>
      <c r="J792" s="220">
        <f>BK792</f>
        <v>0</v>
      </c>
      <c r="K792" s="206"/>
      <c r="L792" s="211"/>
      <c r="M792" s="212"/>
      <c r="N792" s="213"/>
      <c r="O792" s="213"/>
      <c r="P792" s="214">
        <f>SUM(P793:P817)</f>
        <v>0</v>
      </c>
      <c r="Q792" s="213"/>
      <c r="R792" s="214">
        <f>SUM(R793:R817)</f>
        <v>2.17638408</v>
      </c>
      <c r="S792" s="213"/>
      <c r="T792" s="215">
        <f>SUM(T793:T817)</f>
        <v>4.076161699999999</v>
      </c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R792" s="216" t="s">
        <v>86</v>
      </c>
      <c r="AT792" s="217" t="s">
        <v>75</v>
      </c>
      <c r="AU792" s="217" t="s">
        <v>84</v>
      </c>
      <c r="AY792" s="216" t="s">
        <v>224</v>
      </c>
      <c r="BK792" s="218">
        <f>SUM(BK793:BK817)</f>
        <v>0</v>
      </c>
    </row>
    <row r="793" spans="1:65" s="2" customFormat="1" ht="21.75" customHeight="1">
      <c r="A793" s="38"/>
      <c r="B793" s="39"/>
      <c r="C793" s="221" t="s">
        <v>1478</v>
      </c>
      <c r="D793" s="221" t="s">
        <v>226</v>
      </c>
      <c r="E793" s="222" t="s">
        <v>1479</v>
      </c>
      <c r="F793" s="223" t="s">
        <v>1480</v>
      </c>
      <c r="G793" s="224" t="s">
        <v>229</v>
      </c>
      <c r="H793" s="225">
        <v>30.11</v>
      </c>
      <c r="I793" s="226"/>
      <c r="J793" s="227">
        <f>ROUND(I793*H793,2)</f>
        <v>0</v>
      </c>
      <c r="K793" s="228"/>
      <c r="L793" s="44"/>
      <c r="M793" s="229" t="s">
        <v>1</v>
      </c>
      <c r="N793" s="230" t="s">
        <v>41</v>
      </c>
      <c r="O793" s="91"/>
      <c r="P793" s="231">
        <f>O793*H793</f>
        <v>0</v>
      </c>
      <c r="Q793" s="231">
        <v>0.0255</v>
      </c>
      <c r="R793" s="231">
        <f>Q793*H793</f>
        <v>0.767805</v>
      </c>
      <c r="S793" s="231">
        <v>0</v>
      </c>
      <c r="T793" s="232">
        <f>S793*H793</f>
        <v>0</v>
      </c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R793" s="233" t="s">
        <v>318</v>
      </c>
      <c r="AT793" s="233" t="s">
        <v>226</v>
      </c>
      <c r="AU793" s="233" t="s">
        <v>86</v>
      </c>
      <c r="AY793" s="17" t="s">
        <v>224</v>
      </c>
      <c r="BE793" s="234">
        <f>IF(N793="základní",J793,0)</f>
        <v>0</v>
      </c>
      <c r="BF793" s="234">
        <f>IF(N793="snížená",J793,0)</f>
        <v>0</v>
      </c>
      <c r="BG793" s="234">
        <f>IF(N793="zákl. přenesená",J793,0)</f>
        <v>0</v>
      </c>
      <c r="BH793" s="234">
        <f>IF(N793="sníž. přenesená",J793,0)</f>
        <v>0</v>
      </c>
      <c r="BI793" s="234">
        <f>IF(N793="nulová",J793,0)</f>
        <v>0</v>
      </c>
      <c r="BJ793" s="17" t="s">
        <v>84</v>
      </c>
      <c r="BK793" s="234">
        <f>ROUND(I793*H793,2)</f>
        <v>0</v>
      </c>
      <c r="BL793" s="17" t="s">
        <v>318</v>
      </c>
      <c r="BM793" s="233" t="s">
        <v>1481</v>
      </c>
    </row>
    <row r="794" spans="1:51" s="13" customFormat="1" ht="12">
      <c r="A794" s="13"/>
      <c r="B794" s="235"/>
      <c r="C794" s="236"/>
      <c r="D794" s="237" t="s">
        <v>232</v>
      </c>
      <c r="E794" s="238" t="s">
        <v>1</v>
      </c>
      <c r="F794" s="239" t="s">
        <v>1482</v>
      </c>
      <c r="G794" s="236"/>
      <c r="H794" s="240">
        <v>19.13</v>
      </c>
      <c r="I794" s="241"/>
      <c r="J794" s="236"/>
      <c r="K794" s="236"/>
      <c r="L794" s="242"/>
      <c r="M794" s="243"/>
      <c r="N794" s="244"/>
      <c r="O794" s="244"/>
      <c r="P794" s="244"/>
      <c r="Q794" s="244"/>
      <c r="R794" s="244"/>
      <c r="S794" s="244"/>
      <c r="T794" s="245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6" t="s">
        <v>232</v>
      </c>
      <c r="AU794" s="246" t="s">
        <v>86</v>
      </c>
      <c r="AV794" s="13" t="s">
        <v>86</v>
      </c>
      <c r="AW794" s="13" t="s">
        <v>32</v>
      </c>
      <c r="AX794" s="13" t="s">
        <v>76</v>
      </c>
      <c r="AY794" s="246" t="s">
        <v>224</v>
      </c>
    </row>
    <row r="795" spans="1:51" s="13" customFormat="1" ht="12">
      <c r="A795" s="13"/>
      <c r="B795" s="235"/>
      <c r="C795" s="236"/>
      <c r="D795" s="237" t="s">
        <v>232</v>
      </c>
      <c r="E795" s="238" t="s">
        <v>1</v>
      </c>
      <c r="F795" s="239" t="s">
        <v>1483</v>
      </c>
      <c r="G795" s="236"/>
      <c r="H795" s="240">
        <v>10.98</v>
      </c>
      <c r="I795" s="241"/>
      <c r="J795" s="236"/>
      <c r="K795" s="236"/>
      <c r="L795" s="242"/>
      <c r="M795" s="243"/>
      <c r="N795" s="244"/>
      <c r="O795" s="244"/>
      <c r="P795" s="244"/>
      <c r="Q795" s="244"/>
      <c r="R795" s="244"/>
      <c r="S795" s="244"/>
      <c r="T795" s="245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6" t="s">
        <v>232</v>
      </c>
      <c r="AU795" s="246" t="s">
        <v>86</v>
      </c>
      <c r="AV795" s="13" t="s">
        <v>86</v>
      </c>
      <c r="AW795" s="13" t="s">
        <v>32</v>
      </c>
      <c r="AX795" s="13" t="s">
        <v>76</v>
      </c>
      <c r="AY795" s="246" t="s">
        <v>224</v>
      </c>
    </row>
    <row r="796" spans="1:51" s="14" customFormat="1" ht="12">
      <c r="A796" s="14"/>
      <c r="B796" s="247"/>
      <c r="C796" s="248"/>
      <c r="D796" s="237" t="s">
        <v>232</v>
      </c>
      <c r="E796" s="249" t="s">
        <v>1</v>
      </c>
      <c r="F796" s="250" t="s">
        <v>240</v>
      </c>
      <c r="G796" s="248"/>
      <c r="H796" s="251">
        <v>30.11</v>
      </c>
      <c r="I796" s="252"/>
      <c r="J796" s="248"/>
      <c r="K796" s="248"/>
      <c r="L796" s="253"/>
      <c r="M796" s="254"/>
      <c r="N796" s="255"/>
      <c r="O796" s="255"/>
      <c r="P796" s="255"/>
      <c r="Q796" s="255"/>
      <c r="R796" s="255"/>
      <c r="S796" s="255"/>
      <c r="T796" s="256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57" t="s">
        <v>232</v>
      </c>
      <c r="AU796" s="257" t="s">
        <v>86</v>
      </c>
      <c r="AV796" s="14" t="s">
        <v>230</v>
      </c>
      <c r="AW796" s="14" t="s">
        <v>32</v>
      </c>
      <c r="AX796" s="14" t="s">
        <v>84</v>
      </c>
      <c r="AY796" s="257" t="s">
        <v>224</v>
      </c>
    </row>
    <row r="797" spans="1:65" s="2" customFormat="1" ht="24.15" customHeight="1">
      <c r="A797" s="38"/>
      <c r="B797" s="39"/>
      <c r="C797" s="221" t="s">
        <v>1484</v>
      </c>
      <c r="D797" s="221" t="s">
        <v>226</v>
      </c>
      <c r="E797" s="222" t="s">
        <v>1485</v>
      </c>
      <c r="F797" s="223" t="s">
        <v>1486</v>
      </c>
      <c r="G797" s="224" t="s">
        <v>438</v>
      </c>
      <c r="H797" s="225">
        <v>44.332</v>
      </c>
      <c r="I797" s="226"/>
      <c r="J797" s="227">
        <f>ROUND(I797*H797,2)</f>
        <v>0</v>
      </c>
      <c r="K797" s="228"/>
      <c r="L797" s="44"/>
      <c r="M797" s="229" t="s">
        <v>1</v>
      </c>
      <c r="N797" s="230" t="s">
        <v>41</v>
      </c>
      <c r="O797" s="91"/>
      <c r="P797" s="231">
        <f>O797*H797</f>
        <v>0</v>
      </c>
      <c r="Q797" s="231">
        <v>0.00043</v>
      </c>
      <c r="R797" s="231">
        <f>Q797*H797</f>
        <v>0.01906276</v>
      </c>
      <c r="S797" s="231">
        <v>0</v>
      </c>
      <c r="T797" s="232">
        <f>S797*H797</f>
        <v>0</v>
      </c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R797" s="233" t="s">
        <v>318</v>
      </c>
      <c r="AT797" s="233" t="s">
        <v>226</v>
      </c>
      <c r="AU797" s="233" t="s">
        <v>86</v>
      </c>
      <c r="AY797" s="17" t="s">
        <v>224</v>
      </c>
      <c r="BE797" s="234">
        <f>IF(N797="základní",J797,0)</f>
        <v>0</v>
      </c>
      <c r="BF797" s="234">
        <f>IF(N797="snížená",J797,0)</f>
        <v>0</v>
      </c>
      <c r="BG797" s="234">
        <f>IF(N797="zákl. přenesená",J797,0)</f>
        <v>0</v>
      </c>
      <c r="BH797" s="234">
        <f>IF(N797="sníž. přenesená",J797,0)</f>
        <v>0</v>
      </c>
      <c r="BI797" s="234">
        <f>IF(N797="nulová",J797,0)</f>
        <v>0</v>
      </c>
      <c r="BJ797" s="17" t="s">
        <v>84</v>
      </c>
      <c r="BK797" s="234">
        <f>ROUND(I797*H797,2)</f>
        <v>0</v>
      </c>
      <c r="BL797" s="17" t="s">
        <v>318</v>
      </c>
      <c r="BM797" s="233" t="s">
        <v>1487</v>
      </c>
    </row>
    <row r="798" spans="1:51" s="13" customFormat="1" ht="12">
      <c r="A798" s="13"/>
      <c r="B798" s="235"/>
      <c r="C798" s="236"/>
      <c r="D798" s="237" t="s">
        <v>232</v>
      </c>
      <c r="E798" s="238" t="s">
        <v>1</v>
      </c>
      <c r="F798" s="239" t="s">
        <v>1488</v>
      </c>
      <c r="G798" s="236"/>
      <c r="H798" s="240">
        <v>21.48</v>
      </c>
      <c r="I798" s="241"/>
      <c r="J798" s="236"/>
      <c r="K798" s="236"/>
      <c r="L798" s="242"/>
      <c r="M798" s="243"/>
      <c r="N798" s="244"/>
      <c r="O798" s="244"/>
      <c r="P798" s="244"/>
      <c r="Q798" s="244"/>
      <c r="R798" s="244"/>
      <c r="S798" s="244"/>
      <c r="T798" s="245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6" t="s">
        <v>232</v>
      </c>
      <c r="AU798" s="246" t="s">
        <v>86</v>
      </c>
      <c r="AV798" s="13" t="s">
        <v>86</v>
      </c>
      <c r="AW798" s="13" t="s">
        <v>32</v>
      </c>
      <c r="AX798" s="13" t="s">
        <v>76</v>
      </c>
      <c r="AY798" s="246" t="s">
        <v>224</v>
      </c>
    </row>
    <row r="799" spans="1:51" s="13" customFormat="1" ht="12">
      <c r="A799" s="13"/>
      <c r="B799" s="235"/>
      <c r="C799" s="236"/>
      <c r="D799" s="237" t="s">
        <v>232</v>
      </c>
      <c r="E799" s="238" t="s">
        <v>1</v>
      </c>
      <c r="F799" s="239" t="s">
        <v>1489</v>
      </c>
      <c r="G799" s="236"/>
      <c r="H799" s="240">
        <v>11.532</v>
      </c>
      <c r="I799" s="241"/>
      <c r="J799" s="236"/>
      <c r="K799" s="236"/>
      <c r="L799" s="242"/>
      <c r="M799" s="243"/>
      <c r="N799" s="244"/>
      <c r="O799" s="244"/>
      <c r="P799" s="244"/>
      <c r="Q799" s="244"/>
      <c r="R799" s="244"/>
      <c r="S799" s="244"/>
      <c r="T799" s="245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6" t="s">
        <v>232</v>
      </c>
      <c r="AU799" s="246" t="s">
        <v>86</v>
      </c>
      <c r="AV799" s="13" t="s">
        <v>86</v>
      </c>
      <c r="AW799" s="13" t="s">
        <v>32</v>
      </c>
      <c r="AX799" s="13" t="s">
        <v>76</v>
      </c>
      <c r="AY799" s="246" t="s">
        <v>224</v>
      </c>
    </row>
    <row r="800" spans="1:51" s="13" customFormat="1" ht="12">
      <c r="A800" s="13"/>
      <c r="B800" s="235"/>
      <c r="C800" s="236"/>
      <c r="D800" s="237" t="s">
        <v>232</v>
      </c>
      <c r="E800" s="238" t="s">
        <v>1</v>
      </c>
      <c r="F800" s="239" t="s">
        <v>1490</v>
      </c>
      <c r="G800" s="236"/>
      <c r="H800" s="240">
        <v>11.32</v>
      </c>
      <c r="I800" s="241"/>
      <c r="J800" s="236"/>
      <c r="K800" s="236"/>
      <c r="L800" s="242"/>
      <c r="M800" s="243"/>
      <c r="N800" s="244"/>
      <c r="O800" s="244"/>
      <c r="P800" s="244"/>
      <c r="Q800" s="244"/>
      <c r="R800" s="244"/>
      <c r="S800" s="244"/>
      <c r="T800" s="245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6" t="s">
        <v>232</v>
      </c>
      <c r="AU800" s="246" t="s">
        <v>86</v>
      </c>
      <c r="AV800" s="13" t="s">
        <v>86</v>
      </c>
      <c r="AW800" s="13" t="s">
        <v>32</v>
      </c>
      <c r="AX800" s="13" t="s">
        <v>76</v>
      </c>
      <c r="AY800" s="246" t="s">
        <v>224</v>
      </c>
    </row>
    <row r="801" spans="1:51" s="14" customFormat="1" ht="12">
      <c r="A801" s="14"/>
      <c r="B801" s="247"/>
      <c r="C801" s="248"/>
      <c r="D801" s="237" t="s">
        <v>232</v>
      </c>
      <c r="E801" s="249" t="s">
        <v>1</v>
      </c>
      <c r="F801" s="250" t="s">
        <v>240</v>
      </c>
      <c r="G801" s="248"/>
      <c r="H801" s="251">
        <v>44.332</v>
      </c>
      <c r="I801" s="252"/>
      <c r="J801" s="248"/>
      <c r="K801" s="248"/>
      <c r="L801" s="253"/>
      <c r="M801" s="254"/>
      <c r="N801" s="255"/>
      <c r="O801" s="255"/>
      <c r="P801" s="255"/>
      <c r="Q801" s="255"/>
      <c r="R801" s="255"/>
      <c r="S801" s="255"/>
      <c r="T801" s="256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57" t="s">
        <v>232</v>
      </c>
      <c r="AU801" s="257" t="s">
        <v>86</v>
      </c>
      <c r="AV801" s="14" t="s">
        <v>230</v>
      </c>
      <c r="AW801" s="14" t="s">
        <v>32</v>
      </c>
      <c r="AX801" s="14" t="s">
        <v>84</v>
      </c>
      <c r="AY801" s="257" t="s">
        <v>224</v>
      </c>
    </row>
    <row r="802" spans="1:65" s="2" customFormat="1" ht="24.15" customHeight="1">
      <c r="A802" s="38"/>
      <c r="B802" s="39"/>
      <c r="C802" s="269" t="s">
        <v>1491</v>
      </c>
      <c r="D802" s="269" t="s">
        <v>413</v>
      </c>
      <c r="E802" s="270" t="s">
        <v>1492</v>
      </c>
      <c r="F802" s="271" t="s">
        <v>1493</v>
      </c>
      <c r="G802" s="272" t="s">
        <v>321</v>
      </c>
      <c r="H802" s="273">
        <v>146.296</v>
      </c>
      <c r="I802" s="274"/>
      <c r="J802" s="275">
        <f>ROUND(I802*H802,2)</f>
        <v>0</v>
      </c>
      <c r="K802" s="276"/>
      <c r="L802" s="277"/>
      <c r="M802" s="278" t="s">
        <v>1</v>
      </c>
      <c r="N802" s="279" t="s">
        <v>41</v>
      </c>
      <c r="O802" s="91"/>
      <c r="P802" s="231">
        <f>O802*H802</f>
        <v>0</v>
      </c>
      <c r="Q802" s="231">
        <v>0.00047</v>
      </c>
      <c r="R802" s="231">
        <f>Q802*H802</f>
        <v>0.06875911999999999</v>
      </c>
      <c r="S802" s="231">
        <v>0</v>
      </c>
      <c r="T802" s="232">
        <f>S802*H802</f>
        <v>0</v>
      </c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R802" s="233" t="s">
        <v>412</v>
      </c>
      <c r="AT802" s="233" t="s">
        <v>413</v>
      </c>
      <c r="AU802" s="233" t="s">
        <v>86</v>
      </c>
      <c r="AY802" s="17" t="s">
        <v>224</v>
      </c>
      <c r="BE802" s="234">
        <f>IF(N802="základní",J802,0)</f>
        <v>0</v>
      </c>
      <c r="BF802" s="234">
        <f>IF(N802="snížená",J802,0)</f>
        <v>0</v>
      </c>
      <c r="BG802" s="234">
        <f>IF(N802="zákl. přenesená",J802,0)</f>
        <v>0</v>
      </c>
      <c r="BH802" s="234">
        <f>IF(N802="sníž. přenesená",J802,0)</f>
        <v>0</v>
      </c>
      <c r="BI802" s="234">
        <f>IF(N802="nulová",J802,0)</f>
        <v>0</v>
      </c>
      <c r="BJ802" s="17" t="s">
        <v>84</v>
      </c>
      <c r="BK802" s="234">
        <f>ROUND(I802*H802,2)</f>
        <v>0</v>
      </c>
      <c r="BL802" s="17" t="s">
        <v>318</v>
      </c>
      <c r="BM802" s="233" t="s">
        <v>1494</v>
      </c>
    </row>
    <row r="803" spans="1:51" s="13" customFormat="1" ht="12">
      <c r="A803" s="13"/>
      <c r="B803" s="235"/>
      <c r="C803" s="236"/>
      <c r="D803" s="237" t="s">
        <v>232</v>
      </c>
      <c r="E803" s="236"/>
      <c r="F803" s="239" t="s">
        <v>1495</v>
      </c>
      <c r="G803" s="236"/>
      <c r="H803" s="240">
        <v>146.296</v>
      </c>
      <c r="I803" s="241"/>
      <c r="J803" s="236"/>
      <c r="K803" s="236"/>
      <c r="L803" s="242"/>
      <c r="M803" s="243"/>
      <c r="N803" s="244"/>
      <c r="O803" s="244"/>
      <c r="P803" s="244"/>
      <c r="Q803" s="244"/>
      <c r="R803" s="244"/>
      <c r="S803" s="244"/>
      <c r="T803" s="245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6" t="s">
        <v>232</v>
      </c>
      <c r="AU803" s="246" t="s">
        <v>86</v>
      </c>
      <c r="AV803" s="13" t="s">
        <v>86</v>
      </c>
      <c r="AW803" s="13" t="s">
        <v>4</v>
      </c>
      <c r="AX803" s="13" t="s">
        <v>84</v>
      </c>
      <c r="AY803" s="246" t="s">
        <v>224</v>
      </c>
    </row>
    <row r="804" spans="1:65" s="2" customFormat="1" ht="24.15" customHeight="1">
      <c r="A804" s="38"/>
      <c r="B804" s="39"/>
      <c r="C804" s="221" t="s">
        <v>1496</v>
      </c>
      <c r="D804" s="221" t="s">
        <v>226</v>
      </c>
      <c r="E804" s="222" t="s">
        <v>1497</v>
      </c>
      <c r="F804" s="223" t="s">
        <v>1498</v>
      </c>
      <c r="G804" s="224" t="s">
        <v>229</v>
      </c>
      <c r="H804" s="225">
        <v>49.01</v>
      </c>
      <c r="I804" s="226"/>
      <c r="J804" s="227">
        <f>ROUND(I804*H804,2)</f>
        <v>0</v>
      </c>
      <c r="K804" s="228"/>
      <c r="L804" s="44"/>
      <c r="M804" s="229" t="s">
        <v>1</v>
      </c>
      <c r="N804" s="230" t="s">
        <v>41</v>
      </c>
      <c r="O804" s="91"/>
      <c r="P804" s="231">
        <f>O804*H804</f>
        <v>0</v>
      </c>
      <c r="Q804" s="231">
        <v>0</v>
      </c>
      <c r="R804" s="231">
        <f>Q804*H804</f>
        <v>0</v>
      </c>
      <c r="S804" s="231">
        <v>0.08317</v>
      </c>
      <c r="T804" s="232">
        <f>S804*H804</f>
        <v>4.076161699999999</v>
      </c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R804" s="233" t="s">
        <v>318</v>
      </c>
      <c r="AT804" s="233" t="s">
        <v>226</v>
      </c>
      <c r="AU804" s="233" t="s">
        <v>86</v>
      </c>
      <c r="AY804" s="17" t="s">
        <v>224</v>
      </c>
      <c r="BE804" s="234">
        <f>IF(N804="základní",J804,0)</f>
        <v>0</v>
      </c>
      <c r="BF804" s="234">
        <f>IF(N804="snížená",J804,0)</f>
        <v>0</v>
      </c>
      <c r="BG804" s="234">
        <f>IF(N804="zákl. přenesená",J804,0)</f>
        <v>0</v>
      </c>
      <c r="BH804" s="234">
        <f>IF(N804="sníž. přenesená",J804,0)</f>
        <v>0</v>
      </c>
      <c r="BI804" s="234">
        <f>IF(N804="nulová",J804,0)</f>
        <v>0</v>
      </c>
      <c r="BJ804" s="17" t="s">
        <v>84</v>
      </c>
      <c r="BK804" s="234">
        <f>ROUND(I804*H804,2)</f>
        <v>0</v>
      </c>
      <c r="BL804" s="17" t="s">
        <v>318</v>
      </c>
      <c r="BM804" s="233" t="s">
        <v>1499</v>
      </c>
    </row>
    <row r="805" spans="1:51" s="13" customFormat="1" ht="12">
      <c r="A805" s="13"/>
      <c r="B805" s="235"/>
      <c r="C805" s="236"/>
      <c r="D805" s="237" t="s">
        <v>232</v>
      </c>
      <c r="E805" s="238" t="s">
        <v>1</v>
      </c>
      <c r="F805" s="239" t="s">
        <v>1500</v>
      </c>
      <c r="G805" s="236"/>
      <c r="H805" s="240">
        <v>24.9</v>
      </c>
      <c r="I805" s="241"/>
      <c r="J805" s="236"/>
      <c r="K805" s="236"/>
      <c r="L805" s="242"/>
      <c r="M805" s="243"/>
      <c r="N805" s="244"/>
      <c r="O805" s="244"/>
      <c r="P805" s="244"/>
      <c r="Q805" s="244"/>
      <c r="R805" s="244"/>
      <c r="S805" s="244"/>
      <c r="T805" s="245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6" t="s">
        <v>232</v>
      </c>
      <c r="AU805" s="246" t="s">
        <v>86</v>
      </c>
      <c r="AV805" s="13" t="s">
        <v>86</v>
      </c>
      <c r="AW805" s="13" t="s">
        <v>32</v>
      </c>
      <c r="AX805" s="13" t="s">
        <v>76</v>
      </c>
      <c r="AY805" s="246" t="s">
        <v>224</v>
      </c>
    </row>
    <row r="806" spans="1:51" s="13" customFormat="1" ht="12">
      <c r="A806" s="13"/>
      <c r="B806" s="235"/>
      <c r="C806" s="236"/>
      <c r="D806" s="237" t="s">
        <v>232</v>
      </c>
      <c r="E806" s="238" t="s">
        <v>1</v>
      </c>
      <c r="F806" s="239" t="s">
        <v>1501</v>
      </c>
      <c r="G806" s="236"/>
      <c r="H806" s="240">
        <v>10.36</v>
      </c>
      <c r="I806" s="241"/>
      <c r="J806" s="236"/>
      <c r="K806" s="236"/>
      <c r="L806" s="242"/>
      <c r="M806" s="243"/>
      <c r="N806" s="244"/>
      <c r="O806" s="244"/>
      <c r="P806" s="244"/>
      <c r="Q806" s="244"/>
      <c r="R806" s="244"/>
      <c r="S806" s="244"/>
      <c r="T806" s="245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6" t="s">
        <v>232</v>
      </c>
      <c r="AU806" s="246" t="s">
        <v>86</v>
      </c>
      <c r="AV806" s="13" t="s">
        <v>86</v>
      </c>
      <c r="AW806" s="13" t="s">
        <v>32</v>
      </c>
      <c r="AX806" s="13" t="s">
        <v>76</v>
      </c>
      <c r="AY806" s="246" t="s">
        <v>224</v>
      </c>
    </row>
    <row r="807" spans="1:51" s="13" customFormat="1" ht="12">
      <c r="A807" s="13"/>
      <c r="B807" s="235"/>
      <c r="C807" s="236"/>
      <c r="D807" s="237" t="s">
        <v>232</v>
      </c>
      <c r="E807" s="238" t="s">
        <v>1</v>
      </c>
      <c r="F807" s="239" t="s">
        <v>1502</v>
      </c>
      <c r="G807" s="236"/>
      <c r="H807" s="240">
        <v>13.75</v>
      </c>
      <c r="I807" s="241"/>
      <c r="J807" s="236"/>
      <c r="K807" s="236"/>
      <c r="L807" s="242"/>
      <c r="M807" s="243"/>
      <c r="N807" s="244"/>
      <c r="O807" s="244"/>
      <c r="P807" s="244"/>
      <c r="Q807" s="244"/>
      <c r="R807" s="244"/>
      <c r="S807" s="244"/>
      <c r="T807" s="245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6" t="s">
        <v>232</v>
      </c>
      <c r="AU807" s="246" t="s">
        <v>86</v>
      </c>
      <c r="AV807" s="13" t="s">
        <v>86</v>
      </c>
      <c r="AW807" s="13" t="s">
        <v>32</v>
      </c>
      <c r="AX807" s="13" t="s">
        <v>76</v>
      </c>
      <c r="AY807" s="246" t="s">
        <v>224</v>
      </c>
    </row>
    <row r="808" spans="1:51" s="14" customFormat="1" ht="12">
      <c r="A808" s="14"/>
      <c r="B808" s="247"/>
      <c r="C808" s="248"/>
      <c r="D808" s="237" t="s">
        <v>232</v>
      </c>
      <c r="E808" s="249" t="s">
        <v>1</v>
      </c>
      <c r="F808" s="250" t="s">
        <v>240</v>
      </c>
      <c r="G808" s="248"/>
      <c r="H808" s="251">
        <v>49.01</v>
      </c>
      <c r="I808" s="252"/>
      <c r="J808" s="248"/>
      <c r="K808" s="248"/>
      <c r="L808" s="253"/>
      <c r="M808" s="254"/>
      <c r="N808" s="255"/>
      <c r="O808" s="255"/>
      <c r="P808" s="255"/>
      <c r="Q808" s="255"/>
      <c r="R808" s="255"/>
      <c r="S808" s="255"/>
      <c r="T808" s="256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7" t="s">
        <v>232</v>
      </c>
      <c r="AU808" s="257" t="s">
        <v>86</v>
      </c>
      <c r="AV808" s="14" t="s">
        <v>230</v>
      </c>
      <c r="AW808" s="14" t="s">
        <v>32</v>
      </c>
      <c r="AX808" s="14" t="s">
        <v>84</v>
      </c>
      <c r="AY808" s="257" t="s">
        <v>224</v>
      </c>
    </row>
    <row r="809" spans="1:65" s="2" customFormat="1" ht="24.15" customHeight="1">
      <c r="A809" s="38"/>
      <c r="B809" s="39"/>
      <c r="C809" s="221" t="s">
        <v>1503</v>
      </c>
      <c r="D809" s="221" t="s">
        <v>226</v>
      </c>
      <c r="E809" s="222" t="s">
        <v>1504</v>
      </c>
      <c r="F809" s="223" t="s">
        <v>1505</v>
      </c>
      <c r="G809" s="224" t="s">
        <v>229</v>
      </c>
      <c r="H809" s="225">
        <v>50.604</v>
      </c>
      <c r="I809" s="226"/>
      <c r="J809" s="227">
        <f>ROUND(I809*H809,2)</f>
        <v>0</v>
      </c>
      <c r="K809" s="228"/>
      <c r="L809" s="44"/>
      <c r="M809" s="229" t="s">
        <v>1</v>
      </c>
      <c r="N809" s="230" t="s">
        <v>41</v>
      </c>
      <c r="O809" s="91"/>
      <c r="P809" s="231">
        <f>O809*H809</f>
        <v>0</v>
      </c>
      <c r="Q809" s="231">
        <v>0.0063</v>
      </c>
      <c r="R809" s="231">
        <f>Q809*H809</f>
        <v>0.3188052</v>
      </c>
      <c r="S809" s="231">
        <v>0</v>
      </c>
      <c r="T809" s="232">
        <f>S809*H809</f>
        <v>0</v>
      </c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R809" s="233" t="s">
        <v>318</v>
      </c>
      <c r="AT809" s="233" t="s">
        <v>226</v>
      </c>
      <c r="AU809" s="233" t="s">
        <v>86</v>
      </c>
      <c r="AY809" s="17" t="s">
        <v>224</v>
      </c>
      <c r="BE809" s="234">
        <f>IF(N809="základní",J809,0)</f>
        <v>0</v>
      </c>
      <c r="BF809" s="234">
        <f>IF(N809="snížená",J809,0)</f>
        <v>0</v>
      </c>
      <c r="BG809" s="234">
        <f>IF(N809="zákl. přenesená",J809,0)</f>
        <v>0</v>
      </c>
      <c r="BH809" s="234">
        <f>IF(N809="sníž. přenesená",J809,0)</f>
        <v>0</v>
      </c>
      <c r="BI809" s="234">
        <f>IF(N809="nulová",J809,0)</f>
        <v>0</v>
      </c>
      <c r="BJ809" s="17" t="s">
        <v>84</v>
      </c>
      <c r="BK809" s="234">
        <f>ROUND(I809*H809,2)</f>
        <v>0</v>
      </c>
      <c r="BL809" s="17" t="s">
        <v>318</v>
      </c>
      <c r="BM809" s="233" t="s">
        <v>1506</v>
      </c>
    </row>
    <row r="810" spans="1:51" s="13" customFormat="1" ht="12">
      <c r="A810" s="13"/>
      <c r="B810" s="235"/>
      <c r="C810" s="236"/>
      <c r="D810" s="237" t="s">
        <v>232</v>
      </c>
      <c r="E810" s="238" t="s">
        <v>1</v>
      </c>
      <c r="F810" s="239" t="s">
        <v>749</v>
      </c>
      <c r="G810" s="236"/>
      <c r="H810" s="240">
        <v>28.48</v>
      </c>
      <c r="I810" s="241"/>
      <c r="J810" s="236"/>
      <c r="K810" s="236"/>
      <c r="L810" s="242"/>
      <c r="M810" s="243"/>
      <c r="N810" s="244"/>
      <c r="O810" s="244"/>
      <c r="P810" s="244"/>
      <c r="Q810" s="244"/>
      <c r="R810" s="244"/>
      <c r="S810" s="244"/>
      <c r="T810" s="245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6" t="s">
        <v>232</v>
      </c>
      <c r="AU810" s="246" t="s">
        <v>86</v>
      </c>
      <c r="AV810" s="13" t="s">
        <v>86</v>
      </c>
      <c r="AW810" s="13" t="s">
        <v>32</v>
      </c>
      <c r="AX810" s="13" t="s">
        <v>76</v>
      </c>
      <c r="AY810" s="246" t="s">
        <v>224</v>
      </c>
    </row>
    <row r="811" spans="1:51" s="13" customFormat="1" ht="12">
      <c r="A811" s="13"/>
      <c r="B811" s="235"/>
      <c r="C811" s="236"/>
      <c r="D811" s="237" t="s">
        <v>232</v>
      </c>
      <c r="E811" s="238" t="s">
        <v>1</v>
      </c>
      <c r="F811" s="239" t="s">
        <v>750</v>
      </c>
      <c r="G811" s="236"/>
      <c r="H811" s="240">
        <v>20.41</v>
      </c>
      <c r="I811" s="241"/>
      <c r="J811" s="236"/>
      <c r="K811" s="236"/>
      <c r="L811" s="242"/>
      <c r="M811" s="243"/>
      <c r="N811" s="244"/>
      <c r="O811" s="244"/>
      <c r="P811" s="244"/>
      <c r="Q811" s="244"/>
      <c r="R811" s="244"/>
      <c r="S811" s="244"/>
      <c r="T811" s="245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6" t="s">
        <v>232</v>
      </c>
      <c r="AU811" s="246" t="s">
        <v>86</v>
      </c>
      <c r="AV811" s="13" t="s">
        <v>86</v>
      </c>
      <c r="AW811" s="13" t="s">
        <v>32</v>
      </c>
      <c r="AX811" s="13" t="s">
        <v>76</v>
      </c>
      <c r="AY811" s="246" t="s">
        <v>224</v>
      </c>
    </row>
    <row r="812" spans="1:51" s="13" customFormat="1" ht="12">
      <c r="A812" s="13"/>
      <c r="B812" s="235"/>
      <c r="C812" s="236"/>
      <c r="D812" s="237" t="s">
        <v>232</v>
      </c>
      <c r="E812" s="238" t="s">
        <v>1</v>
      </c>
      <c r="F812" s="239" t="s">
        <v>751</v>
      </c>
      <c r="G812" s="236"/>
      <c r="H812" s="240">
        <v>19.82</v>
      </c>
      <c r="I812" s="241"/>
      <c r="J812" s="236"/>
      <c r="K812" s="236"/>
      <c r="L812" s="242"/>
      <c r="M812" s="243"/>
      <c r="N812" s="244"/>
      <c r="O812" s="244"/>
      <c r="P812" s="244"/>
      <c r="Q812" s="244"/>
      <c r="R812" s="244"/>
      <c r="S812" s="244"/>
      <c r="T812" s="245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6" t="s">
        <v>232</v>
      </c>
      <c r="AU812" s="246" t="s">
        <v>86</v>
      </c>
      <c r="AV812" s="13" t="s">
        <v>86</v>
      </c>
      <c r="AW812" s="13" t="s">
        <v>32</v>
      </c>
      <c r="AX812" s="13" t="s">
        <v>76</v>
      </c>
      <c r="AY812" s="246" t="s">
        <v>224</v>
      </c>
    </row>
    <row r="813" spans="1:51" s="13" customFormat="1" ht="12">
      <c r="A813" s="13"/>
      <c r="B813" s="235"/>
      <c r="C813" s="236"/>
      <c r="D813" s="237" t="s">
        <v>232</v>
      </c>
      <c r="E813" s="238" t="s">
        <v>1</v>
      </c>
      <c r="F813" s="239" t="s">
        <v>752</v>
      </c>
      <c r="G813" s="236"/>
      <c r="H813" s="240">
        <v>-18.106</v>
      </c>
      <c r="I813" s="241"/>
      <c r="J813" s="236"/>
      <c r="K813" s="236"/>
      <c r="L813" s="242"/>
      <c r="M813" s="243"/>
      <c r="N813" s="244"/>
      <c r="O813" s="244"/>
      <c r="P813" s="244"/>
      <c r="Q813" s="244"/>
      <c r="R813" s="244"/>
      <c r="S813" s="244"/>
      <c r="T813" s="245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6" t="s">
        <v>232</v>
      </c>
      <c r="AU813" s="246" t="s">
        <v>86</v>
      </c>
      <c r="AV813" s="13" t="s">
        <v>86</v>
      </c>
      <c r="AW813" s="13" t="s">
        <v>32</v>
      </c>
      <c r="AX813" s="13" t="s">
        <v>76</v>
      </c>
      <c r="AY813" s="246" t="s">
        <v>224</v>
      </c>
    </row>
    <row r="814" spans="1:51" s="14" customFormat="1" ht="12">
      <c r="A814" s="14"/>
      <c r="B814" s="247"/>
      <c r="C814" s="248"/>
      <c r="D814" s="237" t="s">
        <v>232</v>
      </c>
      <c r="E814" s="249" t="s">
        <v>1</v>
      </c>
      <c r="F814" s="250" t="s">
        <v>240</v>
      </c>
      <c r="G814" s="248"/>
      <c r="H814" s="251">
        <v>50.604</v>
      </c>
      <c r="I814" s="252"/>
      <c r="J814" s="248"/>
      <c r="K814" s="248"/>
      <c r="L814" s="253"/>
      <c r="M814" s="254"/>
      <c r="N814" s="255"/>
      <c r="O814" s="255"/>
      <c r="P814" s="255"/>
      <c r="Q814" s="255"/>
      <c r="R814" s="255"/>
      <c r="S814" s="255"/>
      <c r="T814" s="256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57" t="s">
        <v>232</v>
      </c>
      <c r="AU814" s="257" t="s">
        <v>86</v>
      </c>
      <c r="AV814" s="14" t="s">
        <v>230</v>
      </c>
      <c r="AW814" s="14" t="s">
        <v>32</v>
      </c>
      <c r="AX814" s="14" t="s">
        <v>84</v>
      </c>
      <c r="AY814" s="257" t="s">
        <v>224</v>
      </c>
    </row>
    <row r="815" spans="1:65" s="2" customFormat="1" ht="24.15" customHeight="1">
      <c r="A815" s="38"/>
      <c r="B815" s="39"/>
      <c r="C815" s="269" t="s">
        <v>1507</v>
      </c>
      <c r="D815" s="269" t="s">
        <v>413</v>
      </c>
      <c r="E815" s="270" t="s">
        <v>1508</v>
      </c>
      <c r="F815" s="271" t="s">
        <v>1509</v>
      </c>
      <c r="G815" s="272" t="s">
        <v>229</v>
      </c>
      <c r="H815" s="273">
        <v>55.664</v>
      </c>
      <c r="I815" s="274"/>
      <c r="J815" s="275">
        <f>ROUND(I815*H815,2)</f>
        <v>0</v>
      </c>
      <c r="K815" s="276"/>
      <c r="L815" s="277"/>
      <c r="M815" s="278" t="s">
        <v>1</v>
      </c>
      <c r="N815" s="279" t="s">
        <v>41</v>
      </c>
      <c r="O815" s="91"/>
      <c r="P815" s="231">
        <f>O815*H815</f>
        <v>0</v>
      </c>
      <c r="Q815" s="231">
        <v>0.018</v>
      </c>
      <c r="R815" s="231">
        <f>Q815*H815</f>
        <v>1.001952</v>
      </c>
      <c r="S815" s="231">
        <v>0</v>
      </c>
      <c r="T815" s="232">
        <f>S815*H815</f>
        <v>0</v>
      </c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R815" s="233" t="s">
        <v>412</v>
      </c>
      <c r="AT815" s="233" t="s">
        <v>413</v>
      </c>
      <c r="AU815" s="233" t="s">
        <v>86</v>
      </c>
      <c r="AY815" s="17" t="s">
        <v>224</v>
      </c>
      <c r="BE815" s="234">
        <f>IF(N815="základní",J815,0)</f>
        <v>0</v>
      </c>
      <c r="BF815" s="234">
        <f>IF(N815="snížená",J815,0)</f>
        <v>0</v>
      </c>
      <c r="BG815" s="234">
        <f>IF(N815="zákl. přenesená",J815,0)</f>
        <v>0</v>
      </c>
      <c r="BH815" s="234">
        <f>IF(N815="sníž. přenesená",J815,0)</f>
        <v>0</v>
      </c>
      <c r="BI815" s="234">
        <f>IF(N815="nulová",J815,0)</f>
        <v>0</v>
      </c>
      <c r="BJ815" s="17" t="s">
        <v>84</v>
      </c>
      <c r="BK815" s="234">
        <f>ROUND(I815*H815,2)</f>
        <v>0</v>
      </c>
      <c r="BL815" s="17" t="s">
        <v>318</v>
      </c>
      <c r="BM815" s="233" t="s">
        <v>1510</v>
      </c>
    </row>
    <row r="816" spans="1:51" s="13" customFormat="1" ht="12">
      <c r="A816" s="13"/>
      <c r="B816" s="235"/>
      <c r="C816" s="236"/>
      <c r="D816" s="237" t="s">
        <v>232</v>
      </c>
      <c r="E816" s="236"/>
      <c r="F816" s="239" t="s">
        <v>1511</v>
      </c>
      <c r="G816" s="236"/>
      <c r="H816" s="240">
        <v>55.664</v>
      </c>
      <c r="I816" s="241"/>
      <c r="J816" s="236"/>
      <c r="K816" s="236"/>
      <c r="L816" s="242"/>
      <c r="M816" s="243"/>
      <c r="N816" s="244"/>
      <c r="O816" s="244"/>
      <c r="P816" s="244"/>
      <c r="Q816" s="244"/>
      <c r="R816" s="244"/>
      <c r="S816" s="244"/>
      <c r="T816" s="245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6" t="s">
        <v>232</v>
      </c>
      <c r="AU816" s="246" t="s">
        <v>86</v>
      </c>
      <c r="AV816" s="13" t="s">
        <v>86</v>
      </c>
      <c r="AW816" s="13" t="s">
        <v>4</v>
      </c>
      <c r="AX816" s="13" t="s">
        <v>84</v>
      </c>
      <c r="AY816" s="246" t="s">
        <v>224</v>
      </c>
    </row>
    <row r="817" spans="1:65" s="2" customFormat="1" ht="24.15" customHeight="1">
      <c r="A817" s="38"/>
      <c r="B817" s="39"/>
      <c r="C817" s="221" t="s">
        <v>1512</v>
      </c>
      <c r="D817" s="221" t="s">
        <v>226</v>
      </c>
      <c r="E817" s="222" t="s">
        <v>1513</v>
      </c>
      <c r="F817" s="223" t="s">
        <v>1514</v>
      </c>
      <c r="G817" s="224" t="s">
        <v>253</v>
      </c>
      <c r="H817" s="225">
        <v>2.176</v>
      </c>
      <c r="I817" s="226"/>
      <c r="J817" s="227">
        <f>ROUND(I817*H817,2)</f>
        <v>0</v>
      </c>
      <c r="K817" s="228"/>
      <c r="L817" s="44"/>
      <c r="M817" s="229" t="s">
        <v>1</v>
      </c>
      <c r="N817" s="230" t="s">
        <v>41</v>
      </c>
      <c r="O817" s="91"/>
      <c r="P817" s="231">
        <f>O817*H817</f>
        <v>0</v>
      </c>
      <c r="Q817" s="231">
        <v>0</v>
      </c>
      <c r="R817" s="231">
        <f>Q817*H817</f>
        <v>0</v>
      </c>
      <c r="S817" s="231">
        <v>0</v>
      </c>
      <c r="T817" s="232">
        <f>S817*H817</f>
        <v>0</v>
      </c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R817" s="233" t="s">
        <v>318</v>
      </c>
      <c r="AT817" s="233" t="s">
        <v>226</v>
      </c>
      <c r="AU817" s="233" t="s">
        <v>86</v>
      </c>
      <c r="AY817" s="17" t="s">
        <v>224</v>
      </c>
      <c r="BE817" s="234">
        <f>IF(N817="základní",J817,0)</f>
        <v>0</v>
      </c>
      <c r="BF817" s="234">
        <f>IF(N817="snížená",J817,0)</f>
        <v>0</v>
      </c>
      <c r="BG817" s="234">
        <f>IF(N817="zákl. přenesená",J817,0)</f>
        <v>0</v>
      </c>
      <c r="BH817" s="234">
        <f>IF(N817="sníž. přenesená",J817,0)</f>
        <v>0</v>
      </c>
      <c r="BI817" s="234">
        <f>IF(N817="nulová",J817,0)</f>
        <v>0</v>
      </c>
      <c r="BJ817" s="17" t="s">
        <v>84</v>
      </c>
      <c r="BK817" s="234">
        <f>ROUND(I817*H817,2)</f>
        <v>0</v>
      </c>
      <c r="BL817" s="17" t="s">
        <v>318</v>
      </c>
      <c r="BM817" s="233" t="s">
        <v>1515</v>
      </c>
    </row>
    <row r="818" spans="1:63" s="12" customFormat="1" ht="22.8" customHeight="1">
      <c r="A818" s="12"/>
      <c r="B818" s="205"/>
      <c r="C818" s="206"/>
      <c r="D818" s="207" t="s">
        <v>75</v>
      </c>
      <c r="E818" s="219" t="s">
        <v>1516</v>
      </c>
      <c r="F818" s="219" t="s">
        <v>1517</v>
      </c>
      <c r="G818" s="206"/>
      <c r="H818" s="206"/>
      <c r="I818" s="209"/>
      <c r="J818" s="220">
        <f>BK818</f>
        <v>0</v>
      </c>
      <c r="K818" s="206"/>
      <c r="L818" s="211"/>
      <c r="M818" s="212"/>
      <c r="N818" s="213"/>
      <c r="O818" s="213"/>
      <c r="P818" s="214">
        <f>SUM(P819:P839)</f>
        <v>0</v>
      </c>
      <c r="Q818" s="213"/>
      <c r="R818" s="214">
        <f>SUM(R819:R839)</f>
        <v>1.4973209200000002</v>
      </c>
      <c r="S818" s="213"/>
      <c r="T818" s="215">
        <f>SUM(T819:T839)</f>
        <v>0.052860000000000004</v>
      </c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R818" s="216" t="s">
        <v>86</v>
      </c>
      <c r="AT818" s="217" t="s">
        <v>75</v>
      </c>
      <c r="AU818" s="217" t="s">
        <v>84</v>
      </c>
      <c r="AY818" s="216" t="s">
        <v>224</v>
      </c>
      <c r="BK818" s="218">
        <f>SUM(BK819:BK839)</f>
        <v>0</v>
      </c>
    </row>
    <row r="819" spans="1:65" s="2" customFormat="1" ht="24.15" customHeight="1">
      <c r="A819" s="38"/>
      <c r="B819" s="39"/>
      <c r="C819" s="221" t="s">
        <v>1518</v>
      </c>
      <c r="D819" s="221" t="s">
        <v>226</v>
      </c>
      <c r="E819" s="222" t="s">
        <v>1519</v>
      </c>
      <c r="F819" s="223" t="s">
        <v>1520</v>
      </c>
      <c r="G819" s="224" t="s">
        <v>229</v>
      </c>
      <c r="H819" s="225">
        <v>71.84</v>
      </c>
      <c r="I819" s="226"/>
      <c r="J819" s="227">
        <f>ROUND(I819*H819,2)</f>
        <v>0</v>
      </c>
      <c r="K819" s="228"/>
      <c r="L819" s="44"/>
      <c r="M819" s="229" t="s">
        <v>1</v>
      </c>
      <c r="N819" s="230" t="s">
        <v>41</v>
      </c>
      <c r="O819" s="91"/>
      <c r="P819" s="231">
        <f>O819*H819</f>
        <v>0</v>
      </c>
      <c r="Q819" s="231">
        <v>0.015</v>
      </c>
      <c r="R819" s="231">
        <f>Q819*H819</f>
        <v>1.0776000000000001</v>
      </c>
      <c r="S819" s="231">
        <v>0</v>
      </c>
      <c r="T819" s="232">
        <f>S819*H819</f>
        <v>0</v>
      </c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R819" s="233" t="s">
        <v>318</v>
      </c>
      <c r="AT819" s="233" t="s">
        <v>226</v>
      </c>
      <c r="AU819" s="233" t="s">
        <v>86</v>
      </c>
      <c r="AY819" s="17" t="s">
        <v>224</v>
      </c>
      <c r="BE819" s="234">
        <f>IF(N819="základní",J819,0)</f>
        <v>0</v>
      </c>
      <c r="BF819" s="234">
        <f>IF(N819="snížená",J819,0)</f>
        <v>0</v>
      </c>
      <c r="BG819" s="234">
        <f>IF(N819="zákl. přenesená",J819,0)</f>
        <v>0</v>
      </c>
      <c r="BH819" s="234">
        <f>IF(N819="sníž. přenesená",J819,0)</f>
        <v>0</v>
      </c>
      <c r="BI819" s="234">
        <f>IF(N819="nulová",J819,0)</f>
        <v>0</v>
      </c>
      <c r="BJ819" s="17" t="s">
        <v>84</v>
      </c>
      <c r="BK819" s="234">
        <f>ROUND(I819*H819,2)</f>
        <v>0</v>
      </c>
      <c r="BL819" s="17" t="s">
        <v>318</v>
      </c>
      <c r="BM819" s="233" t="s">
        <v>1521</v>
      </c>
    </row>
    <row r="820" spans="1:51" s="13" customFormat="1" ht="12">
      <c r="A820" s="13"/>
      <c r="B820" s="235"/>
      <c r="C820" s="236"/>
      <c r="D820" s="237" t="s">
        <v>232</v>
      </c>
      <c r="E820" s="238" t="s">
        <v>1</v>
      </c>
      <c r="F820" s="239" t="s">
        <v>1022</v>
      </c>
      <c r="G820" s="236"/>
      <c r="H820" s="240">
        <v>29.79</v>
      </c>
      <c r="I820" s="241"/>
      <c r="J820" s="236"/>
      <c r="K820" s="236"/>
      <c r="L820" s="242"/>
      <c r="M820" s="243"/>
      <c r="N820" s="244"/>
      <c r="O820" s="244"/>
      <c r="P820" s="244"/>
      <c r="Q820" s="244"/>
      <c r="R820" s="244"/>
      <c r="S820" s="244"/>
      <c r="T820" s="245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6" t="s">
        <v>232</v>
      </c>
      <c r="AU820" s="246" t="s">
        <v>86</v>
      </c>
      <c r="AV820" s="13" t="s">
        <v>86</v>
      </c>
      <c r="AW820" s="13" t="s">
        <v>32</v>
      </c>
      <c r="AX820" s="13" t="s">
        <v>76</v>
      </c>
      <c r="AY820" s="246" t="s">
        <v>224</v>
      </c>
    </row>
    <row r="821" spans="1:51" s="13" customFormat="1" ht="12">
      <c r="A821" s="13"/>
      <c r="B821" s="235"/>
      <c r="C821" s="236"/>
      <c r="D821" s="237" t="s">
        <v>232</v>
      </c>
      <c r="E821" s="238" t="s">
        <v>1</v>
      </c>
      <c r="F821" s="239" t="s">
        <v>1023</v>
      </c>
      <c r="G821" s="236"/>
      <c r="H821" s="240">
        <v>42.05</v>
      </c>
      <c r="I821" s="241"/>
      <c r="J821" s="236"/>
      <c r="K821" s="236"/>
      <c r="L821" s="242"/>
      <c r="M821" s="243"/>
      <c r="N821" s="244"/>
      <c r="O821" s="244"/>
      <c r="P821" s="244"/>
      <c r="Q821" s="244"/>
      <c r="R821" s="244"/>
      <c r="S821" s="244"/>
      <c r="T821" s="245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6" t="s">
        <v>232</v>
      </c>
      <c r="AU821" s="246" t="s">
        <v>86</v>
      </c>
      <c r="AV821" s="13" t="s">
        <v>86</v>
      </c>
      <c r="AW821" s="13" t="s">
        <v>32</v>
      </c>
      <c r="AX821" s="13" t="s">
        <v>76</v>
      </c>
      <c r="AY821" s="246" t="s">
        <v>224</v>
      </c>
    </row>
    <row r="822" spans="1:51" s="14" customFormat="1" ht="12">
      <c r="A822" s="14"/>
      <c r="B822" s="247"/>
      <c r="C822" s="248"/>
      <c r="D822" s="237" t="s">
        <v>232</v>
      </c>
      <c r="E822" s="249" t="s">
        <v>1</v>
      </c>
      <c r="F822" s="250" t="s">
        <v>240</v>
      </c>
      <c r="G822" s="248"/>
      <c r="H822" s="251">
        <v>71.84</v>
      </c>
      <c r="I822" s="252"/>
      <c r="J822" s="248"/>
      <c r="K822" s="248"/>
      <c r="L822" s="253"/>
      <c r="M822" s="254"/>
      <c r="N822" s="255"/>
      <c r="O822" s="255"/>
      <c r="P822" s="255"/>
      <c r="Q822" s="255"/>
      <c r="R822" s="255"/>
      <c r="S822" s="255"/>
      <c r="T822" s="256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7" t="s">
        <v>232</v>
      </c>
      <c r="AU822" s="257" t="s">
        <v>86</v>
      </c>
      <c r="AV822" s="14" t="s">
        <v>230</v>
      </c>
      <c r="AW822" s="14" t="s">
        <v>32</v>
      </c>
      <c r="AX822" s="14" t="s">
        <v>84</v>
      </c>
      <c r="AY822" s="257" t="s">
        <v>224</v>
      </c>
    </row>
    <row r="823" spans="1:65" s="2" customFormat="1" ht="24.15" customHeight="1">
      <c r="A823" s="38"/>
      <c r="B823" s="39"/>
      <c r="C823" s="221" t="s">
        <v>1522</v>
      </c>
      <c r="D823" s="221" t="s">
        <v>226</v>
      </c>
      <c r="E823" s="222" t="s">
        <v>1523</v>
      </c>
      <c r="F823" s="223" t="s">
        <v>1524</v>
      </c>
      <c r="G823" s="224" t="s">
        <v>229</v>
      </c>
      <c r="H823" s="225">
        <v>17.62</v>
      </c>
      <c r="I823" s="226"/>
      <c r="J823" s="227">
        <f>ROUND(I823*H823,2)</f>
        <v>0</v>
      </c>
      <c r="K823" s="228"/>
      <c r="L823" s="44"/>
      <c r="M823" s="229" t="s">
        <v>1</v>
      </c>
      <c r="N823" s="230" t="s">
        <v>41</v>
      </c>
      <c r="O823" s="91"/>
      <c r="P823" s="231">
        <f>O823*H823</f>
        <v>0</v>
      </c>
      <c r="Q823" s="231">
        <v>0</v>
      </c>
      <c r="R823" s="231">
        <f>Q823*H823</f>
        <v>0</v>
      </c>
      <c r="S823" s="231">
        <v>0.003</v>
      </c>
      <c r="T823" s="232">
        <f>S823*H823</f>
        <v>0.052860000000000004</v>
      </c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R823" s="233" t="s">
        <v>318</v>
      </c>
      <c r="AT823" s="233" t="s">
        <v>226</v>
      </c>
      <c r="AU823" s="233" t="s">
        <v>86</v>
      </c>
      <c r="AY823" s="17" t="s">
        <v>224</v>
      </c>
      <c r="BE823" s="234">
        <f>IF(N823="základní",J823,0)</f>
        <v>0</v>
      </c>
      <c r="BF823" s="234">
        <f>IF(N823="snížená",J823,0)</f>
        <v>0</v>
      </c>
      <c r="BG823" s="234">
        <f>IF(N823="zákl. přenesená",J823,0)</f>
        <v>0</v>
      </c>
      <c r="BH823" s="234">
        <f>IF(N823="sníž. přenesená",J823,0)</f>
        <v>0</v>
      </c>
      <c r="BI823" s="234">
        <f>IF(N823="nulová",J823,0)</f>
        <v>0</v>
      </c>
      <c r="BJ823" s="17" t="s">
        <v>84</v>
      </c>
      <c r="BK823" s="234">
        <f>ROUND(I823*H823,2)</f>
        <v>0</v>
      </c>
      <c r="BL823" s="17" t="s">
        <v>318</v>
      </c>
      <c r="BM823" s="233" t="s">
        <v>1525</v>
      </c>
    </row>
    <row r="824" spans="1:51" s="13" customFormat="1" ht="12">
      <c r="A824" s="13"/>
      <c r="B824" s="235"/>
      <c r="C824" s="236"/>
      <c r="D824" s="237" t="s">
        <v>232</v>
      </c>
      <c r="E824" s="238" t="s">
        <v>1</v>
      </c>
      <c r="F824" s="239" t="s">
        <v>968</v>
      </c>
      <c r="G824" s="236"/>
      <c r="H824" s="240">
        <v>17.62</v>
      </c>
      <c r="I824" s="241"/>
      <c r="J824" s="236"/>
      <c r="K824" s="236"/>
      <c r="L824" s="242"/>
      <c r="M824" s="243"/>
      <c r="N824" s="244"/>
      <c r="O824" s="244"/>
      <c r="P824" s="244"/>
      <c r="Q824" s="244"/>
      <c r="R824" s="244"/>
      <c r="S824" s="244"/>
      <c r="T824" s="245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6" t="s">
        <v>232</v>
      </c>
      <c r="AU824" s="246" t="s">
        <v>86</v>
      </c>
      <c r="AV824" s="13" t="s">
        <v>86</v>
      </c>
      <c r="AW824" s="13" t="s">
        <v>32</v>
      </c>
      <c r="AX824" s="13" t="s">
        <v>84</v>
      </c>
      <c r="AY824" s="246" t="s">
        <v>224</v>
      </c>
    </row>
    <row r="825" spans="1:65" s="2" customFormat="1" ht="16.5" customHeight="1">
      <c r="A825" s="38"/>
      <c r="B825" s="39"/>
      <c r="C825" s="221" t="s">
        <v>1526</v>
      </c>
      <c r="D825" s="221" t="s">
        <v>226</v>
      </c>
      <c r="E825" s="222" t="s">
        <v>1527</v>
      </c>
      <c r="F825" s="223" t="s">
        <v>1528</v>
      </c>
      <c r="G825" s="224" t="s">
        <v>229</v>
      </c>
      <c r="H825" s="225">
        <v>112.92</v>
      </c>
      <c r="I825" s="226"/>
      <c r="J825" s="227">
        <f>ROUND(I825*H825,2)</f>
        <v>0</v>
      </c>
      <c r="K825" s="228"/>
      <c r="L825" s="44"/>
      <c r="M825" s="229" t="s">
        <v>1</v>
      </c>
      <c r="N825" s="230" t="s">
        <v>41</v>
      </c>
      <c r="O825" s="91"/>
      <c r="P825" s="231">
        <f>O825*H825</f>
        <v>0</v>
      </c>
      <c r="Q825" s="231">
        <v>0.0003</v>
      </c>
      <c r="R825" s="231">
        <f>Q825*H825</f>
        <v>0.033875999999999996</v>
      </c>
      <c r="S825" s="231">
        <v>0</v>
      </c>
      <c r="T825" s="232">
        <f>S825*H825</f>
        <v>0</v>
      </c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R825" s="233" t="s">
        <v>318</v>
      </c>
      <c r="AT825" s="233" t="s">
        <v>226</v>
      </c>
      <c r="AU825" s="233" t="s">
        <v>86</v>
      </c>
      <c r="AY825" s="17" t="s">
        <v>224</v>
      </c>
      <c r="BE825" s="234">
        <f>IF(N825="základní",J825,0)</f>
        <v>0</v>
      </c>
      <c r="BF825" s="234">
        <f>IF(N825="snížená",J825,0)</f>
        <v>0</v>
      </c>
      <c r="BG825" s="234">
        <f>IF(N825="zákl. přenesená",J825,0)</f>
        <v>0</v>
      </c>
      <c r="BH825" s="234">
        <f>IF(N825="sníž. přenesená",J825,0)</f>
        <v>0</v>
      </c>
      <c r="BI825" s="234">
        <f>IF(N825="nulová",J825,0)</f>
        <v>0</v>
      </c>
      <c r="BJ825" s="17" t="s">
        <v>84</v>
      </c>
      <c r="BK825" s="234">
        <f>ROUND(I825*H825,2)</f>
        <v>0</v>
      </c>
      <c r="BL825" s="17" t="s">
        <v>318</v>
      </c>
      <c r="BM825" s="233" t="s">
        <v>1529</v>
      </c>
    </row>
    <row r="826" spans="1:51" s="13" customFormat="1" ht="12">
      <c r="A826" s="13"/>
      <c r="B826" s="235"/>
      <c r="C826" s="236"/>
      <c r="D826" s="237" t="s">
        <v>232</v>
      </c>
      <c r="E826" s="238" t="s">
        <v>1</v>
      </c>
      <c r="F826" s="239" t="s">
        <v>1022</v>
      </c>
      <c r="G826" s="236"/>
      <c r="H826" s="240">
        <v>29.79</v>
      </c>
      <c r="I826" s="241"/>
      <c r="J826" s="236"/>
      <c r="K826" s="236"/>
      <c r="L826" s="242"/>
      <c r="M826" s="243"/>
      <c r="N826" s="244"/>
      <c r="O826" s="244"/>
      <c r="P826" s="244"/>
      <c r="Q826" s="244"/>
      <c r="R826" s="244"/>
      <c r="S826" s="244"/>
      <c r="T826" s="245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6" t="s">
        <v>232</v>
      </c>
      <c r="AU826" s="246" t="s">
        <v>86</v>
      </c>
      <c r="AV826" s="13" t="s">
        <v>86</v>
      </c>
      <c r="AW826" s="13" t="s">
        <v>32</v>
      </c>
      <c r="AX826" s="13" t="s">
        <v>76</v>
      </c>
      <c r="AY826" s="246" t="s">
        <v>224</v>
      </c>
    </row>
    <row r="827" spans="1:51" s="13" customFormat="1" ht="12">
      <c r="A827" s="13"/>
      <c r="B827" s="235"/>
      <c r="C827" s="236"/>
      <c r="D827" s="237" t="s">
        <v>232</v>
      </c>
      <c r="E827" s="238" t="s">
        <v>1</v>
      </c>
      <c r="F827" s="239" t="s">
        <v>1023</v>
      </c>
      <c r="G827" s="236"/>
      <c r="H827" s="240">
        <v>42.05</v>
      </c>
      <c r="I827" s="241"/>
      <c r="J827" s="236"/>
      <c r="K827" s="236"/>
      <c r="L827" s="242"/>
      <c r="M827" s="243"/>
      <c r="N827" s="244"/>
      <c r="O827" s="244"/>
      <c r="P827" s="244"/>
      <c r="Q827" s="244"/>
      <c r="R827" s="244"/>
      <c r="S827" s="244"/>
      <c r="T827" s="245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6" t="s">
        <v>232</v>
      </c>
      <c r="AU827" s="246" t="s">
        <v>86</v>
      </c>
      <c r="AV827" s="13" t="s">
        <v>86</v>
      </c>
      <c r="AW827" s="13" t="s">
        <v>32</v>
      </c>
      <c r="AX827" s="13" t="s">
        <v>76</v>
      </c>
      <c r="AY827" s="246" t="s">
        <v>224</v>
      </c>
    </row>
    <row r="828" spans="1:51" s="13" customFormat="1" ht="12">
      <c r="A828" s="13"/>
      <c r="B828" s="235"/>
      <c r="C828" s="236"/>
      <c r="D828" s="237" t="s">
        <v>232</v>
      </c>
      <c r="E828" s="238" t="s">
        <v>1</v>
      </c>
      <c r="F828" s="239" t="s">
        <v>1530</v>
      </c>
      <c r="G828" s="236"/>
      <c r="H828" s="240">
        <v>41.08</v>
      </c>
      <c r="I828" s="241"/>
      <c r="J828" s="236"/>
      <c r="K828" s="236"/>
      <c r="L828" s="242"/>
      <c r="M828" s="243"/>
      <c r="N828" s="244"/>
      <c r="O828" s="244"/>
      <c r="P828" s="244"/>
      <c r="Q828" s="244"/>
      <c r="R828" s="244"/>
      <c r="S828" s="244"/>
      <c r="T828" s="245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6" t="s">
        <v>232</v>
      </c>
      <c r="AU828" s="246" t="s">
        <v>86</v>
      </c>
      <c r="AV828" s="13" t="s">
        <v>86</v>
      </c>
      <c r="AW828" s="13" t="s">
        <v>32</v>
      </c>
      <c r="AX828" s="13" t="s">
        <v>76</v>
      </c>
      <c r="AY828" s="246" t="s">
        <v>224</v>
      </c>
    </row>
    <row r="829" spans="1:51" s="14" customFormat="1" ht="12">
      <c r="A829" s="14"/>
      <c r="B829" s="247"/>
      <c r="C829" s="248"/>
      <c r="D829" s="237" t="s">
        <v>232</v>
      </c>
      <c r="E829" s="249" t="s">
        <v>1</v>
      </c>
      <c r="F829" s="250" t="s">
        <v>240</v>
      </c>
      <c r="G829" s="248"/>
      <c r="H829" s="251">
        <v>112.92</v>
      </c>
      <c r="I829" s="252"/>
      <c r="J829" s="248"/>
      <c r="K829" s="248"/>
      <c r="L829" s="253"/>
      <c r="M829" s="254"/>
      <c r="N829" s="255"/>
      <c r="O829" s="255"/>
      <c r="P829" s="255"/>
      <c r="Q829" s="255"/>
      <c r="R829" s="255"/>
      <c r="S829" s="255"/>
      <c r="T829" s="256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7" t="s">
        <v>232</v>
      </c>
      <c r="AU829" s="257" t="s">
        <v>86</v>
      </c>
      <c r="AV829" s="14" t="s">
        <v>230</v>
      </c>
      <c r="AW829" s="14" t="s">
        <v>32</v>
      </c>
      <c r="AX829" s="14" t="s">
        <v>84</v>
      </c>
      <c r="AY829" s="257" t="s">
        <v>224</v>
      </c>
    </row>
    <row r="830" spans="1:65" s="2" customFormat="1" ht="16.5" customHeight="1">
      <c r="A830" s="38"/>
      <c r="B830" s="39"/>
      <c r="C830" s="269" t="s">
        <v>1531</v>
      </c>
      <c r="D830" s="269" t="s">
        <v>413</v>
      </c>
      <c r="E830" s="270" t="s">
        <v>1532</v>
      </c>
      <c r="F830" s="271" t="s">
        <v>1533</v>
      </c>
      <c r="G830" s="272" t="s">
        <v>229</v>
      </c>
      <c r="H830" s="273">
        <v>124.212</v>
      </c>
      <c r="I830" s="274"/>
      <c r="J830" s="275">
        <f>ROUND(I830*H830,2)</f>
        <v>0</v>
      </c>
      <c r="K830" s="276"/>
      <c r="L830" s="277"/>
      <c r="M830" s="278" t="s">
        <v>1</v>
      </c>
      <c r="N830" s="279" t="s">
        <v>41</v>
      </c>
      <c r="O830" s="91"/>
      <c r="P830" s="231">
        <f>O830*H830</f>
        <v>0</v>
      </c>
      <c r="Q830" s="231">
        <v>0.00283</v>
      </c>
      <c r="R830" s="231">
        <f>Q830*H830</f>
        <v>0.35151996</v>
      </c>
      <c r="S830" s="231">
        <v>0</v>
      </c>
      <c r="T830" s="232">
        <f>S830*H830</f>
        <v>0</v>
      </c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R830" s="233" t="s">
        <v>412</v>
      </c>
      <c r="AT830" s="233" t="s">
        <v>413</v>
      </c>
      <c r="AU830" s="233" t="s">
        <v>86</v>
      </c>
      <c r="AY830" s="17" t="s">
        <v>224</v>
      </c>
      <c r="BE830" s="234">
        <f>IF(N830="základní",J830,0)</f>
        <v>0</v>
      </c>
      <c r="BF830" s="234">
        <f>IF(N830="snížená",J830,0)</f>
        <v>0</v>
      </c>
      <c r="BG830" s="234">
        <f>IF(N830="zákl. přenesená",J830,0)</f>
        <v>0</v>
      </c>
      <c r="BH830" s="234">
        <f>IF(N830="sníž. přenesená",J830,0)</f>
        <v>0</v>
      </c>
      <c r="BI830" s="234">
        <f>IF(N830="nulová",J830,0)</f>
        <v>0</v>
      </c>
      <c r="BJ830" s="17" t="s">
        <v>84</v>
      </c>
      <c r="BK830" s="234">
        <f>ROUND(I830*H830,2)</f>
        <v>0</v>
      </c>
      <c r="BL830" s="17" t="s">
        <v>318</v>
      </c>
      <c r="BM830" s="233" t="s">
        <v>1534</v>
      </c>
    </row>
    <row r="831" spans="1:51" s="13" customFormat="1" ht="12">
      <c r="A831" s="13"/>
      <c r="B831" s="235"/>
      <c r="C831" s="236"/>
      <c r="D831" s="237" t="s">
        <v>232</v>
      </c>
      <c r="E831" s="236"/>
      <c r="F831" s="239" t="s">
        <v>1535</v>
      </c>
      <c r="G831" s="236"/>
      <c r="H831" s="240">
        <v>124.212</v>
      </c>
      <c r="I831" s="241"/>
      <c r="J831" s="236"/>
      <c r="K831" s="236"/>
      <c r="L831" s="242"/>
      <c r="M831" s="243"/>
      <c r="N831" s="244"/>
      <c r="O831" s="244"/>
      <c r="P831" s="244"/>
      <c r="Q831" s="244"/>
      <c r="R831" s="244"/>
      <c r="S831" s="244"/>
      <c r="T831" s="245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6" t="s">
        <v>232</v>
      </c>
      <c r="AU831" s="246" t="s">
        <v>86</v>
      </c>
      <c r="AV831" s="13" t="s">
        <v>86</v>
      </c>
      <c r="AW831" s="13" t="s">
        <v>4</v>
      </c>
      <c r="AX831" s="13" t="s">
        <v>84</v>
      </c>
      <c r="AY831" s="246" t="s">
        <v>224</v>
      </c>
    </row>
    <row r="832" spans="1:65" s="2" customFormat="1" ht="16.5" customHeight="1">
      <c r="A832" s="38"/>
      <c r="B832" s="39"/>
      <c r="C832" s="221" t="s">
        <v>1536</v>
      </c>
      <c r="D832" s="221" t="s">
        <v>226</v>
      </c>
      <c r="E832" s="222" t="s">
        <v>1537</v>
      </c>
      <c r="F832" s="223" t="s">
        <v>1538</v>
      </c>
      <c r="G832" s="224" t="s">
        <v>438</v>
      </c>
      <c r="H832" s="225">
        <v>116.12</v>
      </c>
      <c r="I832" s="226"/>
      <c r="J832" s="227">
        <f>ROUND(I832*H832,2)</f>
        <v>0</v>
      </c>
      <c r="K832" s="228"/>
      <c r="L832" s="44"/>
      <c r="M832" s="229" t="s">
        <v>1</v>
      </c>
      <c r="N832" s="230" t="s">
        <v>41</v>
      </c>
      <c r="O832" s="91"/>
      <c r="P832" s="231">
        <f>O832*H832</f>
        <v>0</v>
      </c>
      <c r="Q832" s="231">
        <v>1E-05</v>
      </c>
      <c r="R832" s="231">
        <f>Q832*H832</f>
        <v>0.0011612</v>
      </c>
      <c r="S832" s="231">
        <v>0</v>
      </c>
      <c r="T832" s="232">
        <f>S832*H832</f>
        <v>0</v>
      </c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R832" s="233" t="s">
        <v>318</v>
      </c>
      <c r="AT832" s="233" t="s">
        <v>226</v>
      </c>
      <c r="AU832" s="233" t="s">
        <v>86</v>
      </c>
      <c r="AY832" s="17" t="s">
        <v>224</v>
      </c>
      <c r="BE832" s="234">
        <f>IF(N832="základní",J832,0)</f>
        <v>0</v>
      </c>
      <c r="BF832" s="234">
        <f>IF(N832="snížená",J832,0)</f>
        <v>0</v>
      </c>
      <c r="BG832" s="234">
        <f>IF(N832="zákl. přenesená",J832,0)</f>
        <v>0</v>
      </c>
      <c r="BH832" s="234">
        <f>IF(N832="sníž. přenesená",J832,0)</f>
        <v>0</v>
      </c>
      <c r="BI832" s="234">
        <f>IF(N832="nulová",J832,0)</f>
        <v>0</v>
      </c>
      <c r="BJ832" s="17" t="s">
        <v>84</v>
      </c>
      <c r="BK832" s="234">
        <f>ROUND(I832*H832,2)</f>
        <v>0</v>
      </c>
      <c r="BL832" s="17" t="s">
        <v>318</v>
      </c>
      <c r="BM832" s="233" t="s">
        <v>1539</v>
      </c>
    </row>
    <row r="833" spans="1:51" s="13" customFormat="1" ht="12">
      <c r="A833" s="13"/>
      <c r="B833" s="235"/>
      <c r="C833" s="236"/>
      <c r="D833" s="237" t="s">
        <v>232</v>
      </c>
      <c r="E833" s="238" t="s">
        <v>1</v>
      </c>
      <c r="F833" s="239" t="s">
        <v>1540</v>
      </c>
      <c r="G833" s="236"/>
      <c r="H833" s="240">
        <v>31.545</v>
      </c>
      <c r="I833" s="241"/>
      <c r="J833" s="236"/>
      <c r="K833" s="236"/>
      <c r="L833" s="242"/>
      <c r="M833" s="243"/>
      <c r="N833" s="244"/>
      <c r="O833" s="244"/>
      <c r="P833" s="244"/>
      <c r="Q833" s="244"/>
      <c r="R833" s="244"/>
      <c r="S833" s="244"/>
      <c r="T833" s="245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6" t="s">
        <v>232</v>
      </c>
      <c r="AU833" s="246" t="s">
        <v>86</v>
      </c>
      <c r="AV833" s="13" t="s">
        <v>86</v>
      </c>
      <c r="AW833" s="13" t="s">
        <v>32</v>
      </c>
      <c r="AX833" s="13" t="s">
        <v>76</v>
      </c>
      <c r="AY833" s="246" t="s">
        <v>224</v>
      </c>
    </row>
    <row r="834" spans="1:51" s="13" customFormat="1" ht="12">
      <c r="A834" s="13"/>
      <c r="B834" s="235"/>
      <c r="C834" s="236"/>
      <c r="D834" s="237" t="s">
        <v>232</v>
      </c>
      <c r="E834" s="238" t="s">
        <v>1</v>
      </c>
      <c r="F834" s="239" t="s">
        <v>1541</v>
      </c>
      <c r="G834" s="236"/>
      <c r="H834" s="240">
        <v>45.03</v>
      </c>
      <c r="I834" s="241"/>
      <c r="J834" s="236"/>
      <c r="K834" s="236"/>
      <c r="L834" s="242"/>
      <c r="M834" s="243"/>
      <c r="N834" s="244"/>
      <c r="O834" s="244"/>
      <c r="P834" s="244"/>
      <c r="Q834" s="244"/>
      <c r="R834" s="244"/>
      <c r="S834" s="244"/>
      <c r="T834" s="245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6" t="s">
        <v>232</v>
      </c>
      <c r="AU834" s="246" t="s">
        <v>86</v>
      </c>
      <c r="AV834" s="13" t="s">
        <v>86</v>
      </c>
      <c r="AW834" s="13" t="s">
        <v>32</v>
      </c>
      <c r="AX834" s="13" t="s">
        <v>76</v>
      </c>
      <c r="AY834" s="246" t="s">
        <v>224</v>
      </c>
    </row>
    <row r="835" spans="1:51" s="13" customFormat="1" ht="12">
      <c r="A835" s="13"/>
      <c r="B835" s="235"/>
      <c r="C835" s="236"/>
      <c r="D835" s="237" t="s">
        <v>232</v>
      </c>
      <c r="E835" s="238" t="s">
        <v>1</v>
      </c>
      <c r="F835" s="239" t="s">
        <v>1542</v>
      </c>
      <c r="G835" s="236"/>
      <c r="H835" s="240">
        <v>39.545</v>
      </c>
      <c r="I835" s="241"/>
      <c r="J835" s="236"/>
      <c r="K835" s="236"/>
      <c r="L835" s="242"/>
      <c r="M835" s="243"/>
      <c r="N835" s="244"/>
      <c r="O835" s="244"/>
      <c r="P835" s="244"/>
      <c r="Q835" s="244"/>
      <c r="R835" s="244"/>
      <c r="S835" s="244"/>
      <c r="T835" s="245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6" t="s">
        <v>232</v>
      </c>
      <c r="AU835" s="246" t="s">
        <v>86</v>
      </c>
      <c r="AV835" s="13" t="s">
        <v>86</v>
      </c>
      <c r="AW835" s="13" t="s">
        <v>32</v>
      </c>
      <c r="AX835" s="13" t="s">
        <v>76</v>
      </c>
      <c r="AY835" s="246" t="s">
        <v>224</v>
      </c>
    </row>
    <row r="836" spans="1:51" s="14" customFormat="1" ht="12">
      <c r="A836" s="14"/>
      <c r="B836" s="247"/>
      <c r="C836" s="248"/>
      <c r="D836" s="237" t="s">
        <v>232</v>
      </c>
      <c r="E836" s="249" t="s">
        <v>1</v>
      </c>
      <c r="F836" s="250" t="s">
        <v>240</v>
      </c>
      <c r="G836" s="248"/>
      <c r="H836" s="251">
        <v>116.12</v>
      </c>
      <c r="I836" s="252"/>
      <c r="J836" s="248"/>
      <c r="K836" s="248"/>
      <c r="L836" s="253"/>
      <c r="M836" s="254"/>
      <c r="N836" s="255"/>
      <c r="O836" s="255"/>
      <c r="P836" s="255"/>
      <c r="Q836" s="255"/>
      <c r="R836" s="255"/>
      <c r="S836" s="255"/>
      <c r="T836" s="256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57" t="s">
        <v>232</v>
      </c>
      <c r="AU836" s="257" t="s">
        <v>86</v>
      </c>
      <c r="AV836" s="14" t="s">
        <v>230</v>
      </c>
      <c r="AW836" s="14" t="s">
        <v>32</v>
      </c>
      <c r="AX836" s="14" t="s">
        <v>84</v>
      </c>
      <c r="AY836" s="257" t="s">
        <v>224</v>
      </c>
    </row>
    <row r="837" spans="1:65" s="2" customFormat="1" ht="16.5" customHeight="1">
      <c r="A837" s="38"/>
      <c r="B837" s="39"/>
      <c r="C837" s="269" t="s">
        <v>1543</v>
      </c>
      <c r="D837" s="269" t="s">
        <v>413</v>
      </c>
      <c r="E837" s="270" t="s">
        <v>1544</v>
      </c>
      <c r="F837" s="271" t="s">
        <v>1545</v>
      </c>
      <c r="G837" s="272" t="s">
        <v>438</v>
      </c>
      <c r="H837" s="273">
        <v>118.442</v>
      </c>
      <c r="I837" s="274"/>
      <c r="J837" s="275">
        <f>ROUND(I837*H837,2)</f>
        <v>0</v>
      </c>
      <c r="K837" s="276"/>
      <c r="L837" s="277"/>
      <c r="M837" s="278" t="s">
        <v>1</v>
      </c>
      <c r="N837" s="279" t="s">
        <v>41</v>
      </c>
      <c r="O837" s="91"/>
      <c r="P837" s="231">
        <f>O837*H837</f>
        <v>0</v>
      </c>
      <c r="Q837" s="231">
        <v>0.00028</v>
      </c>
      <c r="R837" s="231">
        <f>Q837*H837</f>
        <v>0.033163759999999994</v>
      </c>
      <c r="S837" s="231">
        <v>0</v>
      </c>
      <c r="T837" s="232">
        <f>S837*H837</f>
        <v>0</v>
      </c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R837" s="233" t="s">
        <v>412</v>
      </c>
      <c r="AT837" s="233" t="s">
        <v>413</v>
      </c>
      <c r="AU837" s="233" t="s">
        <v>86</v>
      </c>
      <c r="AY837" s="17" t="s">
        <v>224</v>
      </c>
      <c r="BE837" s="234">
        <f>IF(N837="základní",J837,0)</f>
        <v>0</v>
      </c>
      <c r="BF837" s="234">
        <f>IF(N837="snížená",J837,0)</f>
        <v>0</v>
      </c>
      <c r="BG837" s="234">
        <f>IF(N837="zákl. přenesená",J837,0)</f>
        <v>0</v>
      </c>
      <c r="BH837" s="234">
        <f>IF(N837="sníž. přenesená",J837,0)</f>
        <v>0</v>
      </c>
      <c r="BI837" s="234">
        <f>IF(N837="nulová",J837,0)</f>
        <v>0</v>
      </c>
      <c r="BJ837" s="17" t="s">
        <v>84</v>
      </c>
      <c r="BK837" s="234">
        <f>ROUND(I837*H837,2)</f>
        <v>0</v>
      </c>
      <c r="BL837" s="17" t="s">
        <v>318</v>
      </c>
      <c r="BM837" s="233" t="s">
        <v>1546</v>
      </c>
    </row>
    <row r="838" spans="1:51" s="13" customFormat="1" ht="12">
      <c r="A838" s="13"/>
      <c r="B838" s="235"/>
      <c r="C838" s="236"/>
      <c r="D838" s="237" t="s">
        <v>232</v>
      </c>
      <c r="E838" s="236"/>
      <c r="F838" s="239" t="s">
        <v>1547</v>
      </c>
      <c r="G838" s="236"/>
      <c r="H838" s="240">
        <v>118.442</v>
      </c>
      <c r="I838" s="241"/>
      <c r="J838" s="236"/>
      <c r="K838" s="236"/>
      <c r="L838" s="242"/>
      <c r="M838" s="243"/>
      <c r="N838" s="244"/>
      <c r="O838" s="244"/>
      <c r="P838" s="244"/>
      <c r="Q838" s="244"/>
      <c r="R838" s="244"/>
      <c r="S838" s="244"/>
      <c r="T838" s="245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6" t="s">
        <v>232</v>
      </c>
      <c r="AU838" s="246" t="s">
        <v>86</v>
      </c>
      <c r="AV838" s="13" t="s">
        <v>86</v>
      </c>
      <c r="AW838" s="13" t="s">
        <v>4</v>
      </c>
      <c r="AX838" s="13" t="s">
        <v>84</v>
      </c>
      <c r="AY838" s="246" t="s">
        <v>224</v>
      </c>
    </row>
    <row r="839" spans="1:65" s="2" customFormat="1" ht="24.15" customHeight="1">
      <c r="A839" s="38"/>
      <c r="B839" s="39"/>
      <c r="C839" s="221" t="s">
        <v>1548</v>
      </c>
      <c r="D839" s="221" t="s">
        <v>226</v>
      </c>
      <c r="E839" s="222" t="s">
        <v>1549</v>
      </c>
      <c r="F839" s="223" t="s">
        <v>1550</v>
      </c>
      <c r="G839" s="224" t="s">
        <v>253</v>
      </c>
      <c r="H839" s="225">
        <v>1.497</v>
      </c>
      <c r="I839" s="226"/>
      <c r="J839" s="227">
        <f>ROUND(I839*H839,2)</f>
        <v>0</v>
      </c>
      <c r="K839" s="228"/>
      <c r="L839" s="44"/>
      <c r="M839" s="229" t="s">
        <v>1</v>
      </c>
      <c r="N839" s="230" t="s">
        <v>41</v>
      </c>
      <c r="O839" s="91"/>
      <c r="P839" s="231">
        <f>O839*H839</f>
        <v>0</v>
      </c>
      <c r="Q839" s="231">
        <v>0</v>
      </c>
      <c r="R839" s="231">
        <f>Q839*H839</f>
        <v>0</v>
      </c>
      <c r="S839" s="231">
        <v>0</v>
      </c>
      <c r="T839" s="232">
        <f>S839*H839</f>
        <v>0</v>
      </c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R839" s="233" t="s">
        <v>318</v>
      </c>
      <c r="AT839" s="233" t="s">
        <v>226</v>
      </c>
      <c r="AU839" s="233" t="s">
        <v>86</v>
      </c>
      <c r="AY839" s="17" t="s">
        <v>224</v>
      </c>
      <c r="BE839" s="234">
        <f>IF(N839="základní",J839,0)</f>
        <v>0</v>
      </c>
      <c r="BF839" s="234">
        <f>IF(N839="snížená",J839,0)</f>
        <v>0</v>
      </c>
      <c r="BG839" s="234">
        <f>IF(N839="zákl. přenesená",J839,0)</f>
        <v>0</v>
      </c>
      <c r="BH839" s="234">
        <f>IF(N839="sníž. přenesená",J839,0)</f>
        <v>0</v>
      </c>
      <c r="BI839" s="234">
        <f>IF(N839="nulová",J839,0)</f>
        <v>0</v>
      </c>
      <c r="BJ839" s="17" t="s">
        <v>84</v>
      </c>
      <c r="BK839" s="234">
        <f>ROUND(I839*H839,2)</f>
        <v>0</v>
      </c>
      <c r="BL839" s="17" t="s">
        <v>318</v>
      </c>
      <c r="BM839" s="233" t="s">
        <v>1551</v>
      </c>
    </row>
    <row r="840" spans="1:63" s="12" customFormat="1" ht="22.8" customHeight="1">
      <c r="A840" s="12"/>
      <c r="B840" s="205"/>
      <c r="C840" s="206"/>
      <c r="D840" s="207" t="s">
        <v>75</v>
      </c>
      <c r="E840" s="219" t="s">
        <v>1552</v>
      </c>
      <c r="F840" s="219" t="s">
        <v>1553</v>
      </c>
      <c r="G840" s="206"/>
      <c r="H840" s="206"/>
      <c r="I840" s="209"/>
      <c r="J840" s="220">
        <f>BK840</f>
        <v>0</v>
      </c>
      <c r="K840" s="206"/>
      <c r="L840" s="211"/>
      <c r="M840" s="212"/>
      <c r="N840" s="213"/>
      <c r="O840" s="213"/>
      <c r="P840" s="214">
        <f>SUM(P841:P863)</f>
        <v>0</v>
      </c>
      <c r="Q840" s="213"/>
      <c r="R840" s="214">
        <f>SUM(R841:R863)</f>
        <v>1.2165304000000001</v>
      </c>
      <c r="S840" s="213"/>
      <c r="T840" s="215">
        <f>SUM(T841:T863)</f>
        <v>2.333997</v>
      </c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R840" s="216" t="s">
        <v>86</v>
      </c>
      <c r="AT840" s="217" t="s">
        <v>75</v>
      </c>
      <c r="AU840" s="217" t="s">
        <v>84</v>
      </c>
      <c r="AY840" s="216" t="s">
        <v>224</v>
      </c>
      <c r="BK840" s="218">
        <f>SUM(BK841:BK863)</f>
        <v>0</v>
      </c>
    </row>
    <row r="841" spans="1:65" s="2" customFormat="1" ht="24.15" customHeight="1">
      <c r="A841" s="38"/>
      <c r="B841" s="39"/>
      <c r="C841" s="221" t="s">
        <v>1554</v>
      </c>
      <c r="D841" s="221" t="s">
        <v>226</v>
      </c>
      <c r="E841" s="222" t="s">
        <v>1555</v>
      </c>
      <c r="F841" s="223" t="s">
        <v>1556</v>
      </c>
      <c r="G841" s="224" t="s">
        <v>229</v>
      </c>
      <c r="H841" s="225">
        <v>28.638</v>
      </c>
      <c r="I841" s="226"/>
      <c r="J841" s="227">
        <f>ROUND(I841*H841,2)</f>
        <v>0</v>
      </c>
      <c r="K841" s="228"/>
      <c r="L841" s="44"/>
      <c r="M841" s="229" t="s">
        <v>1</v>
      </c>
      <c r="N841" s="230" t="s">
        <v>41</v>
      </c>
      <c r="O841" s="91"/>
      <c r="P841" s="231">
        <f>O841*H841</f>
        <v>0</v>
      </c>
      <c r="Q841" s="231">
        <v>0</v>
      </c>
      <c r="R841" s="231">
        <f>Q841*H841</f>
        <v>0</v>
      </c>
      <c r="S841" s="231">
        <v>0.0815</v>
      </c>
      <c r="T841" s="232">
        <f>S841*H841</f>
        <v>2.333997</v>
      </c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R841" s="233" t="s">
        <v>318</v>
      </c>
      <c r="AT841" s="233" t="s">
        <v>226</v>
      </c>
      <c r="AU841" s="233" t="s">
        <v>86</v>
      </c>
      <c r="AY841" s="17" t="s">
        <v>224</v>
      </c>
      <c r="BE841" s="234">
        <f>IF(N841="základní",J841,0)</f>
        <v>0</v>
      </c>
      <c r="BF841" s="234">
        <f>IF(N841="snížená",J841,0)</f>
        <v>0</v>
      </c>
      <c r="BG841" s="234">
        <f>IF(N841="zákl. přenesená",J841,0)</f>
        <v>0</v>
      </c>
      <c r="BH841" s="234">
        <f>IF(N841="sníž. přenesená",J841,0)</f>
        <v>0</v>
      </c>
      <c r="BI841" s="234">
        <f>IF(N841="nulová",J841,0)</f>
        <v>0</v>
      </c>
      <c r="BJ841" s="17" t="s">
        <v>84</v>
      </c>
      <c r="BK841" s="234">
        <f>ROUND(I841*H841,2)</f>
        <v>0</v>
      </c>
      <c r="BL841" s="17" t="s">
        <v>318</v>
      </c>
      <c r="BM841" s="233" t="s">
        <v>1557</v>
      </c>
    </row>
    <row r="842" spans="1:51" s="13" customFormat="1" ht="12">
      <c r="A842" s="13"/>
      <c r="B842" s="235"/>
      <c r="C842" s="236"/>
      <c r="D842" s="237" t="s">
        <v>232</v>
      </c>
      <c r="E842" s="238" t="s">
        <v>1</v>
      </c>
      <c r="F842" s="239" t="s">
        <v>1558</v>
      </c>
      <c r="G842" s="236"/>
      <c r="H842" s="240">
        <v>8.6</v>
      </c>
      <c r="I842" s="241"/>
      <c r="J842" s="236"/>
      <c r="K842" s="236"/>
      <c r="L842" s="242"/>
      <c r="M842" s="243"/>
      <c r="N842" s="244"/>
      <c r="O842" s="244"/>
      <c r="P842" s="244"/>
      <c r="Q842" s="244"/>
      <c r="R842" s="244"/>
      <c r="S842" s="244"/>
      <c r="T842" s="245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6" t="s">
        <v>232</v>
      </c>
      <c r="AU842" s="246" t="s">
        <v>86</v>
      </c>
      <c r="AV842" s="13" t="s">
        <v>86</v>
      </c>
      <c r="AW842" s="13" t="s">
        <v>32</v>
      </c>
      <c r="AX842" s="13" t="s">
        <v>76</v>
      </c>
      <c r="AY842" s="246" t="s">
        <v>224</v>
      </c>
    </row>
    <row r="843" spans="1:51" s="13" customFormat="1" ht="12">
      <c r="A843" s="13"/>
      <c r="B843" s="235"/>
      <c r="C843" s="236"/>
      <c r="D843" s="237" t="s">
        <v>232</v>
      </c>
      <c r="E843" s="238" t="s">
        <v>1</v>
      </c>
      <c r="F843" s="239" t="s">
        <v>1559</v>
      </c>
      <c r="G843" s="236"/>
      <c r="H843" s="240">
        <v>2.378</v>
      </c>
      <c r="I843" s="241"/>
      <c r="J843" s="236"/>
      <c r="K843" s="236"/>
      <c r="L843" s="242"/>
      <c r="M843" s="243"/>
      <c r="N843" s="244"/>
      <c r="O843" s="244"/>
      <c r="P843" s="244"/>
      <c r="Q843" s="244"/>
      <c r="R843" s="244"/>
      <c r="S843" s="244"/>
      <c r="T843" s="245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6" t="s">
        <v>232</v>
      </c>
      <c r="AU843" s="246" t="s">
        <v>86</v>
      </c>
      <c r="AV843" s="13" t="s">
        <v>86</v>
      </c>
      <c r="AW843" s="13" t="s">
        <v>32</v>
      </c>
      <c r="AX843" s="13" t="s">
        <v>76</v>
      </c>
      <c r="AY843" s="246" t="s">
        <v>224</v>
      </c>
    </row>
    <row r="844" spans="1:51" s="13" customFormat="1" ht="12">
      <c r="A844" s="13"/>
      <c r="B844" s="235"/>
      <c r="C844" s="236"/>
      <c r="D844" s="237" t="s">
        <v>232</v>
      </c>
      <c r="E844" s="238" t="s">
        <v>1</v>
      </c>
      <c r="F844" s="239" t="s">
        <v>1560</v>
      </c>
      <c r="G844" s="236"/>
      <c r="H844" s="240">
        <v>17.66</v>
      </c>
      <c r="I844" s="241"/>
      <c r="J844" s="236"/>
      <c r="K844" s="236"/>
      <c r="L844" s="242"/>
      <c r="M844" s="243"/>
      <c r="N844" s="244"/>
      <c r="O844" s="244"/>
      <c r="P844" s="244"/>
      <c r="Q844" s="244"/>
      <c r="R844" s="244"/>
      <c r="S844" s="244"/>
      <c r="T844" s="245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6" t="s">
        <v>232</v>
      </c>
      <c r="AU844" s="246" t="s">
        <v>86</v>
      </c>
      <c r="AV844" s="13" t="s">
        <v>86</v>
      </c>
      <c r="AW844" s="13" t="s">
        <v>32</v>
      </c>
      <c r="AX844" s="13" t="s">
        <v>76</v>
      </c>
      <c r="AY844" s="246" t="s">
        <v>224</v>
      </c>
    </row>
    <row r="845" spans="1:51" s="14" customFormat="1" ht="12">
      <c r="A845" s="14"/>
      <c r="B845" s="247"/>
      <c r="C845" s="248"/>
      <c r="D845" s="237" t="s">
        <v>232</v>
      </c>
      <c r="E845" s="249" t="s">
        <v>1</v>
      </c>
      <c r="F845" s="250" t="s">
        <v>240</v>
      </c>
      <c r="G845" s="248"/>
      <c r="H845" s="251">
        <v>28.638</v>
      </c>
      <c r="I845" s="252"/>
      <c r="J845" s="248"/>
      <c r="K845" s="248"/>
      <c r="L845" s="253"/>
      <c r="M845" s="254"/>
      <c r="N845" s="255"/>
      <c r="O845" s="255"/>
      <c r="P845" s="255"/>
      <c r="Q845" s="255"/>
      <c r="R845" s="255"/>
      <c r="S845" s="255"/>
      <c r="T845" s="256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57" t="s">
        <v>232</v>
      </c>
      <c r="AU845" s="257" t="s">
        <v>86</v>
      </c>
      <c r="AV845" s="14" t="s">
        <v>230</v>
      </c>
      <c r="AW845" s="14" t="s">
        <v>32</v>
      </c>
      <c r="AX845" s="14" t="s">
        <v>84</v>
      </c>
      <c r="AY845" s="257" t="s">
        <v>224</v>
      </c>
    </row>
    <row r="846" spans="1:65" s="2" customFormat="1" ht="24.15" customHeight="1">
      <c r="A846" s="38"/>
      <c r="B846" s="39"/>
      <c r="C846" s="221" t="s">
        <v>1561</v>
      </c>
      <c r="D846" s="221" t="s">
        <v>226</v>
      </c>
      <c r="E846" s="222" t="s">
        <v>1562</v>
      </c>
      <c r="F846" s="223" t="s">
        <v>1563</v>
      </c>
      <c r="G846" s="224" t="s">
        <v>229</v>
      </c>
      <c r="H846" s="225">
        <v>62.698</v>
      </c>
      <c r="I846" s="226"/>
      <c r="J846" s="227">
        <f>ROUND(I846*H846,2)</f>
        <v>0</v>
      </c>
      <c r="K846" s="228"/>
      <c r="L846" s="44"/>
      <c r="M846" s="229" t="s">
        <v>1</v>
      </c>
      <c r="N846" s="230" t="s">
        <v>41</v>
      </c>
      <c r="O846" s="91"/>
      <c r="P846" s="231">
        <f>O846*H846</f>
        <v>0</v>
      </c>
      <c r="Q846" s="231">
        <v>0.006</v>
      </c>
      <c r="R846" s="231">
        <f>Q846*H846</f>
        <v>0.376188</v>
      </c>
      <c r="S846" s="231">
        <v>0</v>
      </c>
      <c r="T846" s="232">
        <f>S846*H846</f>
        <v>0</v>
      </c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R846" s="233" t="s">
        <v>318</v>
      </c>
      <c r="AT846" s="233" t="s">
        <v>226</v>
      </c>
      <c r="AU846" s="233" t="s">
        <v>86</v>
      </c>
      <c r="AY846" s="17" t="s">
        <v>224</v>
      </c>
      <c r="BE846" s="234">
        <f>IF(N846="základní",J846,0)</f>
        <v>0</v>
      </c>
      <c r="BF846" s="234">
        <f>IF(N846="snížená",J846,0)</f>
        <v>0</v>
      </c>
      <c r="BG846" s="234">
        <f>IF(N846="zákl. přenesená",J846,0)</f>
        <v>0</v>
      </c>
      <c r="BH846" s="234">
        <f>IF(N846="sníž. přenesená",J846,0)</f>
        <v>0</v>
      </c>
      <c r="BI846" s="234">
        <f>IF(N846="nulová",J846,0)</f>
        <v>0</v>
      </c>
      <c r="BJ846" s="17" t="s">
        <v>84</v>
      </c>
      <c r="BK846" s="234">
        <f>ROUND(I846*H846,2)</f>
        <v>0</v>
      </c>
      <c r="BL846" s="17" t="s">
        <v>318</v>
      </c>
      <c r="BM846" s="233" t="s">
        <v>1564</v>
      </c>
    </row>
    <row r="847" spans="1:51" s="13" customFormat="1" ht="12">
      <c r="A847" s="13"/>
      <c r="B847" s="235"/>
      <c r="C847" s="236"/>
      <c r="D847" s="237" t="s">
        <v>232</v>
      </c>
      <c r="E847" s="238" t="s">
        <v>1</v>
      </c>
      <c r="F847" s="239" t="s">
        <v>1565</v>
      </c>
      <c r="G847" s="236"/>
      <c r="H847" s="240">
        <v>19.59</v>
      </c>
      <c r="I847" s="241"/>
      <c r="J847" s="236"/>
      <c r="K847" s="236"/>
      <c r="L847" s="242"/>
      <c r="M847" s="243"/>
      <c r="N847" s="244"/>
      <c r="O847" s="244"/>
      <c r="P847" s="244"/>
      <c r="Q847" s="244"/>
      <c r="R847" s="244"/>
      <c r="S847" s="244"/>
      <c r="T847" s="245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6" t="s">
        <v>232</v>
      </c>
      <c r="AU847" s="246" t="s">
        <v>86</v>
      </c>
      <c r="AV847" s="13" t="s">
        <v>86</v>
      </c>
      <c r="AW847" s="13" t="s">
        <v>32</v>
      </c>
      <c r="AX847" s="13" t="s">
        <v>76</v>
      </c>
      <c r="AY847" s="246" t="s">
        <v>224</v>
      </c>
    </row>
    <row r="848" spans="1:51" s="13" customFormat="1" ht="12">
      <c r="A848" s="13"/>
      <c r="B848" s="235"/>
      <c r="C848" s="236"/>
      <c r="D848" s="237" t="s">
        <v>232</v>
      </c>
      <c r="E848" s="238" t="s">
        <v>1</v>
      </c>
      <c r="F848" s="239" t="s">
        <v>1566</v>
      </c>
      <c r="G848" s="236"/>
      <c r="H848" s="240">
        <v>17.71</v>
      </c>
      <c r="I848" s="241"/>
      <c r="J848" s="236"/>
      <c r="K848" s="236"/>
      <c r="L848" s="242"/>
      <c r="M848" s="243"/>
      <c r="N848" s="244"/>
      <c r="O848" s="244"/>
      <c r="P848" s="244"/>
      <c r="Q848" s="244"/>
      <c r="R848" s="244"/>
      <c r="S848" s="244"/>
      <c r="T848" s="245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46" t="s">
        <v>232</v>
      </c>
      <c r="AU848" s="246" t="s">
        <v>86</v>
      </c>
      <c r="AV848" s="13" t="s">
        <v>86</v>
      </c>
      <c r="AW848" s="13" t="s">
        <v>32</v>
      </c>
      <c r="AX848" s="13" t="s">
        <v>76</v>
      </c>
      <c r="AY848" s="246" t="s">
        <v>224</v>
      </c>
    </row>
    <row r="849" spans="1:51" s="13" customFormat="1" ht="12">
      <c r="A849" s="13"/>
      <c r="B849" s="235"/>
      <c r="C849" s="236"/>
      <c r="D849" s="237" t="s">
        <v>232</v>
      </c>
      <c r="E849" s="238" t="s">
        <v>1</v>
      </c>
      <c r="F849" s="239" t="s">
        <v>1567</v>
      </c>
      <c r="G849" s="236"/>
      <c r="H849" s="240">
        <v>25.398</v>
      </c>
      <c r="I849" s="241"/>
      <c r="J849" s="236"/>
      <c r="K849" s="236"/>
      <c r="L849" s="242"/>
      <c r="M849" s="243"/>
      <c r="N849" s="244"/>
      <c r="O849" s="244"/>
      <c r="P849" s="244"/>
      <c r="Q849" s="244"/>
      <c r="R849" s="244"/>
      <c r="S849" s="244"/>
      <c r="T849" s="245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6" t="s">
        <v>232</v>
      </c>
      <c r="AU849" s="246" t="s">
        <v>86</v>
      </c>
      <c r="AV849" s="13" t="s">
        <v>86</v>
      </c>
      <c r="AW849" s="13" t="s">
        <v>32</v>
      </c>
      <c r="AX849" s="13" t="s">
        <v>76</v>
      </c>
      <c r="AY849" s="246" t="s">
        <v>224</v>
      </c>
    </row>
    <row r="850" spans="1:51" s="14" customFormat="1" ht="12">
      <c r="A850" s="14"/>
      <c r="B850" s="247"/>
      <c r="C850" s="248"/>
      <c r="D850" s="237" t="s">
        <v>232</v>
      </c>
      <c r="E850" s="249" t="s">
        <v>114</v>
      </c>
      <c r="F850" s="250" t="s">
        <v>240</v>
      </c>
      <c r="G850" s="248"/>
      <c r="H850" s="251">
        <v>62.698</v>
      </c>
      <c r="I850" s="252"/>
      <c r="J850" s="248"/>
      <c r="K850" s="248"/>
      <c r="L850" s="253"/>
      <c r="M850" s="254"/>
      <c r="N850" s="255"/>
      <c r="O850" s="255"/>
      <c r="P850" s="255"/>
      <c r="Q850" s="255"/>
      <c r="R850" s="255"/>
      <c r="S850" s="255"/>
      <c r="T850" s="256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7" t="s">
        <v>232</v>
      </c>
      <c r="AU850" s="257" t="s">
        <v>86</v>
      </c>
      <c r="AV850" s="14" t="s">
        <v>230</v>
      </c>
      <c r="AW850" s="14" t="s">
        <v>32</v>
      </c>
      <c r="AX850" s="14" t="s">
        <v>84</v>
      </c>
      <c r="AY850" s="257" t="s">
        <v>224</v>
      </c>
    </row>
    <row r="851" spans="1:65" s="2" customFormat="1" ht="16.5" customHeight="1">
      <c r="A851" s="38"/>
      <c r="B851" s="39"/>
      <c r="C851" s="269" t="s">
        <v>1568</v>
      </c>
      <c r="D851" s="269" t="s">
        <v>413</v>
      </c>
      <c r="E851" s="270" t="s">
        <v>1569</v>
      </c>
      <c r="F851" s="271" t="s">
        <v>1570</v>
      </c>
      <c r="G851" s="272" t="s">
        <v>229</v>
      </c>
      <c r="H851" s="273">
        <v>68.968</v>
      </c>
      <c r="I851" s="274"/>
      <c r="J851" s="275">
        <f>ROUND(I851*H851,2)</f>
        <v>0</v>
      </c>
      <c r="K851" s="276"/>
      <c r="L851" s="277"/>
      <c r="M851" s="278" t="s">
        <v>1</v>
      </c>
      <c r="N851" s="279" t="s">
        <v>41</v>
      </c>
      <c r="O851" s="91"/>
      <c r="P851" s="231">
        <f>O851*H851</f>
        <v>0</v>
      </c>
      <c r="Q851" s="231">
        <v>0.0118</v>
      </c>
      <c r="R851" s="231">
        <f>Q851*H851</f>
        <v>0.8138224000000001</v>
      </c>
      <c r="S851" s="231">
        <v>0</v>
      </c>
      <c r="T851" s="232">
        <f>S851*H851</f>
        <v>0</v>
      </c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R851" s="233" t="s">
        <v>412</v>
      </c>
      <c r="AT851" s="233" t="s">
        <v>413</v>
      </c>
      <c r="AU851" s="233" t="s">
        <v>86</v>
      </c>
      <c r="AY851" s="17" t="s">
        <v>224</v>
      </c>
      <c r="BE851" s="234">
        <f>IF(N851="základní",J851,0)</f>
        <v>0</v>
      </c>
      <c r="BF851" s="234">
        <f>IF(N851="snížená",J851,0)</f>
        <v>0</v>
      </c>
      <c r="BG851" s="234">
        <f>IF(N851="zákl. přenesená",J851,0)</f>
        <v>0</v>
      </c>
      <c r="BH851" s="234">
        <f>IF(N851="sníž. přenesená",J851,0)</f>
        <v>0</v>
      </c>
      <c r="BI851" s="234">
        <f>IF(N851="nulová",J851,0)</f>
        <v>0</v>
      </c>
      <c r="BJ851" s="17" t="s">
        <v>84</v>
      </c>
      <c r="BK851" s="234">
        <f>ROUND(I851*H851,2)</f>
        <v>0</v>
      </c>
      <c r="BL851" s="17" t="s">
        <v>318</v>
      </c>
      <c r="BM851" s="233" t="s">
        <v>1571</v>
      </c>
    </row>
    <row r="852" spans="1:51" s="13" customFormat="1" ht="12">
      <c r="A852" s="13"/>
      <c r="B852" s="235"/>
      <c r="C852" s="236"/>
      <c r="D852" s="237" t="s">
        <v>232</v>
      </c>
      <c r="E852" s="236"/>
      <c r="F852" s="239" t="s">
        <v>1572</v>
      </c>
      <c r="G852" s="236"/>
      <c r="H852" s="240">
        <v>68.968</v>
      </c>
      <c r="I852" s="241"/>
      <c r="J852" s="236"/>
      <c r="K852" s="236"/>
      <c r="L852" s="242"/>
      <c r="M852" s="243"/>
      <c r="N852" s="244"/>
      <c r="O852" s="244"/>
      <c r="P852" s="244"/>
      <c r="Q852" s="244"/>
      <c r="R852" s="244"/>
      <c r="S852" s="244"/>
      <c r="T852" s="245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6" t="s">
        <v>232</v>
      </c>
      <c r="AU852" s="246" t="s">
        <v>86</v>
      </c>
      <c r="AV852" s="13" t="s">
        <v>86</v>
      </c>
      <c r="AW852" s="13" t="s">
        <v>4</v>
      </c>
      <c r="AX852" s="13" t="s">
        <v>84</v>
      </c>
      <c r="AY852" s="246" t="s">
        <v>224</v>
      </c>
    </row>
    <row r="853" spans="1:65" s="2" customFormat="1" ht="16.5" customHeight="1">
      <c r="A853" s="38"/>
      <c r="B853" s="39"/>
      <c r="C853" s="221" t="s">
        <v>1573</v>
      </c>
      <c r="D853" s="221" t="s">
        <v>226</v>
      </c>
      <c r="E853" s="222" t="s">
        <v>1574</v>
      </c>
      <c r="F853" s="223" t="s">
        <v>1575</v>
      </c>
      <c r="G853" s="224" t="s">
        <v>438</v>
      </c>
      <c r="H853" s="225">
        <v>30.4</v>
      </c>
      <c r="I853" s="226"/>
      <c r="J853" s="227">
        <f>ROUND(I853*H853,2)</f>
        <v>0</v>
      </c>
      <c r="K853" s="228"/>
      <c r="L853" s="44"/>
      <c r="M853" s="229" t="s">
        <v>1</v>
      </c>
      <c r="N853" s="230" t="s">
        <v>41</v>
      </c>
      <c r="O853" s="91"/>
      <c r="P853" s="231">
        <f>O853*H853</f>
        <v>0</v>
      </c>
      <c r="Q853" s="231">
        <v>0.00055</v>
      </c>
      <c r="R853" s="231">
        <f>Q853*H853</f>
        <v>0.01672</v>
      </c>
      <c r="S853" s="231">
        <v>0</v>
      </c>
      <c r="T853" s="232">
        <f>S853*H853</f>
        <v>0</v>
      </c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R853" s="233" t="s">
        <v>318</v>
      </c>
      <c r="AT853" s="233" t="s">
        <v>226</v>
      </c>
      <c r="AU853" s="233" t="s">
        <v>86</v>
      </c>
      <c r="AY853" s="17" t="s">
        <v>224</v>
      </c>
      <c r="BE853" s="234">
        <f>IF(N853="základní",J853,0)</f>
        <v>0</v>
      </c>
      <c r="BF853" s="234">
        <f>IF(N853="snížená",J853,0)</f>
        <v>0</v>
      </c>
      <c r="BG853" s="234">
        <f>IF(N853="zákl. přenesená",J853,0)</f>
        <v>0</v>
      </c>
      <c r="BH853" s="234">
        <f>IF(N853="sníž. přenesená",J853,0)</f>
        <v>0</v>
      </c>
      <c r="BI853" s="234">
        <f>IF(N853="nulová",J853,0)</f>
        <v>0</v>
      </c>
      <c r="BJ853" s="17" t="s">
        <v>84</v>
      </c>
      <c r="BK853" s="234">
        <f>ROUND(I853*H853,2)</f>
        <v>0</v>
      </c>
      <c r="BL853" s="17" t="s">
        <v>318</v>
      </c>
      <c r="BM853" s="233" t="s">
        <v>1576</v>
      </c>
    </row>
    <row r="854" spans="1:51" s="13" customFormat="1" ht="12">
      <c r="A854" s="13"/>
      <c r="B854" s="235"/>
      <c r="C854" s="236"/>
      <c r="D854" s="237" t="s">
        <v>232</v>
      </c>
      <c r="E854" s="238" t="s">
        <v>1</v>
      </c>
      <c r="F854" s="239" t="s">
        <v>1577</v>
      </c>
      <c r="G854" s="236"/>
      <c r="H854" s="240">
        <v>8.6</v>
      </c>
      <c r="I854" s="241"/>
      <c r="J854" s="236"/>
      <c r="K854" s="236"/>
      <c r="L854" s="242"/>
      <c r="M854" s="243"/>
      <c r="N854" s="244"/>
      <c r="O854" s="244"/>
      <c r="P854" s="244"/>
      <c r="Q854" s="244"/>
      <c r="R854" s="244"/>
      <c r="S854" s="244"/>
      <c r="T854" s="245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6" t="s">
        <v>232</v>
      </c>
      <c r="AU854" s="246" t="s">
        <v>86</v>
      </c>
      <c r="AV854" s="13" t="s">
        <v>86</v>
      </c>
      <c r="AW854" s="13" t="s">
        <v>32</v>
      </c>
      <c r="AX854" s="13" t="s">
        <v>76</v>
      </c>
      <c r="AY854" s="246" t="s">
        <v>224</v>
      </c>
    </row>
    <row r="855" spans="1:51" s="13" customFormat="1" ht="12">
      <c r="A855" s="13"/>
      <c r="B855" s="235"/>
      <c r="C855" s="236"/>
      <c r="D855" s="237" t="s">
        <v>232</v>
      </c>
      <c r="E855" s="238" t="s">
        <v>1</v>
      </c>
      <c r="F855" s="239" t="s">
        <v>1578</v>
      </c>
      <c r="G855" s="236"/>
      <c r="H855" s="240">
        <v>8</v>
      </c>
      <c r="I855" s="241"/>
      <c r="J855" s="236"/>
      <c r="K855" s="236"/>
      <c r="L855" s="242"/>
      <c r="M855" s="243"/>
      <c r="N855" s="244"/>
      <c r="O855" s="244"/>
      <c r="P855" s="244"/>
      <c r="Q855" s="244"/>
      <c r="R855" s="244"/>
      <c r="S855" s="244"/>
      <c r="T855" s="245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46" t="s">
        <v>232</v>
      </c>
      <c r="AU855" s="246" t="s">
        <v>86</v>
      </c>
      <c r="AV855" s="13" t="s">
        <v>86</v>
      </c>
      <c r="AW855" s="13" t="s">
        <v>32</v>
      </c>
      <c r="AX855" s="13" t="s">
        <v>76</v>
      </c>
      <c r="AY855" s="246" t="s">
        <v>224</v>
      </c>
    </row>
    <row r="856" spans="1:51" s="13" customFormat="1" ht="12">
      <c r="A856" s="13"/>
      <c r="B856" s="235"/>
      <c r="C856" s="236"/>
      <c r="D856" s="237" t="s">
        <v>232</v>
      </c>
      <c r="E856" s="238" t="s">
        <v>1</v>
      </c>
      <c r="F856" s="239" t="s">
        <v>1579</v>
      </c>
      <c r="G856" s="236"/>
      <c r="H856" s="240">
        <v>13.8</v>
      </c>
      <c r="I856" s="241"/>
      <c r="J856" s="236"/>
      <c r="K856" s="236"/>
      <c r="L856" s="242"/>
      <c r="M856" s="243"/>
      <c r="N856" s="244"/>
      <c r="O856" s="244"/>
      <c r="P856" s="244"/>
      <c r="Q856" s="244"/>
      <c r="R856" s="244"/>
      <c r="S856" s="244"/>
      <c r="T856" s="245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6" t="s">
        <v>232</v>
      </c>
      <c r="AU856" s="246" t="s">
        <v>86</v>
      </c>
      <c r="AV856" s="13" t="s">
        <v>86</v>
      </c>
      <c r="AW856" s="13" t="s">
        <v>32</v>
      </c>
      <c r="AX856" s="13" t="s">
        <v>76</v>
      </c>
      <c r="AY856" s="246" t="s">
        <v>224</v>
      </c>
    </row>
    <row r="857" spans="1:51" s="14" customFormat="1" ht="12">
      <c r="A857" s="14"/>
      <c r="B857" s="247"/>
      <c r="C857" s="248"/>
      <c r="D857" s="237" t="s">
        <v>232</v>
      </c>
      <c r="E857" s="249" t="s">
        <v>1</v>
      </c>
      <c r="F857" s="250" t="s">
        <v>240</v>
      </c>
      <c r="G857" s="248"/>
      <c r="H857" s="251">
        <v>30.4</v>
      </c>
      <c r="I857" s="252"/>
      <c r="J857" s="248"/>
      <c r="K857" s="248"/>
      <c r="L857" s="253"/>
      <c r="M857" s="254"/>
      <c r="N857" s="255"/>
      <c r="O857" s="255"/>
      <c r="P857" s="255"/>
      <c r="Q857" s="255"/>
      <c r="R857" s="255"/>
      <c r="S857" s="255"/>
      <c r="T857" s="256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57" t="s">
        <v>232</v>
      </c>
      <c r="AU857" s="257" t="s">
        <v>86</v>
      </c>
      <c r="AV857" s="14" t="s">
        <v>230</v>
      </c>
      <c r="AW857" s="14" t="s">
        <v>32</v>
      </c>
      <c r="AX857" s="14" t="s">
        <v>84</v>
      </c>
      <c r="AY857" s="257" t="s">
        <v>224</v>
      </c>
    </row>
    <row r="858" spans="1:65" s="2" customFormat="1" ht="21.75" customHeight="1">
      <c r="A858" s="38"/>
      <c r="B858" s="39"/>
      <c r="C858" s="221" t="s">
        <v>1580</v>
      </c>
      <c r="D858" s="221" t="s">
        <v>226</v>
      </c>
      <c r="E858" s="222" t="s">
        <v>1581</v>
      </c>
      <c r="F858" s="223" t="s">
        <v>1582</v>
      </c>
      <c r="G858" s="224" t="s">
        <v>438</v>
      </c>
      <c r="H858" s="225">
        <v>19.6</v>
      </c>
      <c r="I858" s="226"/>
      <c r="J858" s="227">
        <f>ROUND(I858*H858,2)</f>
        <v>0</v>
      </c>
      <c r="K858" s="228"/>
      <c r="L858" s="44"/>
      <c r="M858" s="229" t="s">
        <v>1</v>
      </c>
      <c r="N858" s="230" t="s">
        <v>41</v>
      </c>
      <c r="O858" s="91"/>
      <c r="P858" s="231">
        <f>O858*H858</f>
        <v>0</v>
      </c>
      <c r="Q858" s="231">
        <v>0.0005</v>
      </c>
      <c r="R858" s="231">
        <f>Q858*H858</f>
        <v>0.009800000000000001</v>
      </c>
      <c r="S858" s="231">
        <v>0</v>
      </c>
      <c r="T858" s="232">
        <f>S858*H858</f>
        <v>0</v>
      </c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R858" s="233" t="s">
        <v>318</v>
      </c>
      <c r="AT858" s="233" t="s">
        <v>226</v>
      </c>
      <c r="AU858" s="233" t="s">
        <v>86</v>
      </c>
      <c r="AY858" s="17" t="s">
        <v>224</v>
      </c>
      <c r="BE858" s="234">
        <f>IF(N858="základní",J858,0)</f>
        <v>0</v>
      </c>
      <c r="BF858" s="234">
        <f>IF(N858="snížená",J858,0)</f>
        <v>0</v>
      </c>
      <c r="BG858" s="234">
        <f>IF(N858="zákl. přenesená",J858,0)</f>
        <v>0</v>
      </c>
      <c r="BH858" s="234">
        <f>IF(N858="sníž. přenesená",J858,0)</f>
        <v>0</v>
      </c>
      <c r="BI858" s="234">
        <f>IF(N858="nulová",J858,0)</f>
        <v>0</v>
      </c>
      <c r="BJ858" s="17" t="s">
        <v>84</v>
      </c>
      <c r="BK858" s="234">
        <f>ROUND(I858*H858,2)</f>
        <v>0</v>
      </c>
      <c r="BL858" s="17" t="s">
        <v>318</v>
      </c>
      <c r="BM858" s="233" t="s">
        <v>1583</v>
      </c>
    </row>
    <row r="859" spans="1:51" s="13" customFormat="1" ht="12">
      <c r="A859" s="13"/>
      <c r="B859" s="235"/>
      <c r="C859" s="236"/>
      <c r="D859" s="237" t="s">
        <v>232</v>
      </c>
      <c r="E859" s="238" t="s">
        <v>1</v>
      </c>
      <c r="F859" s="239" t="s">
        <v>1584</v>
      </c>
      <c r="G859" s="236"/>
      <c r="H859" s="240">
        <v>5.2</v>
      </c>
      <c r="I859" s="241"/>
      <c r="J859" s="236"/>
      <c r="K859" s="236"/>
      <c r="L859" s="242"/>
      <c r="M859" s="243"/>
      <c r="N859" s="244"/>
      <c r="O859" s="244"/>
      <c r="P859" s="244"/>
      <c r="Q859" s="244"/>
      <c r="R859" s="244"/>
      <c r="S859" s="244"/>
      <c r="T859" s="245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6" t="s">
        <v>232</v>
      </c>
      <c r="AU859" s="246" t="s">
        <v>86</v>
      </c>
      <c r="AV859" s="13" t="s">
        <v>86</v>
      </c>
      <c r="AW859" s="13" t="s">
        <v>32</v>
      </c>
      <c r="AX859" s="13" t="s">
        <v>76</v>
      </c>
      <c r="AY859" s="246" t="s">
        <v>224</v>
      </c>
    </row>
    <row r="860" spans="1:51" s="13" customFormat="1" ht="12">
      <c r="A860" s="13"/>
      <c r="B860" s="235"/>
      <c r="C860" s="236"/>
      <c r="D860" s="237" t="s">
        <v>232</v>
      </c>
      <c r="E860" s="238" t="s">
        <v>1</v>
      </c>
      <c r="F860" s="239" t="s">
        <v>1585</v>
      </c>
      <c r="G860" s="236"/>
      <c r="H860" s="240">
        <v>5.2</v>
      </c>
      <c r="I860" s="241"/>
      <c r="J860" s="236"/>
      <c r="K860" s="236"/>
      <c r="L860" s="242"/>
      <c r="M860" s="243"/>
      <c r="N860" s="244"/>
      <c r="O860" s="244"/>
      <c r="P860" s="244"/>
      <c r="Q860" s="244"/>
      <c r="R860" s="244"/>
      <c r="S860" s="244"/>
      <c r="T860" s="245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6" t="s">
        <v>232</v>
      </c>
      <c r="AU860" s="246" t="s">
        <v>86</v>
      </c>
      <c r="AV860" s="13" t="s">
        <v>86</v>
      </c>
      <c r="AW860" s="13" t="s">
        <v>32</v>
      </c>
      <c r="AX860" s="13" t="s">
        <v>76</v>
      </c>
      <c r="AY860" s="246" t="s">
        <v>224</v>
      </c>
    </row>
    <row r="861" spans="1:51" s="13" customFormat="1" ht="12">
      <c r="A861" s="13"/>
      <c r="B861" s="235"/>
      <c r="C861" s="236"/>
      <c r="D861" s="237" t="s">
        <v>232</v>
      </c>
      <c r="E861" s="238" t="s">
        <v>1</v>
      </c>
      <c r="F861" s="239" t="s">
        <v>1586</v>
      </c>
      <c r="G861" s="236"/>
      <c r="H861" s="240">
        <v>9.2</v>
      </c>
      <c r="I861" s="241"/>
      <c r="J861" s="236"/>
      <c r="K861" s="236"/>
      <c r="L861" s="242"/>
      <c r="M861" s="243"/>
      <c r="N861" s="244"/>
      <c r="O861" s="244"/>
      <c r="P861" s="244"/>
      <c r="Q861" s="244"/>
      <c r="R861" s="244"/>
      <c r="S861" s="244"/>
      <c r="T861" s="245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6" t="s">
        <v>232</v>
      </c>
      <c r="AU861" s="246" t="s">
        <v>86</v>
      </c>
      <c r="AV861" s="13" t="s">
        <v>86</v>
      </c>
      <c r="AW861" s="13" t="s">
        <v>32</v>
      </c>
      <c r="AX861" s="13" t="s">
        <v>76</v>
      </c>
      <c r="AY861" s="246" t="s">
        <v>224</v>
      </c>
    </row>
    <row r="862" spans="1:51" s="14" customFormat="1" ht="12">
      <c r="A862" s="14"/>
      <c r="B862" s="247"/>
      <c r="C862" s="248"/>
      <c r="D862" s="237" t="s">
        <v>232</v>
      </c>
      <c r="E862" s="249" t="s">
        <v>1</v>
      </c>
      <c r="F862" s="250" t="s">
        <v>240</v>
      </c>
      <c r="G862" s="248"/>
      <c r="H862" s="251">
        <v>19.6</v>
      </c>
      <c r="I862" s="252"/>
      <c r="J862" s="248"/>
      <c r="K862" s="248"/>
      <c r="L862" s="253"/>
      <c r="M862" s="254"/>
      <c r="N862" s="255"/>
      <c r="O862" s="255"/>
      <c r="P862" s="255"/>
      <c r="Q862" s="255"/>
      <c r="R862" s="255"/>
      <c r="S862" s="255"/>
      <c r="T862" s="256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7" t="s">
        <v>232</v>
      </c>
      <c r="AU862" s="257" t="s">
        <v>86</v>
      </c>
      <c r="AV862" s="14" t="s">
        <v>230</v>
      </c>
      <c r="AW862" s="14" t="s">
        <v>32</v>
      </c>
      <c r="AX862" s="14" t="s">
        <v>84</v>
      </c>
      <c r="AY862" s="257" t="s">
        <v>224</v>
      </c>
    </row>
    <row r="863" spans="1:65" s="2" customFormat="1" ht="24.15" customHeight="1">
      <c r="A863" s="38"/>
      <c r="B863" s="39"/>
      <c r="C863" s="221" t="s">
        <v>1587</v>
      </c>
      <c r="D863" s="221" t="s">
        <v>226</v>
      </c>
      <c r="E863" s="222" t="s">
        <v>1588</v>
      </c>
      <c r="F863" s="223" t="s">
        <v>1589</v>
      </c>
      <c r="G863" s="224" t="s">
        <v>253</v>
      </c>
      <c r="H863" s="225">
        <v>1.217</v>
      </c>
      <c r="I863" s="226"/>
      <c r="J863" s="227">
        <f>ROUND(I863*H863,2)</f>
        <v>0</v>
      </c>
      <c r="K863" s="228"/>
      <c r="L863" s="44"/>
      <c r="M863" s="229" t="s">
        <v>1</v>
      </c>
      <c r="N863" s="230" t="s">
        <v>41</v>
      </c>
      <c r="O863" s="91"/>
      <c r="P863" s="231">
        <f>O863*H863</f>
        <v>0</v>
      </c>
      <c r="Q863" s="231">
        <v>0</v>
      </c>
      <c r="R863" s="231">
        <f>Q863*H863</f>
        <v>0</v>
      </c>
      <c r="S863" s="231">
        <v>0</v>
      </c>
      <c r="T863" s="232">
        <f>S863*H863</f>
        <v>0</v>
      </c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R863" s="233" t="s">
        <v>318</v>
      </c>
      <c r="AT863" s="233" t="s">
        <v>226</v>
      </c>
      <c r="AU863" s="233" t="s">
        <v>86</v>
      </c>
      <c r="AY863" s="17" t="s">
        <v>224</v>
      </c>
      <c r="BE863" s="234">
        <f>IF(N863="základní",J863,0)</f>
        <v>0</v>
      </c>
      <c r="BF863" s="234">
        <f>IF(N863="snížená",J863,0)</f>
        <v>0</v>
      </c>
      <c r="BG863" s="234">
        <f>IF(N863="zákl. přenesená",J863,0)</f>
        <v>0</v>
      </c>
      <c r="BH863" s="234">
        <f>IF(N863="sníž. přenesená",J863,0)</f>
        <v>0</v>
      </c>
      <c r="BI863" s="234">
        <f>IF(N863="nulová",J863,0)</f>
        <v>0</v>
      </c>
      <c r="BJ863" s="17" t="s">
        <v>84</v>
      </c>
      <c r="BK863" s="234">
        <f>ROUND(I863*H863,2)</f>
        <v>0</v>
      </c>
      <c r="BL863" s="17" t="s">
        <v>318</v>
      </c>
      <c r="BM863" s="233" t="s">
        <v>1590</v>
      </c>
    </row>
    <row r="864" spans="1:63" s="12" customFormat="1" ht="22.8" customHeight="1">
      <c r="A864" s="12"/>
      <c r="B864" s="205"/>
      <c r="C864" s="206"/>
      <c r="D864" s="207" t="s">
        <v>75</v>
      </c>
      <c r="E864" s="219" t="s">
        <v>1591</v>
      </c>
      <c r="F864" s="219" t="s">
        <v>1592</v>
      </c>
      <c r="G864" s="206"/>
      <c r="H864" s="206"/>
      <c r="I864" s="209"/>
      <c r="J864" s="220">
        <f>BK864</f>
        <v>0</v>
      </c>
      <c r="K864" s="206"/>
      <c r="L864" s="211"/>
      <c r="M864" s="212"/>
      <c r="N864" s="213"/>
      <c r="O864" s="213"/>
      <c r="P864" s="214">
        <f>SUM(P865:P871)</f>
        <v>0</v>
      </c>
      <c r="Q864" s="213"/>
      <c r="R864" s="214">
        <f>SUM(R865:R871)</f>
        <v>0.00325908</v>
      </c>
      <c r="S864" s="213"/>
      <c r="T864" s="215">
        <f>SUM(T865:T871)</f>
        <v>0</v>
      </c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R864" s="216" t="s">
        <v>86</v>
      </c>
      <c r="AT864" s="217" t="s">
        <v>75</v>
      </c>
      <c r="AU864" s="217" t="s">
        <v>84</v>
      </c>
      <c r="AY864" s="216" t="s">
        <v>224</v>
      </c>
      <c r="BK864" s="218">
        <f>SUM(BK865:BK871)</f>
        <v>0</v>
      </c>
    </row>
    <row r="865" spans="1:65" s="2" customFormat="1" ht="24.15" customHeight="1">
      <c r="A865" s="38"/>
      <c r="B865" s="39"/>
      <c r="C865" s="221" t="s">
        <v>1593</v>
      </c>
      <c r="D865" s="221" t="s">
        <v>226</v>
      </c>
      <c r="E865" s="222" t="s">
        <v>1594</v>
      </c>
      <c r="F865" s="223" t="s">
        <v>1595</v>
      </c>
      <c r="G865" s="224" t="s">
        <v>229</v>
      </c>
      <c r="H865" s="225">
        <v>18.106</v>
      </c>
      <c r="I865" s="226"/>
      <c r="J865" s="227">
        <f>ROUND(I865*H865,2)</f>
        <v>0</v>
      </c>
      <c r="K865" s="228"/>
      <c r="L865" s="44"/>
      <c r="M865" s="229" t="s">
        <v>1</v>
      </c>
      <c r="N865" s="230" t="s">
        <v>41</v>
      </c>
      <c r="O865" s="91"/>
      <c r="P865" s="231">
        <f>O865*H865</f>
        <v>0</v>
      </c>
      <c r="Q865" s="231">
        <v>0.00011</v>
      </c>
      <c r="R865" s="231">
        <f>Q865*H865</f>
        <v>0.00199166</v>
      </c>
      <c r="S865" s="231">
        <v>0</v>
      </c>
      <c r="T865" s="232">
        <f>S865*H865</f>
        <v>0</v>
      </c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R865" s="233" t="s">
        <v>318</v>
      </c>
      <c r="AT865" s="233" t="s">
        <v>226</v>
      </c>
      <c r="AU865" s="233" t="s">
        <v>86</v>
      </c>
      <c r="AY865" s="17" t="s">
        <v>224</v>
      </c>
      <c r="BE865" s="234">
        <f>IF(N865="základní",J865,0)</f>
        <v>0</v>
      </c>
      <c r="BF865" s="234">
        <f>IF(N865="snížená",J865,0)</f>
        <v>0</v>
      </c>
      <c r="BG865" s="234">
        <f>IF(N865="zákl. přenesená",J865,0)</f>
        <v>0</v>
      </c>
      <c r="BH865" s="234">
        <f>IF(N865="sníž. přenesená",J865,0)</f>
        <v>0</v>
      </c>
      <c r="BI865" s="234">
        <f>IF(N865="nulová",J865,0)</f>
        <v>0</v>
      </c>
      <c r="BJ865" s="17" t="s">
        <v>84</v>
      </c>
      <c r="BK865" s="234">
        <f>ROUND(I865*H865,2)</f>
        <v>0</v>
      </c>
      <c r="BL865" s="17" t="s">
        <v>318</v>
      </c>
      <c r="BM865" s="233" t="s">
        <v>1596</v>
      </c>
    </row>
    <row r="866" spans="1:51" s="13" customFormat="1" ht="12">
      <c r="A866" s="13"/>
      <c r="B866" s="235"/>
      <c r="C866" s="236"/>
      <c r="D866" s="237" t="s">
        <v>232</v>
      </c>
      <c r="E866" s="238" t="s">
        <v>1</v>
      </c>
      <c r="F866" s="239" t="s">
        <v>1597</v>
      </c>
      <c r="G866" s="236"/>
      <c r="H866" s="240">
        <v>8.154</v>
      </c>
      <c r="I866" s="241"/>
      <c r="J866" s="236"/>
      <c r="K866" s="236"/>
      <c r="L866" s="242"/>
      <c r="M866" s="243"/>
      <c r="N866" s="244"/>
      <c r="O866" s="244"/>
      <c r="P866" s="244"/>
      <c r="Q866" s="244"/>
      <c r="R866" s="244"/>
      <c r="S866" s="244"/>
      <c r="T866" s="245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6" t="s">
        <v>232</v>
      </c>
      <c r="AU866" s="246" t="s">
        <v>86</v>
      </c>
      <c r="AV866" s="13" t="s">
        <v>86</v>
      </c>
      <c r="AW866" s="13" t="s">
        <v>32</v>
      </c>
      <c r="AX866" s="13" t="s">
        <v>76</v>
      </c>
      <c r="AY866" s="246" t="s">
        <v>224</v>
      </c>
    </row>
    <row r="867" spans="1:51" s="13" customFormat="1" ht="12">
      <c r="A867" s="13"/>
      <c r="B867" s="235"/>
      <c r="C867" s="236"/>
      <c r="D867" s="237" t="s">
        <v>232</v>
      </c>
      <c r="E867" s="238" t="s">
        <v>1</v>
      </c>
      <c r="F867" s="239" t="s">
        <v>1598</v>
      </c>
      <c r="G867" s="236"/>
      <c r="H867" s="240">
        <v>7.767</v>
      </c>
      <c r="I867" s="241"/>
      <c r="J867" s="236"/>
      <c r="K867" s="236"/>
      <c r="L867" s="242"/>
      <c r="M867" s="243"/>
      <c r="N867" s="244"/>
      <c r="O867" s="244"/>
      <c r="P867" s="244"/>
      <c r="Q867" s="244"/>
      <c r="R867" s="244"/>
      <c r="S867" s="244"/>
      <c r="T867" s="245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6" t="s">
        <v>232</v>
      </c>
      <c r="AU867" s="246" t="s">
        <v>86</v>
      </c>
      <c r="AV867" s="13" t="s">
        <v>86</v>
      </c>
      <c r="AW867" s="13" t="s">
        <v>32</v>
      </c>
      <c r="AX867" s="13" t="s">
        <v>76</v>
      </c>
      <c r="AY867" s="246" t="s">
        <v>224</v>
      </c>
    </row>
    <row r="868" spans="1:51" s="13" customFormat="1" ht="12">
      <c r="A868" s="13"/>
      <c r="B868" s="235"/>
      <c r="C868" s="236"/>
      <c r="D868" s="237" t="s">
        <v>232</v>
      </c>
      <c r="E868" s="238" t="s">
        <v>1</v>
      </c>
      <c r="F868" s="239" t="s">
        <v>1599</v>
      </c>
      <c r="G868" s="236"/>
      <c r="H868" s="240">
        <v>2.185</v>
      </c>
      <c r="I868" s="241"/>
      <c r="J868" s="236"/>
      <c r="K868" s="236"/>
      <c r="L868" s="242"/>
      <c r="M868" s="243"/>
      <c r="N868" s="244"/>
      <c r="O868" s="244"/>
      <c r="P868" s="244"/>
      <c r="Q868" s="244"/>
      <c r="R868" s="244"/>
      <c r="S868" s="244"/>
      <c r="T868" s="245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6" t="s">
        <v>232</v>
      </c>
      <c r="AU868" s="246" t="s">
        <v>86</v>
      </c>
      <c r="AV868" s="13" t="s">
        <v>86</v>
      </c>
      <c r="AW868" s="13" t="s">
        <v>32</v>
      </c>
      <c r="AX868" s="13" t="s">
        <v>76</v>
      </c>
      <c r="AY868" s="246" t="s">
        <v>224</v>
      </c>
    </row>
    <row r="869" spans="1:51" s="14" customFormat="1" ht="12">
      <c r="A869" s="14"/>
      <c r="B869" s="247"/>
      <c r="C869" s="248"/>
      <c r="D869" s="237" t="s">
        <v>232</v>
      </c>
      <c r="E869" s="249" t="s">
        <v>160</v>
      </c>
      <c r="F869" s="250" t="s">
        <v>240</v>
      </c>
      <c r="G869" s="248"/>
      <c r="H869" s="251">
        <v>18.106</v>
      </c>
      <c r="I869" s="252"/>
      <c r="J869" s="248"/>
      <c r="K869" s="248"/>
      <c r="L869" s="253"/>
      <c r="M869" s="254"/>
      <c r="N869" s="255"/>
      <c r="O869" s="255"/>
      <c r="P869" s="255"/>
      <c r="Q869" s="255"/>
      <c r="R869" s="255"/>
      <c r="S869" s="255"/>
      <c r="T869" s="256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7" t="s">
        <v>232</v>
      </c>
      <c r="AU869" s="257" t="s">
        <v>86</v>
      </c>
      <c r="AV869" s="14" t="s">
        <v>230</v>
      </c>
      <c r="AW869" s="14" t="s">
        <v>32</v>
      </c>
      <c r="AX869" s="14" t="s">
        <v>84</v>
      </c>
      <c r="AY869" s="257" t="s">
        <v>224</v>
      </c>
    </row>
    <row r="870" spans="1:65" s="2" customFormat="1" ht="21.75" customHeight="1">
      <c r="A870" s="38"/>
      <c r="B870" s="39"/>
      <c r="C870" s="221" t="s">
        <v>1600</v>
      </c>
      <c r="D870" s="221" t="s">
        <v>226</v>
      </c>
      <c r="E870" s="222" t="s">
        <v>1601</v>
      </c>
      <c r="F870" s="223" t="s">
        <v>1602</v>
      </c>
      <c r="G870" s="224" t="s">
        <v>229</v>
      </c>
      <c r="H870" s="225">
        <v>18.106</v>
      </c>
      <c r="I870" s="226"/>
      <c r="J870" s="227">
        <f>ROUND(I870*H870,2)</f>
        <v>0</v>
      </c>
      <c r="K870" s="228"/>
      <c r="L870" s="44"/>
      <c r="M870" s="229" t="s">
        <v>1</v>
      </c>
      <c r="N870" s="230" t="s">
        <v>41</v>
      </c>
      <c r="O870" s="91"/>
      <c r="P870" s="231">
        <f>O870*H870</f>
        <v>0</v>
      </c>
      <c r="Q870" s="231">
        <v>7E-05</v>
      </c>
      <c r="R870" s="231">
        <f>Q870*H870</f>
        <v>0.00126742</v>
      </c>
      <c r="S870" s="231">
        <v>0</v>
      </c>
      <c r="T870" s="232">
        <f>S870*H870</f>
        <v>0</v>
      </c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R870" s="233" t="s">
        <v>318</v>
      </c>
      <c r="AT870" s="233" t="s">
        <v>226</v>
      </c>
      <c r="AU870" s="233" t="s">
        <v>86</v>
      </c>
      <c r="AY870" s="17" t="s">
        <v>224</v>
      </c>
      <c r="BE870" s="234">
        <f>IF(N870="základní",J870,0)</f>
        <v>0</v>
      </c>
      <c r="BF870" s="234">
        <f>IF(N870="snížená",J870,0)</f>
        <v>0</v>
      </c>
      <c r="BG870" s="234">
        <f>IF(N870="zákl. přenesená",J870,0)</f>
        <v>0</v>
      </c>
      <c r="BH870" s="234">
        <f>IF(N870="sníž. přenesená",J870,0)</f>
        <v>0</v>
      </c>
      <c r="BI870" s="234">
        <f>IF(N870="nulová",J870,0)</f>
        <v>0</v>
      </c>
      <c r="BJ870" s="17" t="s">
        <v>84</v>
      </c>
      <c r="BK870" s="234">
        <f>ROUND(I870*H870,2)</f>
        <v>0</v>
      </c>
      <c r="BL870" s="17" t="s">
        <v>318</v>
      </c>
      <c r="BM870" s="233" t="s">
        <v>1603</v>
      </c>
    </row>
    <row r="871" spans="1:51" s="13" customFormat="1" ht="12">
      <c r="A871" s="13"/>
      <c r="B871" s="235"/>
      <c r="C871" s="236"/>
      <c r="D871" s="237" t="s">
        <v>232</v>
      </c>
      <c r="E871" s="238" t="s">
        <v>1</v>
      </c>
      <c r="F871" s="239" t="s">
        <v>1604</v>
      </c>
      <c r="G871" s="236"/>
      <c r="H871" s="240">
        <v>18.106</v>
      </c>
      <c r="I871" s="241"/>
      <c r="J871" s="236"/>
      <c r="K871" s="236"/>
      <c r="L871" s="242"/>
      <c r="M871" s="243"/>
      <c r="N871" s="244"/>
      <c r="O871" s="244"/>
      <c r="P871" s="244"/>
      <c r="Q871" s="244"/>
      <c r="R871" s="244"/>
      <c r="S871" s="244"/>
      <c r="T871" s="245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6" t="s">
        <v>232</v>
      </c>
      <c r="AU871" s="246" t="s">
        <v>86</v>
      </c>
      <c r="AV871" s="13" t="s">
        <v>86</v>
      </c>
      <c r="AW871" s="13" t="s">
        <v>32</v>
      </c>
      <c r="AX871" s="13" t="s">
        <v>84</v>
      </c>
      <c r="AY871" s="246" t="s">
        <v>224</v>
      </c>
    </row>
    <row r="872" spans="1:63" s="12" customFormat="1" ht="22.8" customHeight="1">
      <c r="A872" s="12"/>
      <c r="B872" s="205"/>
      <c r="C872" s="206"/>
      <c r="D872" s="207" t="s">
        <v>75</v>
      </c>
      <c r="E872" s="219" t="s">
        <v>1605</v>
      </c>
      <c r="F872" s="219" t="s">
        <v>1606</v>
      </c>
      <c r="G872" s="206"/>
      <c r="H872" s="206"/>
      <c r="I872" s="209"/>
      <c r="J872" s="220">
        <f>BK872</f>
        <v>0</v>
      </c>
      <c r="K872" s="206"/>
      <c r="L872" s="211"/>
      <c r="M872" s="212"/>
      <c r="N872" s="213"/>
      <c r="O872" s="213"/>
      <c r="P872" s="214">
        <f>SUM(P873:P876)</f>
        <v>0</v>
      </c>
      <c r="Q872" s="213"/>
      <c r="R872" s="214">
        <f>SUM(R873:R876)</f>
        <v>0.44284387000000003</v>
      </c>
      <c r="S872" s="213"/>
      <c r="T872" s="215">
        <f>SUM(T873:T876)</f>
        <v>0</v>
      </c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R872" s="216" t="s">
        <v>86</v>
      </c>
      <c r="AT872" s="217" t="s">
        <v>75</v>
      </c>
      <c r="AU872" s="217" t="s">
        <v>84</v>
      </c>
      <c r="AY872" s="216" t="s">
        <v>224</v>
      </c>
      <c r="BK872" s="218">
        <f>SUM(BK873:BK876)</f>
        <v>0</v>
      </c>
    </row>
    <row r="873" spans="1:65" s="2" customFormat="1" ht="24.15" customHeight="1">
      <c r="A873" s="38"/>
      <c r="B873" s="39"/>
      <c r="C873" s="221" t="s">
        <v>1607</v>
      </c>
      <c r="D873" s="221" t="s">
        <v>226</v>
      </c>
      <c r="E873" s="222" t="s">
        <v>1608</v>
      </c>
      <c r="F873" s="223" t="s">
        <v>1609</v>
      </c>
      <c r="G873" s="224" t="s">
        <v>229</v>
      </c>
      <c r="H873" s="225">
        <v>903.763</v>
      </c>
      <c r="I873" s="226"/>
      <c r="J873" s="227">
        <f>ROUND(I873*H873,2)</f>
        <v>0</v>
      </c>
      <c r="K873" s="228"/>
      <c r="L873" s="44"/>
      <c r="M873" s="229" t="s">
        <v>1</v>
      </c>
      <c r="N873" s="230" t="s">
        <v>41</v>
      </c>
      <c r="O873" s="91"/>
      <c r="P873" s="231">
        <f>O873*H873</f>
        <v>0</v>
      </c>
      <c r="Q873" s="231">
        <v>0.0002</v>
      </c>
      <c r="R873" s="231">
        <f>Q873*H873</f>
        <v>0.1807526</v>
      </c>
      <c r="S873" s="231">
        <v>0</v>
      </c>
      <c r="T873" s="232">
        <f>S873*H873</f>
        <v>0</v>
      </c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R873" s="233" t="s">
        <v>318</v>
      </c>
      <c r="AT873" s="233" t="s">
        <v>226</v>
      </c>
      <c r="AU873" s="233" t="s">
        <v>86</v>
      </c>
      <c r="AY873" s="17" t="s">
        <v>224</v>
      </c>
      <c r="BE873" s="234">
        <f>IF(N873="základní",J873,0)</f>
        <v>0</v>
      </c>
      <c r="BF873" s="234">
        <f>IF(N873="snížená",J873,0)</f>
        <v>0</v>
      </c>
      <c r="BG873" s="234">
        <f>IF(N873="zákl. přenesená",J873,0)</f>
        <v>0</v>
      </c>
      <c r="BH873" s="234">
        <f>IF(N873="sníž. přenesená",J873,0)</f>
        <v>0</v>
      </c>
      <c r="BI873" s="234">
        <f>IF(N873="nulová",J873,0)</f>
        <v>0</v>
      </c>
      <c r="BJ873" s="17" t="s">
        <v>84</v>
      </c>
      <c r="BK873" s="234">
        <f>ROUND(I873*H873,2)</f>
        <v>0</v>
      </c>
      <c r="BL873" s="17" t="s">
        <v>318</v>
      </c>
      <c r="BM873" s="233" t="s">
        <v>1610</v>
      </c>
    </row>
    <row r="874" spans="1:51" s="13" customFormat="1" ht="12">
      <c r="A874" s="13"/>
      <c r="B874" s="235"/>
      <c r="C874" s="236"/>
      <c r="D874" s="237" t="s">
        <v>232</v>
      </c>
      <c r="E874" s="238" t="s">
        <v>1</v>
      </c>
      <c r="F874" s="239" t="s">
        <v>1611</v>
      </c>
      <c r="G874" s="236"/>
      <c r="H874" s="240">
        <v>903.763</v>
      </c>
      <c r="I874" s="241"/>
      <c r="J874" s="236"/>
      <c r="K874" s="236"/>
      <c r="L874" s="242"/>
      <c r="M874" s="243"/>
      <c r="N874" s="244"/>
      <c r="O874" s="244"/>
      <c r="P874" s="244"/>
      <c r="Q874" s="244"/>
      <c r="R874" s="244"/>
      <c r="S874" s="244"/>
      <c r="T874" s="245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6" t="s">
        <v>232</v>
      </c>
      <c r="AU874" s="246" t="s">
        <v>86</v>
      </c>
      <c r="AV874" s="13" t="s">
        <v>86</v>
      </c>
      <c r="AW874" s="13" t="s">
        <v>32</v>
      </c>
      <c r="AX874" s="13" t="s">
        <v>84</v>
      </c>
      <c r="AY874" s="246" t="s">
        <v>224</v>
      </c>
    </row>
    <row r="875" spans="1:65" s="2" customFormat="1" ht="24.15" customHeight="1">
      <c r="A875" s="38"/>
      <c r="B875" s="39"/>
      <c r="C875" s="221" t="s">
        <v>1612</v>
      </c>
      <c r="D875" s="221" t="s">
        <v>226</v>
      </c>
      <c r="E875" s="222" t="s">
        <v>1613</v>
      </c>
      <c r="F875" s="223" t="s">
        <v>1614</v>
      </c>
      <c r="G875" s="224" t="s">
        <v>229</v>
      </c>
      <c r="H875" s="225">
        <v>903.763</v>
      </c>
      <c r="I875" s="226"/>
      <c r="J875" s="227">
        <f>ROUND(I875*H875,2)</f>
        <v>0</v>
      </c>
      <c r="K875" s="228"/>
      <c r="L875" s="44"/>
      <c r="M875" s="229" t="s">
        <v>1</v>
      </c>
      <c r="N875" s="230" t="s">
        <v>41</v>
      </c>
      <c r="O875" s="91"/>
      <c r="P875" s="231">
        <f>O875*H875</f>
        <v>0</v>
      </c>
      <c r="Q875" s="231">
        <v>0.00029</v>
      </c>
      <c r="R875" s="231">
        <f>Q875*H875</f>
        <v>0.26209127</v>
      </c>
      <c r="S875" s="231">
        <v>0</v>
      </c>
      <c r="T875" s="232">
        <f>S875*H875</f>
        <v>0</v>
      </c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R875" s="233" t="s">
        <v>318</v>
      </c>
      <c r="AT875" s="233" t="s">
        <v>226</v>
      </c>
      <c r="AU875" s="233" t="s">
        <v>86</v>
      </c>
      <c r="AY875" s="17" t="s">
        <v>224</v>
      </c>
      <c r="BE875" s="234">
        <f>IF(N875="základní",J875,0)</f>
        <v>0</v>
      </c>
      <c r="BF875" s="234">
        <f>IF(N875="snížená",J875,0)</f>
        <v>0</v>
      </c>
      <c r="BG875" s="234">
        <f>IF(N875="zákl. přenesená",J875,0)</f>
        <v>0</v>
      </c>
      <c r="BH875" s="234">
        <f>IF(N875="sníž. přenesená",J875,0)</f>
        <v>0</v>
      </c>
      <c r="BI875" s="234">
        <f>IF(N875="nulová",J875,0)</f>
        <v>0</v>
      </c>
      <c r="BJ875" s="17" t="s">
        <v>84</v>
      </c>
      <c r="BK875" s="234">
        <f>ROUND(I875*H875,2)</f>
        <v>0</v>
      </c>
      <c r="BL875" s="17" t="s">
        <v>318</v>
      </c>
      <c r="BM875" s="233" t="s">
        <v>1615</v>
      </c>
    </row>
    <row r="876" spans="1:51" s="13" customFormat="1" ht="12">
      <c r="A876" s="13"/>
      <c r="B876" s="235"/>
      <c r="C876" s="236"/>
      <c r="D876" s="237" t="s">
        <v>232</v>
      </c>
      <c r="E876" s="238" t="s">
        <v>1</v>
      </c>
      <c r="F876" s="239" t="s">
        <v>1611</v>
      </c>
      <c r="G876" s="236"/>
      <c r="H876" s="240">
        <v>903.763</v>
      </c>
      <c r="I876" s="241"/>
      <c r="J876" s="236"/>
      <c r="K876" s="236"/>
      <c r="L876" s="242"/>
      <c r="M876" s="243"/>
      <c r="N876" s="244"/>
      <c r="O876" s="244"/>
      <c r="P876" s="244"/>
      <c r="Q876" s="244"/>
      <c r="R876" s="244"/>
      <c r="S876" s="244"/>
      <c r="T876" s="245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6" t="s">
        <v>232</v>
      </c>
      <c r="AU876" s="246" t="s">
        <v>86</v>
      </c>
      <c r="AV876" s="13" t="s">
        <v>86</v>
      </c>
      <c r="AW876" s="13" t="s">
        <v>32</v>
      </c>
      <c r="AX876" s="13" t="s">
        <v>84</v>
      </c>
      <c r="AY876" s="246" t="s">
        <v>224</v>
      </c>
    </row>
    <row r="877" spans="1:63" s="12" customFormat="1" ht="25.9" customHeight="1">
      <c r="A877" s="12"/>
      <c r="B877" s="205"/>
      <c r="C877" s="206"/>
      <c r="D877" s="207" t="s">
        <v>75</v>
      </c>
      <c r="E877" s="208" t="s">
        <v>102</v>
      </c>
      <c r="F877" s="208" t="s">
        <v>103</v>
      </c>
      <c r="G877" s="206"/>
      <c r="H877" s="206"/>
      <c r="I877" s="209"/>
      <c r="J877" s="210">
        <f>BK877</f>
        <v>0</v>
      </c>
      <c r="K877" s="206"/>
      <c r="L877" s="211"/>
      <c r="M877" s="212"/>
      <c r="N877" s="213"/>
      <c r="O877" s="213"/>
      <c r="P877" s="214">
        <f>P878</f>
        <v>0</v>
      </c>
      <c r="Q877" s="213"/>
      <c r="R877" s="214">
        <f>R878</f>
        <v>0</v>
      </c>
      <c r="S877" s="213"/>
      <c r="T877" s="215">
        <f>T878</f>
        <v>0</v>
      </c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R877" s="216" t="s">
        <v>250</v>
      </c>
      <c r="AT877" s="217" t="s">
        <v>75</v>
      </c>
      <c r="AU877" s="217" t="s">
        <v>76</v>
      </c>
      <c r="AY877" s="216" t="s">
        <v>224</v>
      </c>
      <c r="BK877" s="218">
        <f>BK878</f>
        <v>0</v>
      </c>
    </row>
    <row r="878" spans="1:63" s="12" customFormat="1" ht="22.8" customHeight="1">
      <c r="A878" s="12"/>
      <c r="B878" s="205"/>
      <c r="C878" s="206"/>
      <c r="D878" s="207" t="s">
        <v>75</v>
      </c>
      <c r="E878" s="219" t="s">
        <v>1616</v>
      </c>
      <c r="F878" s="219" t="s">
        <v>1617</v>
      </c>
      <c r="G878" s="206"/>
      <c r="H878" s="206"/>
      <c r="I878" s="209"/>
      <c r="J878" s="220">
        <f>BK878</f>
        <v>0</v>
      </c>
      <c r="K878" s="206"/>
      <c r="L878" s="211"/>
      <c r="M878" s="212"/>
      <c r="N878" s="213"/>
      <c r="O878" s="213"/>
      <c r="P878" s="214">
        <f>SUM(P879:P880)</f>
        <v>0</v>
      </c>
      <c r="Q878" s="213"/>
      <c r="R878" s="214">
        <f>SUM(R879:R880)</f>
        <v>0</v>
      </c>
      <c r="S878" s="213"/>
      <c r="T878" s="215">
        <f>SUM(T879:T880)</f>
        <v>0</v>
      </c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R878" s="216" t="s">
        <v>250</v>
      </c>
      <c r="AT878" s="217" t="s">
        <v>75</v>
      </c>
      <c r="AU878" s="217" t="s">
        <v>84</v>
      </c>
      <c r="AY878" s="216" t="s">
        <v>224</v>
      </c>
      <c r="BK878" s="218">
        <f>SUM(BK879:BK880)</f>
        <v>0</v>
      </c>
    </row>
    <row r="879" spans="1:65" s="2" customFormat="1" ht="24.15" customHeight="1">
      <c r="A879" s="38"/>
      <c r="B879" s="39"/>
      <c r="C879" s="221" t="s">
        <v>1618</v>
      </c>
      <c r="D879" s="221" t="s">
        <v>226</v>
      </c>
      <c r="E879" s="222" t="s">
        <v>1619</v>
      </c>
      <c r="F879" s="223" t="s">
        <v>1620</v>
      </c>
      <c r="G879" s="224" t="s">
        <v>518</v>
      </c>
      <c r="H879" s="225">
        <v>1</v>
      </c>
      <c r="I879" s="226"/>
      <c r="J879" s="227">
        <f>ROUND(I879*H879,2)</f>
        <v>0</v>
      </c>
      <c r="K879" s="228"/>
      <c r="L879" s="44"/>
      <c r="M879" s="229" t="s">
        <v>1</v>
      </c>
      <c r="N879" s="230" t="s">
        <v>41</v>
      </c>
      <c r="O879" s="91"/>
      <c r="P879" s="231">
        <f>O879*H879</f>
        <v>0</v>
      </c>
      <c r="Q879" s="231">
        <v>0</v>
      </c>
      <c r="R879" s="231">
        <f>Q879*H879</f>
        <v>0</v>
      </c>
      <c r="S879" s="231">
        <v>0</v>
      </c>
      <c r="T879" s="232">
        <f>S879*H879</f>
        <v>0</v>
      </c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R879" s="233" t="s">
        <v>1621</v>
      </c>
      <c r="AT879" s="233" t="s">
        <v>226</v>
      </c>
      <c r="AU879" s="233" t="s">
        <v>86</v>
      </c>
      <c r="AY879" s="17" t="s">
        <v>224</v>
      </c>
      <c r="BE879" s="234">
        <f>IF(N879="základní",J879,0)</f>
        <v>0</v>
      </c>
      <c r="BF879" s="234">
        <f>IF(N879="snížená",J879,0)</f>
        <v>0</v>
      </c>
      <c r="BG879" s="234">
        <f>IF(N879="zákl. přenesená",J879,0)</f>
        <v>0</v>
      </c>
      <c r="BH879" s="234">
        <f>IF(N879="sníž. přenesená",J879,0)</f>
        <v>0</v>
      </c>
      <c r="BI879" s="234">
        <f>IF(N879="nulová",J879,0)</f>
        <v>0</v>
      </c>
      <c r="BJ879" s="17" t="s">
        <v>84</v>
      </c>
      <c r="BK879" s="234">
        <f>ROUND(I879*H879,2)</f>
        <v>0</v>
      </c>
      <c r="BL879" s="17" t="s">
        <v>1621</v>
      </c>
      <c r="BM879" s="233" t="s">
        <v>1622</v>
      </c>
    </row>
    <row r="880" spans="1:65" s="2" customFormat="1" ht="16.5" customHeight="1">
      <c r="A880" s="38"/>
      <c r="B880" s="39"/>
      <c r="C880" s="221" t="s">
        <v>1623</v>
      </c>
      <c r="D880" s="221" t="s">
        <v>226</v>
      </c>
      <c r="E880" s="222" t="s">
        <v>1624</v>
      </c>
      <c r="F880" s="223" t="s">
        <v>1625</v>
      </c>
      <c r="G880" s="224" t="s">
        <v>518</v>
      </c>
      <c r="H880" s="225">
        <v>1</v>
      </c>
      <c r="I880" s="226"/>
      <c r="J880" s="227">
        <f>ROUND(I880*H880,2)</f>
        <v>0</v>
      </c>
      <c r="K880" s="228"/>
      <c r="L880" s="44"/>
      <c r="M880" s="280" t="s">
        <v>1</v>
      </c>
      <c r="N880" s="281" t="s">
        <v>41</v>
      </c>
      <c r="O880" s="282"/>
      <c r="P880" s="283">
        <f>O880*H880</f>
        <v>0</v>
      </c>
      <c r="Q880" s="283">
        <v>0</v>
      </c>
      <c r="R880" s="283">
        <f>Q880*H880</f>
        <v>0</v>
      </c>
      <c r="S880" s="283">
        <v>0</v>
      </c>
      <c r="T880" s="284">
        <f>S880*H880</f>
        <v>0</v>
      </c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R880" s="233" t="s">
        <v>1621</v>
      </c>
      <c r="AT880" s="233" t="s">
        <v>226</v>
      </c>
      <c r="AU880" s="233" t="s">
        <v>86</v>
      </c>
      <c r="AY880" s="17" t="s">
        <v>224</v>
      </c>
      <c r="BE880" s="234">
        <f>IF(N880="základní",J880,0)</f>
        <v>0</v>
      </c>
      <c r="BF880" s="234">
        <f>IF(N880="snížená",J880,0)</f>
        <v>0</v>
      </c>
      <c r="BG880" s="234">
        <f>IF(N880="zákl. přenesená",J880,0)</f>
        <v>0</v>
      </c>
      <c r="BH880" s="234">
        <f>IF(N880="sníž. přenesená",J880,0)</f>
        <v>0</v>
      </c>
      <c r="BI880" s="234">
        <f>IF(N880="nulová",J880,0)</f>
        <v>0</v>
      </c>
      <c r="BJ880" s="17" t="s">
        <v>84</v>
      </c>
      <c r="BK880" s="234">
        <f>ROUND(I880*H880,2)</f>
        <v>0</v>
      </c>
      <c r="BL880" s="17" t="s">
        <v>1621</v>
      </c>
      <c r="BM880" s="233" t="s">
        <v>1626</v>
      </c>
    </row>
    <row r="881" spans="1:31" s="2" customFormat="1" ht="6.95" customHeight="1">
      <c r="A881" s="38"/>
      <c r="B881" s="66"/>
      <c r="C881" s="67"/>
      <c r="D881" s="67"/>
      <c r="E881" s="67"/>
      <c r="F881" s="67"/>
      <c r="G881" s="67"/>
      <c r="H881" s="67"/>
      <c r="I881" s="67"/>
      <c r="J881" s="67"/>
      <c r="K881" s="67"/>
      <c r="L881" s="44"/>
      <c r="M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</row>
  </sheetData>
  <sheetProtection password="CC35" sheet="1" objects="1" scenarios="1" formatColumns="0" formatRows="0" autoFilter="0"/>
  <autoFilter ref="C145:K880"/>
  <mergeCells count="9">
    <mergeCell ref="E7:H7"/>
    <mergeCell ref="E9:H9"/>
    <mergeCell ref="E18:H18"/>
    <mergeCell ref="E27:H27"/>
    <mergeCell ref="E85:H85"/>
    <mergeCell ref="E87:H87"/>
    <mergeCell ref="E136:H136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109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Stavební úpravy objektu č.p. 183/9 ul. Matiční, Ústí nad Labem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1627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22. 4. 2022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36</v>
      </c>
      <c r="E30" s="38"/>
      <c r="F30" s="38"/>
      <c r="G30" s="38"/>
      <c r="H30" s="38"/>
      <c r="I30" s="38"/>
      <c r="J30" s="153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38</v>
      </c>
      <c r="G32" s="38"/>
      <c r="H32" s="38"/>
      <c r="I32" s="154" t="s">
        <v>37</v>
      </c>
      <c r="J32" s="154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40</v>
      </c>
      <c r="E33" s="141" t="s">
        <v>41</v>
      </c>
      <c r="F33" s="156">
        <f>ROUND((SUM(BE123:BE215)),2)</f>
        <v>0</v>
      </c>
      <c r="G33" s="38"/>
      <c r="H33" s="38"/>
      <c r="I33" s="157">
        <v>0.21</v>
      </c>
      <c r="J33" s="156">
        <f>ROUND(((SUM(BE123:BE215))*I33),2)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6">
        <f>ROUND((SUM(BF123:BF215)),2)</f>
        <v>0</v>
      </c>
      <c r="G34" s="38"/>
      <c r="H34" s="38"/>
      <c r="I34" s="157">
        <v>0.15</v>
      </c>
      <c r="J34" s="156">
        <f>ROUND(((SUM(BF123:BF215))*I34),2)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6">
        <f>ROUND((SUM(BG123:BG215)),2)</f>
        <v>0</v>
      </c>
      <c r="G35" s="38"/>
      <c r="H35" s="38"/>
      <c r="I35" s="157">
        <v>0.21</v>
      </c>
      <c r="J35" s="156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6">
        <f>ROUND((SUM(BH123:BH215)),2)</f>
        <v>0</v>
      </c>
      <c r="G36" s="38"/>
      <c r="H36" s="38"/>
      <c r="I36" s="157">
        <v>0.15</v>
      </c>
      <c r="J36" s="156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6">
        <f>ROUND((SUM(BI123:BI215)),2)</f>
        <v>0</v>
      </c>
      <c r="G37" s="38"/>
      <c r="H37" s="38"/>
      <c r="I37" s="157">
        <v>0</v>
      </c>
      <c r="J37" s="156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6" t="str">
        <f>E7</f>
        <v>Stavební úpravy objektu č.p. 183/9 ul. Matiční, Ústí nad Labem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EL - Silnoproudá elektroinstalace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č.p. 183/9, Matiční ul.</v>
      </c>
      <c r="G89" s="40"/>
      <c r="H89" s="40"/>
      <c r="I89" s="32" t="s">
        <v>22</v>
      </c>
      <c r="J89" s="79" t="str">
        <f>IF(J12="","",J12)</f>
        <v>22. 4. 2022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Ústí nad Labem</v>
      </c>
      <c r="G91" s="40"/>
      <c r="H91" s="40"/>
      <c r="I91" s="32" t="s">
        <v>30</v>
      </c>
      <c r="J91" s="36" t="str">
        <f>E21</f>
        <v xml:space="preserve">REGIONPROJEKT  spol.  s r. 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Jan Duben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7" t="s">
        <v>175</v>
      </c>
      <c r="D94" s="178"/>
      <c r="E94" s="178"/>
      <c r="F94" s="178"/>
      <c r="G94" s="178"/>
      <c r="H94" s="178"/>
      <c r="I94" s="178"/>
      <c r="J94" s="179" t="s">
        <v>176</v>
      </c>
      <c r="K94" s="17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0" t="s">
        <v>177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178</v>
      </c>
    </row>
    <row r="97" spans="1:31" s="9" customFormat="1" ht="24.95" customHeight="1">
      <c r="A97" s="9"/>
      <c r="B97" s="181"/>
      <c r="C97" s="182"/>
      <c r="D97" s="183" t="s">
        <v>1628</v>
      </c>
      <c r="E97" s="184"/>
      <c r="F97" s="184"/>
      <c r="G97" s="184"/>
      <c r="H97" s="184"/>
      <c r="I97" s="184"/>
      <c r="J97" s="185">
        <f>J124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1629</v>
      </c>
      <c r="E98" s="184"/>
      <c r="F98" s="184"/>
      <c r="G98" s="184"/>
      <c r="H98" s="184"/>
      <c r="I98" s="184"/>
      <c r="J98" s="185">
        <f>J129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1"/>
      <c r="C99" s="182"/>
      <c r="D99" s="183" t="s">
        <v>1630</v>
      </c>
      <c r="E99" s="184"/>
      <c r="F99" s="184"/>
      <c r="G99" s="184"/>
      <c r="H99" s="184"/>
      <c r="I99" s="184"/>
      <c r="J99" s="185">
        <f>J135</f>
        <v>0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1"/>
      <c r="C100" s="182"/>
      <c r="D100" s="183" t="s">
        <v>1631</v>
      </c>
      <c r="E100" s="184"/>
      <c r="F100" s="184"/>
      <c r="G100" s="184"/>
      <c r="H100" s="184"/>
      <c r="I100" s="184"/>
      <c r="J100" s="185">
        <f>J154</f>
        <v>0</v>
      </c>
      <c r="K100" s="182"/>
      <c r="L100" s="18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1"/>
      <c r="C101" s="182"/>
      <c r="D101" s="183" t="s">
        <v>1632</v>
      </c>
      <c r="E101" s="184"/>
      <c r="F101" s="184"/>
      <c r="G101" s="184"/>
      <c r="H101" s="184"/>
      <c r="I101" s="184"/>
      <c r="J101" s="185">
        <f>J169</f>
        <v>0</v>
      </c>
      <c r="K101" s="182"/>
      <c r="L101" s="18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1"/>
      <c r="C102" s="182"/>
      <c r="D102" s="183" t="s">
        <v>1633</v>
      </c>
      <c r="E102" s="184"/>
      <c r="F102" s="184"/>
      <c r="G102" s="184"/>
      <c r="H102" s="184"/>
      <c r="I102" s="184"/>
      <c r="J102" s="185">
        <f>J181</f>
        <v>0</v>
      </c>
      <c r="K102" s="182"/>
      <c r="L102" s="18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1"/>
      <c r="C103" s="182"/>
      <c r="D103" s="183" t="s">
        <v>1634</v>
      </c>
      <c r="E103" s="184"/>
      <c r="F103" s="184"/>
      <c r="G103" s="184"/>
      <c r="H103" s="184"/>
      <c r="I103" s="184"/>
      <c r="J103" s="185">
        <f>J191</f>
        <v>0</v>
      </c>
      <c r="K103" s="182"/>
      <c r="L103" s="18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209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6" t="str">
        <f>E7</f>
        <v>Stavební úpravy objektu č.p. 183/9 ul. Matiční, Ústí nad Labem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118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EL - Silnoproudá elektroinstalace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č.p. 183/9, Matiční ul.</v>
      </c>
      <c r="G117" s="40"/>
      <c r="H117" s="40"/>
      <c r="I117" s="32" t="s">
        <v>22</v>
      </c>
      <c r="J117" s="79" t="str">
        <f>IF(J12="","",J12)</f>
        <v>22. 4. 2022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24</v>
      </c>
      <c r="D119" s="40"/>
      <c r="E119" s="40"/>
      <c r="F119" s="27" t="str">
        <f>E15</f>
        <v>Statutární město Ústí nad Labem</v>
      </c>
      <c r="G119" s="40"/>
      <c r="H119" s="40"/>
      <c r="I119" s="32" t="s">
        <v>30</v>
      </c>
      <c r="J119" s="36" t="str">
        <f>E21</f>
        <v xml:space="preserve">REGIONPROJEKT  spol.  s r. 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32" t="s">
        <v>33</v>
      </c>
      <c r="J120" s="36" t="str">
        <f>E24</f>
        <v>Ing. Jan Duben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3"/>
      <c r="B122" s="194"/>
      <c r="C122" s="195" t="s">
        <v>210</v>
      </c>
      <c r="D122" s="196" t="s">
        <v>61</v>
      </c>
      <c r="E122" s="196" t="s">
        <v>57</v>
      </c>
      <c r="F122" s="196" t="s">
        <v>58</v>
      </c>
      <c r="G122" s="196" t="s">
        <v>211</v>
      </c>
      <c r="H122" s="196" t="s">
        <v>212</v>
      </c>
      <c r="I122" s="196" t="s">
        <v>213</v>
      </c>
      <c r="J122" s="197" t="s">
        <v>176</v>
      </c>
      <c r="K122" s="198" t="s">
        <v>214</v>
      </c>
      <c r="L122" s="199"/>
      <c r="M122" s="100" t="s">
        <v>1</v>
      </c>
      <c r="N122" s="101" t="s">
        <v>40</v>
      </c>
      <c r="O122" s="101" t="s">
        <v>215</v>
      </c>
      <c r="P122" s="101" t="s">
        <v>216</v>
      </c>
      <c r="Q122" s="101" t="s">
        <v>217</v>
      </c>
      <c r="R122" s="101" t="s">
        <v>218</v>
      </c>
      <c r="S122" s="101" t="s">
        <v>219</v>
      </c>
      <c r="T122" s="102" t="s">
        <v>220</v>
      </c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</row>
    <row r="123" spans="1:63" s="2" customFormat="1" ht="22.8" customHeight="1">
      <c r="A123" s="38"/>
      <c r="B123" s="39"/>
      <c r="C123" s="107" t="s">
        <v>221</v>
      </c>
      <c r="D123" s="40"/>
      <c r="E123" s="40"/>
      <c r="F123" s="40"/>
      <c r="G123" s="40"/>
      <c r="H123" s="40"/>
      <c r="I123" s="40"/>
      <c r="J123" s="200">
        <f>BK123</f>
        <v>0</v>
      </c>
      <c r="K123" s="40"/>
      <c r="L123" s="44"/>
      <c r="M123" s="103"/>
      <c r="N123" s="201"/>
      <c r="O123" s="104"/>
      <c r="P123" s="202">
        <f>P124+P129+P135+P154+P169+P181+P191</f>
        <v>0</v>
      </c>
      <c r="Q123" s="104"/>
      <c r="R123" s="202">
        <f>R124+R129+R135+R154+R169+R181+R191</f>
        <v>0</v>
      </c>
      <c r="S123" s="104"/>
      <c r="T123" s="203">
        <f>T124+T129+T135+T154+T169+T181+T191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178</v>
      </c>
      <c r="BK123" s="204">
        <f>BK124+BK129+BK135+BK154+BK169+BK181+BK191</f>
        <v>0</v>
      </c>
    </row>
    <row r="124" spans="1:63" s="12" customFormat="1" ht="25.9" customHeight="1">
      <c r="A124" s="12"/>
      <c r="B124" s="205"/>
      <c r="C124" s="206"/>
      <c r="D124" s="207" t="s">
        <v>75</v>
      </c>
      <c r="E124" s="208" t="s">
        <v>1635</v>
      </c>
      <c r="F124" s="208" t="s">
        <v>1636</v>
      </c>
      <c r="G124" s="206"/>
      <c r="H124" s="206"/>
      <c r="I124" s="209"/>
      <c r="J124" s="210">
        <f>BK124</f>
        <v>0</v>
      </c>
      <c r="K124" s="206"/>
      <c r="L124" s="211"/>
      <c r="M124" s="212"/>
      <c r="N124" s="213"/>
      <c r="O124" s="213"/>
      <c r="P124" s="214">
        <f>SUM(P125:P128)</f>
        <v>0</v>
      </c>
      <c r="Q124" s="213"/>
      <c r="R124" s="214">
        <f>SUM(R125:R128)</f>
        <v>0</v>
      </c>
      <c r="S124" s="213"/>
      <c r="T124" s="215">
        <f>SUM(T125:T128)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6" t="s">
        <v>84</v>
      </c>
      <c r="AT124" s="217" t="s">
        <v>75</v>
      </c>
      <c r="AU124" s="217" t="s">
        <v>76</v>
      </c>
      <c r="AY124" s="216" t="s">
        <v>224</v>
      </c>
      <c r="BK124" s="218">
        <f>SUM(BK125:BK128)</f>
        <v>0</v>
      </c>
    </row>
    <row r="125" spans="1:65" s="2" customFormat="1" ht="37.8" customHeight="1">
      <c r="A125" s="38"/>
      <c r="B125" s="39"/>
      <c r="C125" s="269" t="s">
        <v>84</v>
      </c>
      <c r="D125" s="269" t="s">
        <v>413</v>
      </c>
      <c r="E125" s="270" t="s">
        <v>1637</v>
      </c>
      <c r="F125" s="271" t="s">
        <v>1638</v>
      </c>
      <c r="G125" s="272" t="s">
        <v>1639</v>
      </c>
      <c r="H125" s="273">
        <v>1</v>
      </c>
      <c r="I125" s="274"/>
      <c r="J125" s="275">
        <f>ROUND(I125*H125,2)</f>
        <v>0</v>
      </c>
      <c r="K125" s="276"/>
      <c r="L125" s="277"/>
      <c r="M125" s="278" t="s">
        <v>1</v>
      </c>
      <c r="N125" s="279" t="s">
        <v>41</v>
      </c>
      <c r="O125" s="91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3" t="s">
        <v>267</v>
      </c>
      <c r="AT125" s="233" t="s">
        <v>413</v>
      </c>
      <c r="AU125" s="233" t="s">
        <v>84</v>
      </c>
      <c r="AY125" s="17" t="s">
        <v>224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7" t="s">
        <v>84</v>
      </c>
      <c r="BK125" s="234">
        <f>ROUND(I125*H125,2)</f>
        <v>0</v>
      </c>
      <c r="BL125" s="17" t="s">
        <v>230</v>
      </c>
      <c r="BM125" s="233" t="s">
        <v>86</v>
      </c>
    </row>
    <row r="126" spans="1:65" s="2" customFormat="1" ht="37.8" customHeight="1">
      <c r="A126" s="38"/>
      <c r="B126" s="39"/>
      <c r="C126" s="221" t="s">
        <v>86</v>
      </c>
      <c r="D126" s="221" t="s">
        <v>226</v>
      </c>
      <c r="E126" s="222" t="s">
        <v>1640</v>
      </c>
      <c r="F126" s="223" t="s">
        <v>1641</v>
      </c>
      <c r="G126" s="224" t="s">
        <v>1639</v>
      </c>
      <c r="H126" s="225">
        <v>1</v>
      </c>
      <c r="I126" s="226"/>
      <c r="J126" s="227">
        <f>ROUND(I126*H126,2)</f>
        <v>0</v>
      </c>
      <c r="K126" s="228"/>
      <c r="L126" s="44"/>
      <c r="M126" s="229" t="s">
        <v>1</v>
      </c>
      <c r="N126" s="230" t="s">
        <v>41</v>
      </c>
      <c r="O126" s="91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3" t="s">
        <v>230</v>
      </c>
      <c r="AT126" s="233" t="s">
        <v>226</v>
      </c>
      <c r="AU126" s="233" t="s">
        <v>84</v>
      </c>
      <c r="AY126" s="17" t="s">
        <v>224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7" t="s">
        <v>84</v>
      </c>
      <c r="BK126" s="234">
        <f>ROUND(I126*H126,2)</f>
        <v>0</v>
      </c>
      <c r="BL126" s="17" t="s">
        <v>230</v>
      </c>
      <c r="BM126" s="233" t="s">
        <v>230</v>
      </c>
    </row>
    <row r="127" spans="1:65" s="2" customFormat="1" ht="49.05" customHeight="1">
      <c r="A127" s="38"/>
      <c r="B127" s="39"/>
      <c r="C127" s="221" t="s">
        <v>241</v>
      </c>
      <c r="D127" s="221" t="s">
        <v>226</v>
      </c>
      <c r="E127" s="222" t="s">
        <v>1642</v>
      </c>
      <c r="F127" s="223" t="s">
        <v>1643</v>
      </c>
      <c r="G127" s="224" t="s">
        <v>1639</v>
      </c>
      <c r="H127" s="225">
        <v>1</v>
      </c>
      <c r="I127" s="226"/>
      <c r="J127" s="227">
        <f>ROUND(I127*H127,2)</f>
        <v>0</v>
      </c>
      <c r="K127" s="228"/>
      <c r="L127" s="44"/>
      <c r="M127" s="229" t="s">
        <v>1</v>
      </c>
      <c r="N127" s="230" t="s">
        <v>41</v>
      </c>
      <c r="O127" s="91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3" t="s">
        <v>230</v>
      </c>
      <c r="AT127" s="233" t="s">
        <v>226</v>
      </c>
      <c r="AU127" s="233" t="s">
        <v>84</v>
      </c>
      <c r="AY127" s="17" t="s">
        <v>224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7" t="s">
        <v>84</v>
      </c>
      <c r="BK127" s="234">
        <f>ROUND(I127*H127,2)</f>
        <v>0</v>
      </c>
      <c r="BL127" s="17" t="s">
        <v>230</v>
      </c>
      <c r="BM127" s="233" t="s">
        <v>256</v>
      </c>
    </row>
    <row r="128" spans="1:65" s="2" customFormat="1" ht="16.5" customHeight="1">
      <c r="A128" s="38"/>
      <c r="B128" s="39"/>
      <c r="C128" s="221" t="s">
        <v>230</v>
      </c>
      <c r="D128" s="221" t="s">
        <v>226</v>
      </c>
      <c r="E128" s="222" t="s">
        <v>1644</v>
      </c>
      <c r="F128" s="223" t="s">
        <v>1645</v>
      </c>
      <c r="G128" s="224" t="s">
        <v>1646</v>
      </c>
      <c r="H128" s="225">
        <v>1</v>
      </c>
      <c r="I128" s="226"/>
      <c r="J128" s="227">
        <f>ROUND(I128*H128,2)</f>
        <v>0</v>
      </c>
      <c r="K128" s="228"/>
      <c r="L128" s="44"/>
      <c r="M128" s="229" t="s">
        <v>1</v>
      </c>
      <c r="N128" s="230" t="s">
        <v>41</v>
      </c>
      <c r="O128" s="91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3" t="s">
        <v>230</v>
      </c>
      <c r="AT128" s="233" t="s">
        <v>226</v>
      </c>
      <c r="AU128" s="233" t="s">
        <v>84</v>
      </c>
      <c r="AY128" s="17" t="s">
        <v>224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84</v>
      </c>
      <c r="BK128" s="234">
        <f>ROUND(I128*H128,2)</f>
        <v>0</v>
      </c>
      <c r="BL128" s="17" t="s">
        <v>230</v>
      </c>
      <c r="BM128" s="233" t="s">
        <v>1647</v>
      </c>
    </row>
    <row r="129" spans="1:63" s="12" customFormat="1" ht="25.9" customHeight="1">
      <c r="A129" s="12"/>
      <c r="B129" s="205"/>
      <c r="C129" s="206"/>
      <c r="D129" s="207" t="s">
        <v>75</v>
      </c>
      <c r="E129" s="208" t="s">
        <v>1648</v>
      </c>
      <c r="F129" s="208" t="s">
        <v>1649</v>
      </c>
      <c r="G129" s="206"/>
      <c r="H129" s="206"/>
      <c r="I129" s="209"/>
      <c r="J129" s="210">
        <f>BK129</f>
        <v>0</v>
      </c>
      <c r="K129" s="206"/>
      <c r="L129" s="211"/>
      <c r="M129" s="212"/>
      <c r="N129" s="213"/>
      <c r="O129" s="213"/>
      <c r="P129" s="214">
        <f>SUM(P130:P134)</f>
        <v>0</v>
      </c>
      <c r="Q129" s="213"/>
      <c r="R129" s="214">
        <f>SUM(R130:R134)</f>
        <v>0</v>
      </c>
      <c r="S129" s="213"/>
      <c r="T129" s="215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6" t="s">
        <v>84</v>
      </c>
      <c r="AT129" s="217" t="s">
        <v>75</v>
      </c>
      <c r="AU129" s="217" t="s">
        <v>76</v>
      </c>
      <c r="AY129" s="216" t="s">
        <v>224</v>
      </c>
      <c r="BK129" s="218">
        <f>SUM(BK130:BK134)</f>
        <v>0</v>
      </c>
    </row>
    <row r="130" spans="1:65" s="2" customFormat="1" ht="24.15" customHeight="1">
      <c r="A130" s="38"/>
      <c r="B130" s="39"/>
      <c r="C130" s="269" t="s">
        <v>250</v>
      </c>
      <c r="D130" s="269" t="s">
        <v>413</v>
      </c>
      <c r="E130" s="270" t="s">
        <v>1650</v>
      </c>
      <c r="F130" s="271" t="s">
        <v>1651</v>
      </c>
      <c r="G130" s="272" t="s">
        <v>1639</v>
      </c>
      <c r="H130" s="273">
        <v>40</v>
      </c>
      <c r="I130" s="274"/>
      <c r="J130" s="275">
        <f>ROUND(I130*H130,2)</f>
        <v>0</v>
      </c>
      <c r="K130" s="276"/>
      <c r="L130" s="277"/>
      <c r="M130" s="278" t="s">
        <v>1</v>
      </c>
      <c r="N130" s="279" t="s">
        <v>41</v>
      </c>
      <c r="O130" s="91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3" t="s">
        <v>267</v>
      </c>
      <c r="AT130" s="233" t="s">
        <v>413</v>
      </c>
      <c r="AU130" s="233" t="s">
        <v>84</v>
      </c>
      <c r="AY130" s="17" t="s">
        <v>224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84</v>
      </c>
      <c r="BK130" s="234">
        <f>ROUND(I130*H130,2)</f>
        <v>0</v>
      </c>
      <c r="BL130" s="17" t="s">
        <v>230</v>
      </c>
      <c r="BM130" s="233" t="s">
        <v>267</v>
      </c>
    </row>
    <row r="131" spans="1:65" s="2" customFormat="1" ht="24.15" customHeight="1">
      <c r="A131" s="38"/>
      <c r="B131" s="39"/>
      <c r="C131" s="269" t="s">
        <v>256</v>
      </c>
      <c r="D131" s="269" t="s">
        <v>413</v>
      </c>
      <c r="E131" s="270" t="s">
        <v>1652</v>
      </c>
      <c r="F131" s="271" t="s">
        <v>1653</v>
      </c>
      <c r="G131" s="272" t="s">
        <v>1639</v>
      </c>
      <c r="H131" s="273">
        <v>9</v>
      </c>
      <c r="I131" s="274"/>
      <c r="J131" s="275">
        <f>ROUND(I131*H131,2)</f>
        <v>0</v>
      </c>
      <c r="K131" s="276"/>
      <c r="L131" s="277"/>
      <c r="M131" s="278" t="s">
        <v>1</v>
      </c>
      <c r="N131" s="279" t="s">
        <v>41</v>
      </c>
      <c r="O131" s="91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267</v>
      </c>
      <c r="AT131" s="233" t="s">
        <v>413</v>
      </c>
      <c r="AU131" s="233" t="s">
        <v>84</v>
      </c>
      <c r="AY131" s="17" t="s">
        <v>224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84</v>
      </c>
      <c r="BK131" s="234">
        <f>ROUND(I131*H131,2)</f>
        <v>0</v>
      </c>
      <c r="BL131" s="17" t="s">
        <v>230</v>
      </c>
      <c r="BM131" s="233" t="s">
        <v>277</v>
      </c>
    </row>
    <row r="132" spans="1:65" s="2" customFormat="1" ht="37.8" customHeight="1">
      <c r="A132" s="38"/>
      <c r="B132" s="39"/>
      <c r="C132" s="269" t="s">
        <v>260</v>
      </c>
      <c r="D132" s="269" t="s">
        <v>413</v>
      </c>
      <c r="E132" s="270" t="s">
        <v>1654</v>
      </c>
      <c r="F132" s="271" t="s">
        <v>1655</v>
      </c>
      <c r="G132" s="272" t="s">
        <v>1639</v>
      </c>
      <c r="H132" s="273">
        <v>11</v>
      </c>
      <c r="I132" s="274"/>
      <c r="J132" s="275">
        <f>ROUND(I132*H132,2)</f>
        <v>0</v>
      </c>
      <c r="K132" s="276"/>
      <c r="L132" s="277"/>
      <c r="M132" s="278" t="s">
        <v>1</v>
      </c>
      <c r="N132" s="279" t="s">
        <v>41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267</v>
      </c>
      <c r="AT132" s="233" t="s">
        <v>413</v>
      </c>
      <c r="AU132" s="233" t="s">
        <v>84</v>
      </c>
      <c r="AY132" s="17" t="s">
        <v>224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84</v>
      </c>
      <c r="BK132" s="234">
        <f>ROUND(I132*H132,2)</f>
        <v>0</v>
      </c>
      <c r="BL132" s="17" t="s">
        <v>230</v>
      </c>
      <c r="BM132" s="233" t="s">
        <v>289</v>
      </c>
    </row>
    <row r="133" spans="1:65" s="2" customFormat="1" ht="33" customHeight="1">
      <c r="A133" s="38"/>
      <c r="B133" s="39"/>
      <c r="C133" s="221" t="s">
        <v>267</v>
      </c>
      <c r="D133" s="221" t="s">
        <v>226</v>
      </c>
      <c r="E133" s="222" t="s">
        <v>1656</v>
      </c>
      <c r="F133" s="223" t="s">
        <v>1657</v>
      </c>
      <c r="G133" s="224" t="s">
        <v>1639</v>
      </c>
      <c r="H133" s="225">
        <v>1</v>
      </c>
      <c r="I133" s="226"/>
      <c r="J133" s="227">
        <f>ROUND(I133*H133,2)</f>
        <v>0</v>
      </c>
      <c r="K133" s="228"/>
      <c r="L133" s="44"/>
      <c r="M133" s="229" t="s">
        <v>1</v>
      </c>
      <c r="N133" s="230" t="s">
        <v>41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230</v>
      </c>
      <c r="AT133" s="233" t="s">
        <v>226</v>
      </c>
      <c r="AU133" s="233" t="s">
        <v>84</v>
      </c>
      <c r="AY133" s="17" t="s">
        <v>224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84</v>
      </c>
      <c r="BK133" s="234">
        <f>ROUND(I133*H133,2)</f>
        <v>0</v>
      </c>
      <c r="BL133" s="17" t="s">
        <v>230</v>
      </c>
      <c r="BM133" s="233" t="s">
        <v>303</v>
      </c>
    </row>
    <row r="134" spans="1:65" s="2" customFormat="1" ht="16.5" customHeight="1">
      <c r="A134" s="38"/>
      <c r="B134" s="39"/>
      <c r="C134" s="221" t="s">
        <v>272</v>
      </c>
      <c r="D134" s="221" t="s">
        <v>226</v>
      </c>
      <c r="E134" s="222" t="s">
        <v>1658</v>
      </c>
      <c r="F134" s="223" t="s">
        <v>1659</v>
      </c>
      <c r="G134" s="224" t="s">
        <v>1646</v>
      </c>
      <c r="H134" s="225">
        <v>1</v>
      </c>
      <c r="I134" s="226"/>
      <c r="J134" s="227">
        <f>ROUND(I134*H134,2)</f>
        <v>0</v>
      </c>
      <c r="K134" s="228"/>
      <c r="L134" s="44"/>
      <c r="M134" s="229" t="s">
        <v>1</v>
      </c>
      <c r="N134" s="230" t="s">
        <v>41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230</v>
      </c>
      <c r="AT134" s="233" t="s">
        <v>226</v>
      </c>
      <c r="AU134" s="233" t="s">
        <v>84</v>
      </c>
      <c r="AY134" s="17" t="s">
        <v>224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84</v>
      </c>
      <c r="BK134" s="234">
        <f>ROUND(I134*H134,2)</f>
        <v>0</v>
      </c>
      <c r="BL134" s="17" t="s">
        <v>230</v>
      </c>
      <c r="BM134" s="233" t="s">
        <v>1660</v>
      </c>
    </row>
    <row r="135" spans="1:63" s="12" customFormat="1" ht="25.9" customHeight="1">
      <c r="A135" s="12"/>
      <c r="B135" s="205"/>
      <c r="C135" s="206"/>
      <c r="D135" s="207" t="s">
        <v>75</v>
      </c>
      <c r="E135" s="208" t="s">
        <v>1661</v>
      </c>
      <c r="F135" s="208" t="s">
        <v>1662</v>
      </c>
      <c r="G135" s="206"/>
      <c r="H135" s="206"/>
      <c r="I135" s="209"/>
      <c r="J135" s="210">
        <f>BK135</f>
        <v>0</v>
      </c>
      <c r="K135" s="206"/>
      <c r="L135" s="211"/>
      <c r="M135" s="212"/>
      <c r="N135" s="213"/>
      <c r="O135" s="213"/>
      <c r="P135" s="214">
        <f>SUM(P136:P153)</f>
        <v>0</v>
      </c>
      <c r="Q135" s="213"/>
      <c r="R135" s="214">
        <f>SUM(R136:R153)</f>
        <v>0</v>
      </c>
      <c r="S135" s="213"/>
      <c r="T135" s="215">
        <f>SUM(T136:T153)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6" t="s">
        <v>84</v>
      </c>
      <c r="AT135" s="217" t="s">
        <v>75</v>
      </c>
      <c r="AU135" s="217" t="s">
        <v>76</v>
      </c>
      <c r="AY135" s="216" t="s">
        <v>224</v>
      </c>
      <c r="BK135" s="218">
        <f>SUM(BK136:BK153)</f>
        <v>0</v>
      </c>
    </row>
    <row r="136" spans="1:65" s="2" customFormat="1" ht="33" customHeight="1">
      <c r="A136" s="38"/>
      <c r="B136" s="39"/>
      <c r="C136" s="269" t="s">
        <v>277</v>
      </c>
      <c r="D136" s="269" t="s">
        <v>413</v>
      </c>
      <c r="E136" s="270" t="s">
        <v>1663</v>
      </c>
      <c r="F136" s="271" t="s">
        <v>1664</v>
      </c>
      <c r="G136" s="272" t="s">
        <v>1639</v>
      </c>
      <c r="H136" s="273">
        <v>49</v>
      </c>
      <c r="I136" s="274"/>
      <c r="J136" s="275">
        <f>ROUND(I136*H136,2)</f>
        <v>0</v>
      </c>
      <c r="K136" s="276"/>
      <c r="L136" s="277"/>
      <c r="M136" s="278" t="s">
        <v>1</v>
      </c>
      <c r="N136" s="279" t="s">
        <v>41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267</v>
      </c>
      <c r="AT136" s="233" t="s">
        <v>413</v>
      </c>
      <c r="AU136" s="233" t="s">
        <v>84</v>
      </c>
      <c r="AY136" s="17" t="s">
        <v>224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84</v>
      </c>
      <c r="BK136" s="234">
        <f>ROUND(I136*H136,2)</f>
        <v>0</v>
      </c>
      <c r="BL136" s="17" t="s">
        <v>230</v>
      </c>
      <c r="BM136" s="233" t="s">
        <v>318</v>
      </c>
    </row>
    <row r="137" spans="1:65" s="2" customFormat="1" ht="37.8" customHeight="1">
      <c r="A137" s="38"/>
      <c r="B137" s="39"/>
      <c r="C137" s="269" t="s">
        <v>282</v>
      </c>
      <c r="D137" s="269" t="s">
        <v>413</v>
      </c>
      <c r="E137" s="270" t="s">
        <v>1665</v>
      </c>
      <c r="F137" s="271" t="s">
        <v>1666</v>
      </c>
      <c r="G137" s="272" t="s">
        <v>1639</v>
      </c>
      <c r="H137" s="273">
        <v>16</v>
      </c>
      <c r="I137" s="274"/>
      <c r="J137" s="275">
        <f>ROUND(I137*H137,2)</f>
        <v>0</v>
      </c>
      <c r="K137" s="276"/>
      <c r="L137" s="277"/>
      <c r="M137" s="278" t="s">
        <v>1</v>
      </c>
      <c r="N137" s="279" t="s">
        <v>41</v>
      </c>
      <c r="O137" s="91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267</v>
      </c>
      <c r="AT137" s="233" t="s">
        <v>413</v>
      </c>
      <c r="AU137" s="233" t="s">
        <v>84</v>
      </c>
      <c r="AY137" s="17" t="s">
        <v>224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84</v>
      </c>
      <c r="BK137" s="234">
        <f>ROUND(I137*H137,2)</f>
        <v>0</v>
      </c>
      <c r="BL137" s="17" t="s">
        <v>230</v>
      </c>
      <c r="BM137" s="233" t="s">
        <v>334</v>
      </c>
    </row>
    <row r="138" spans="1:65" s="2" customFormat="1" ht="33" customHeight="1">
      <c r="A138" s="38"/>
      <c r="B138" s="39"/>
      <c r="C138" s="269" t="s">
        <v>289</v>
      </c>
      <c r="D138" s="269" t="s">
        <v>413</v>
      </c>
      <c r="E138" s="270" t="s">
        <v>1667</v>
      </c>
      <c r="F138" s="271" t="s">
        <v>1668</v>
      </c>
      <c r="G138" s="272" t="s">
        <v>1639</v>
      </c>
      <c r="H138" s="273">
        <v>4</v>
      </c>
      <c r="I138" s="274"/>
      <c r="J138" s="275">
        <f>ROUND(I138*H138,2)</f>
        <v>0</v>
      </c>
      <c r="K138" s="276"/>
      <c r="L138" s="277"/>
      <c r="M138" s="278" t="s">
        <v>1</v>
      </c>
      <c r="N138" s="279" t="s">
        <v>41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267</v>
      </c>
      <c r="AT138" s="233" t="s">
        <v>413</v>
      </c>
      <c r="AU138" s="233" t="s">
        <v>84</v>
      </c>
      <c r="AY138" s="17" t="s">
        <v>224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84</v>
      </c>
      <c r="BK138" s="234">
        <f>ROUND(I138*H138,2)</f>
        <v>0</v>
      </c>
      <c r="BL138" s="17" t="s">
        <v>230</v>
      </c>
      <c r="BM138" s="233" t="s">
        <v>345</v>
      </c>
    </row>
    <row r="139" spans="1:65" s="2" customFormat="1" ht="24.15" customHeight="1">
      <c r="A139" s="38"/>
      <c r="B139" s="39"/>
      <c r="C139" s="269" t="s">
        <v>296</v>
      </c>
      <c r="D139" s="269" t="s">
        <v>413</v>
      </c>
      <c r="E139" s="270" t="s">
        <v>1669</v>
      </c>
      <c r="F139" s="271" t="s">
        <v>1670</v>
      </c>
      <c r="G139" s="272" t="s">
        <v>1639</v>
      </c>
      <c r="H139" s="273">
        <v>6</v>
      </c>
      <c r="I139" s="274"/>
      <c r="J139" s="275">
        <f>ROUND(I139*H139,2)</f>
        <v>0</v>
      </c>
      <c r="K139" s="276"/>
      <c r="L139" s="277"/>
      <c r="M139" s="278" t="s">
        <v>1</v>
      </c>
      <c r="N139" s="279" t="s">
        <v>41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267</v>
      </c>
      <c r="AT139" s="233" t="s">
        <v>413</v>
      </c>
      <c r="AU139" s="233" t="s">
        <v>84</v>
      </c>
      <c r="AY139" s="17" t="s">
        <v>224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84</v>
      </c>
      <c r="BK139" s="234">
        <f>ROUND(I139*H139,2)</f>
        <v>0</v>
      </c>
      <c r="BL139" s="17" t="s">
        <v>230</v>
      </c>
      <c r="BM139" s="233" t="s">
        <v>354</v>
      </c>
    </row>
    <row r="140" spans="1:65" s="2" customFormat="1" ht="33" customHeight="1">
      <c r="A140" s="38"/>
      <c r="B140" s="39"/>
      <c r="C140" s="269" t="s">
        <v>303</v>
      </c>
      <c r="D140" s="269" t="s">
        <v>413</v>
      </c>
      <c r="E140" s="270" t="s">
        <v>1671</v>
      </c>
      <c r="F140" s="271" t="s">
        <v>1672</v>
      </c>
      <c r="G140" s="272" t="s">
        <v>1639</v>
      </c>
      <c r="H140" s="273">
        <v>6</v>
      </c>
      <c r="I140" s="274"/>
      <c r="J140" s="275">
        <f>ROUND(I140*H140,2)</f>
        <v>0</v>
      </c>
      <c r="K140" s="276"/>
      <c r="L140" s="277"/>
      <c r="M140" s="278" t="s">
        <v>1</v>
      </c>
      <c r="N140" s="279" t="s">
        <v>41</v>
      </c>
      <c r="O140" s="91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267</v>
      </c>
      <c r="AT140" s="233" t="s">
        <v>413</v>
      </c>
      <c r="AU140" s="233" t="s">
        <v>84</v>
      </c>
      <c r="AY140" s="17" t="s">
        <v>224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84</v>
      </c>
      <c r="BK140" s="234">
        <f>ROUND(I140*H140,2)</f>
        <v>0</v>
      </c>
      <c r="BL140" s="17" t="s">
        <v>230</v>
      </c>
      <c r="BM140" s="233" t="s">
        <v>365</v>
      </c>
    </row>
    <row r="141" spans="1:65" s="2" customFormat="1" ht="33" customHeight="1">
      <c r="A141" s="38"/>
      <c r="B141" s="39"/>
      <c r="C141" s="269" t="s">
        <v>8</v>
      </c>
      <c r="D141" s="269" t="s">
        <v>413</v>
      </c>
      <c r="E141" s="270" t="s">
        <v>1673</v>
      </c>
      <c r="F141" s="271" t="s">
        <v>1674</v>
      </c>
      <c r="G141" s="272" t="s">
        <v>1639</v>
      </c>
      <c r="H141" s="273">
        <v>23</v>
      </c>
      <c r="I141" s="274"/>
      <c r="J141" s="275">
        <f>ROUND(I141*H141,2)</f>
        <v>0</v>
      </c>
      <c r="K141" s="276"/>
      <c r="L141" s="277"/>
      <c r="M141" s="278" t="s">
        <v>1</v>
      </c>
      <c r="N141" s="279" t="s">
        <v>41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267</v>
      </c>
      <c r="AT141" s="233" t="s">
        <v>413</v>
      </c>
      <c r="AU141" s="233" t="s">
        <v>84</v>
      </c>
      <c r="AY141" s="17" t="s">
        <v>224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84</v>
      </c>
      <c r="BK141" s="234">
        <f>ROUND(I141*H141,2)</f>
        <v>0</v>
      </c>
      <c r="BL141" s="17" t="s">
        <v>230</v>
      </c>
      <c r="BM141" s="233" t="s">
        <v>380</v>
      </c>
    </row>
    <row r="142" spans="1:65" s="2" customFormat="1" ht="33" customHeight="1">
      <c r="A142" s="38"/>
      <c r="B142" s="39"/>
      <c r="C142" s="269" t="s">
        <v>318</v>
      </c>
      <c r="D142" s="269" t="s">
        <v>413</v>
      </c>
      <c r="E142" s="270" t="s">
        <v>1675</v>
      </c>
      <c r="F142" s="271" t="s">
        <v>1676</v>
      </c>
      <c r="G142" s="272" t="s">
        <v>1639</v>
      </c>
      <c r="H142" s="273">
        <v>8</v>
      </c>
      <c r="I142" s="274"/>
      <c r="J142" s="275">
        <f>ROUND(I142*H142,2)</f>
        <v>0</v>
      </c>
      <c r="K142" s="276"/>
      <c r="L142" s="277"/>
      <c r="M142" s="278" t="s">
        <v>1</v>
      </c>
      <c r="N142" s="279" t="s">
        <v>41</v>
      </c>
      <c r="O142" s="91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267</v>
      </c>
      <c r="AT142" s="233" t="s">
        <v>413</v>
      </c>
      <c r="AU142" s="233" t="s">
        <v>84</v>
      </c>
      <c r="AY142" s="17" t="s">
        <v>224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84</v>
      </c>
      <c r="BK142" s="234">
        <f>ROUND(I142*H142,2)</f>
        <v>0</v>
      </c>
      <c r="BL142" s="17" t="s">
        <v>230</v>
      </c>
      <c r="BM142" s="233" t="s">
        <v>391</v>
      </c>
    </row>
    <row r="143" spans="1:65" s="2" customFormat="1" ht="33" customHeight="1">
      <c r="A143" s="38"/>
      <c r="B143" s="39"/>
      <c r="C143" s="269" t="s">
        <v>329</v>
      </c>
      <c r="D143" s="269" t="s">
        <v>413</v>
      </c>
      <c r="E143" s="270" t="s">
        <v>1677</v>
      </c>
      <c r="F143" s="271" t="s">
        <v>1678</v>
      </c>
      <c r="G143" s="272" t="s">
        <v>1639</v>
      </c>
      <c r="H143" s="273">
        <v>4</v>
      </c>
      <c r="I143" s="274"/>
      <c r="J143" s="275">
        <f>ROUND(I143*H143,2)</f>
        <v>0</v>
      </c>
      <c r="K143" s="276"/>
      <c r="L143" s="277"/>
      <c r="M143" s="278" t="s">
        <v>1</v>
      </c>
      <c r="N143" s="279" t="s">
        <v>41</v>
      </c>
      <c r="O143" s="91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267</v>
      </c>
      <c r="AT143" s="233" t="s">
        <v>413</v>
      </c>
      <c r="AU143" s="233" t="s">
        <v>84</v>
      </c>
      <c r="AY143" s="17" t="s">
        <v>224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84</v>
      </c>
      <c r="BK143" s="234">
        <f>ROUND(I143*H143,2)</f>
        <v>0</v>
      </c>
      <c r="BL143" s="17" t="s">
        <v>230</v>
      </c>
      <c r="BM143" s="233" t="s">
        <v>1679</v>
      </c>
    </row>
    <row r="144" spans="1:65" s="2" customFormat="1" ht="33" customHeight="1">
      <c r="A144" s="38"/>
      <c r="B144" s="39"/>
      <c r="C144" s="269" t="s">
        <v>334</v>
      </c>
      <c r="D144" s="269" t="s">
        <v>413</v>
      </c>
      <c r="E144" s="270" t="s">
        <v>1680</v>
      </c>
      <c r="F144" s="271" t="s">
        <v>1681</v>
      </c>
      <c r="G144" s="272" t="s">
        <v>1639</v>
      </c>
      <c r="H144" s="273">
        <v>6</v>
      </c>
      <c r="I144" s="274"/>
      <c r="J144" s="275">
        <f>ROUND(I144*H144,2)</f>
        <v>0</v>
      </c>
      <c r="K144" s="276"/>
      <c r="L144" s="277"/>
      <c r="M144" s="278" t="s">
        <v>1</v>
      </c>
      <c r="N144" s="279" t="s">
        <v>41</v>
      </c>
      <c r="O144" s="91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267</v>
      </c>
      <c r="AT144" s="233" t="s">
        <v>413</v>
      </c>
      <c r="AU144" s="233" t="s">
        <v>84</v>
      </c>
      <c r="AY144" s="17" t="s">
        <v>224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84</v>
      </c>
      <c r="BK144" s="234">
        <f>ROUND(I144*H144,2)</f>
        <v>0</v>
      </c>
      <c r="BL144" s="17" t="s">
        <v>230</v>
      </c>
      <c r="BM144" s="233" t="s">
        <v>412</v>
      </c>
    </row>
    <row r="145" spans="1:65" s="2" customFormat="1" ht="33" customHeight="1">
      <c r="A145" s="38"/>
      <c r="B145" s="39"/>
      <c r="C145" s="269" t="s">
        <v>339</v>
      </c>
      <c r="D145" s="269" t="s">
        <v>413</v>
      </c>
      <c r="E145" s="270" t="s">
        <v>1682</v>
      </c>
      <c r="F145" s="271" t="s">
        <v>1683</v>
      </c>
      <c r="G145" s="272" t="s">
        <v>1639</v>
      </c>
      <c r="H145" s="273">
        <v>4</v>
      </c>
      <c r="I145" s="274"/>
      <c r="J145" s="275">
        <f>ROUND(I145*H145,2)</f>
        <v>0</v>
      </c>
      <c r="K145" s="276"/>
      <c r="L145" s="277"/>
      <c r="M145" s="278" t="s">
        <v>1</v>
      </c>
      <c r="N145" s="279" t="s">
        <v>41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267</v>
      </c>
      <c r="AT145" s="233" t="s">
        <v>413</v>
      </c>
      <c r="AU145" s="233" t="s">
        <v>84</v>
      </c>
      <c r="AY145" s="17" t="s">
        <v>224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84</v>
      </c>
      <c r="BK145" s="234">
        <f>ROUND(I145*H145,2)</f>
        <v>0</v>
      </c>
      <c r="BL145" s="17" t="s">
        <v>230</v>
      </c>
      <c r="BM145" s="233" t="s">
        <v>423</v>
      </c>
    </row>
    <row r="146" spans="1:65" s="2" customFormat="1" ht="33" customHeight="1">
      <c r="A146" s="38"/>
      <c r="B146" s="39"/>
      <c r="C146" s="269" t="s">
        <v>345</v>
      </c>
      <c r="D146" s="269" t="s">
        <v>413</v>
      </c>
      <c r="E146" s="270" t="s">
        <v>1684</v>
      </c>
      <c r="F146" s="271" t="s">
        <v>1685</v>
      </c>
      <c r="G146" s="272" t="s">
        <v>1639</v>
      </c>
      <c r="H146" s="273">
        <v>4</v>
      </c>
      <c r="I146" s="274"/>
      <c r="J146" s="275">
        <f>ROUND(I146*H146,2)</f>
        <v>0</v>
      </c>
      <c r="K146" s="276"/>
      <c r="L146" s="277"/>
      <c r="M146" s="278" t="s">
        <v>1</v>
      </c>
      <c r="N146" s="279" t="s">
        <v>41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267</v>
      </c>
      <c r="AT146" s="233" t="s">
        <v>413</v>
      </c>
      <c r="AU146" s="233" t="s">
        <v>84</v>
      </c>
      <c r="AY146" s="17" t="s">
        <v>224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84</v>
      </c>
      <c r="BK146" s="234">
        <f>ROUND(I146*H146,2)</f>
        <v>0</v>
      </c>
      <c r="BL146" s="17" t="s">
        <v>230</v>
      </c>
      <c r="BM146" s="233" t="s">
        <v>435</v>
      </c>
    </row>
    <row r="147" spans="1:65" s="2" customFormat="1" ht="16.5" customHeight="1">
      <c r="A147" s="38"/>
      <c r="B147" s="39"/>
      <c r="C147" s="269" t="s">
        <v>7</v>
      </c>
      <c r="D147" s="269" t="s">
        <v>413</v>
      </c>
      <c r="E147" s="270" t="s">
        <v>1686</v>
      </c>
      <c r="F147" s="271" t="s">
        <v>1687</v>
      </c>
      <c r="G147" s="272" t="s">
        <v>1639</v>
      </c>
      <c r="H147" s="273">
        <v>3</v>
      </c>
      <c r="I147" s="274"/>
      <c r="J147" s="275">
        <f>ROUND(I147*H147,2)</f>
        <v>0</v>
      </c>
      <c r="K147" s="276"/>
      <c r="L147" s="277"/>
      <c r="M147" s="278" t="s">
        <v>1</v>
      </c>
      <c r="N147" s="279" t="s">
        <v>41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267</v>
      </c>
      <c r="AT147" s="233" t="s">
        <v>413</v>
      </c>
      <c r="AU147" s="233" t="s">
        <v>84</v>
      </c>
      <c r="AY147" s="17" t="s">
        <v>224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84</v>
      </c>
      <c r="BK147" s="234">
        <f>ROUND(I147*H147,2)</f>
        <v>0</v>
      </c>
      <c r="BL147" s="17" t="s">
        <v>230</v>
      </c>
      <c r="BM147" s="233" t="s">
        <v>449</v>
      </c>
    </row>
    <row r="148" spans="1:65" s="2" customFormat="1" ht="16.5" customHeight="1">
      <c r="A148" s="38"/>
      <c r="B148" s="39"/>
      <c r="C148" s="269" t="s">
        <v>354</v>
      </c>
      <c r="D148" s="269" t="s">
        <v>413</v>
      </c>
      <c r="E148" s="270" t="s">
        <v>1688</v>
      </c>
      <c r="F148" s="271" t="s">
        <v>1689</v>
      </c>
      <c r="G148" s="272" t="s">
        <v>1639</v>
      </c>
      <c r="H148" s="273">
        <v>1</v>
      </c>
      <c r="I148" s="274"/>
      <c r="J148" s="275">
        <f>ROUND(I148*H148,2)</f>
        <v>0</v>
      </c>
      <c r="K148" s="276"/>
      <c r="L148" s="277"/>
      <c r="M148" s="278" t="s">
        <v>1</v>
      </c>
      <c r="N148" s="279" t="s">
        <v>41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267</v>
      </c>
      <c r="AT148" s="233" t="s">
        <v>413</v>
      </c>
      <c r="AU148" s="233" t="s">
        <v>84</v>
      </c>
      <c r="AY148" s="17" t="s">
        <v>224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84</v>
      </c>
      <c r="BK148" s="234">
        <f>ROUND(I148*H148,2)</f>
        <v>0</v>
      </c>
      <c r="BL148" s="17" t="s">
        <v>230</v>
      </c>
      <c r="BM148" s="233" t="s">
        <v>460</v>
      </c>
    </row>
    <row r="149" spans="1:65" s="2" customFormat="1" ht="16.5" customHeight="1">
      <c r="A149" s="38"/>
      <c r="B149" s="39"/>
      <c r="C149" s="269" t="s">
        <v>360</v>
      </c>
      <c r="D149" s="269" t="s">
        <v>413</v>
      </c>
      <c r="E149" s="270" t="s">
        <v>1690</v>
      </c>
      <c r="F149" s="271" t="s">
        <v>1691</v>
      </c>
      <c r="G149" s="272" t="s">
        <v>1639</v>
      </c>
      <c r="H149" s="273">
        <v>1</v>
      </c>
      <c r="I149" s="274"/>
      <c r="J149" s="275">
        <f>ROUND(I149*H149,2)</f>
        <v>0</v>
      </c>
      <c r="K149" s="276"/>
      <c r="L149" s="277"/>
      <c r="M149" s="278" t="s">
        <v>1</v>
      </c>
      <c r="N149" s="279" t="s">
        <v>41</v>
      </c>
      <c r="O149" s="91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267</v>
      </c>
      <c r="AT149" s="233" t="s">
        <v>413</v>
      </c>
      <c r="AU149" s="233" t="s">
        <v>84</v>
      </c>
      <c r="AY149" s="17" t="s">
        <v>224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84</v>
      </c>
      <c r="BK149" s="234">
        <f>ROUND(I149*H149,2)</f>
        <v>0</v>
      </c>
      <c r="BL149" s="17" t="s">
        <v>230</v>
      </c>
      <c r="BM149" s="233" t="s">
        <v>470</v>
      </c>
    </row>
    <row r="150" spans="1:65" s="2" customFormat="1" ht="24.15" customHeight="1">
      <c r="A150" s="38"/>
      <c r="B150" s="39"/>
      <c r="C150" s="269" t="s">
        <v>365</v>
      </c>
      <c r="D150" s="269" t="s">
        <v>413</v>
      </c>
      <c r="E150" s="270" t="s">
        <v>1692</v>
      </c>
      <c r="F150" s="271" t="s">
        <v>1693</v>
      </c>
      <c r="G150" s="272" t="s">
        <v>1639</v>
      </c>
      <c r="H150" s="273">
        <v>1</v>
      </c>
      <c r="I150" s="274"/>
      <c r="J150" s="275">
        <f>ROUND(I150*H150,2)</f>
        <v>0</v>
      </c>
      <c r="K150" s="276"/>
      <c r="L150" s="277"/>
      <c r="M150" s="278" t="s">
        <v>1</v>
      </c>
      <c r="N150" s="279" t="s">
        <v>41</v>
      </c>
      <c r="O150" s="91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267</v>
      </c>
      <c r="AT150" s="233" t="s">
        <v>413</v>
      </c>
      <c r="AU150" s="233" t="s">
        <v>84</v>
      </c>
      <c r="AY150" s="17" t="s">
        <v>224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84</v>
      </c>
      <c r="BK150" s="234">
        <f>ROUND(I150*H150,2)</f>
        <v>0</v>
      </c>
      <c r="BL150" s="17" t="s">
        <v>230</v>
      </c>
      <c r="BM150" s="233" t="s">
        <v>480</v>
      </c>
    </row>
    <row r="151" spans="1:65" s="2" customFormat="1" ht="24.15" customHeight="1">
      <c r="A151" s="38"/>
      <c r="B151" s="39"/>
      <c r="C151" s="269" t="s">
        <v>369</v>
      </c>
      <c r="D151" s="269" t="s">
        <v>413</v>
      </c>
      <c r="E151" s="270" t="s">
        <v>1694</v>
      </c>
      <c r="F151" s="271" t="s">
        <v>1695</v>
      </c>
      <c r="G151" s="272" t="s">
        <v>1639</v>
      </c>
      <c r="H151" s="273">
        <v>1</v>
      </c>
      <c r="I151" s="274"/>
      <c r="J151" s="275">
        <f>ROUND(I151*H151,2)</f>
        <v>0</v>
      </c>
      <c r="K151" s="276"/>
      <c r="L151" s="277"/>
      <c r="M151" s="278" t="s">
        <v>1</v>
      </c>
      <c r="N151" s="279" t="s">
        <v>41</v>
      </c>
      <c r="O151" s="91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267</v>
      </c>
      <c r="AT151" s="233" t="s">
        <v>413</v>
      </c>
      <c r="AU151" s="233" t="s">
        <v>84</v>
      </c>
      <c r="AY151" s="17" t="s">
        <v>224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84</v>
      </c>
      <c r="BK151" s="234">
        <f>ROUND(I151*H151,2)</f>
        <v>0</v>
      </c>
      <c r="BL151" s="17" t="s">
        <v>230</v>
      </c>
      <c r="BM151" s="233" t="s">
        <v>490</v>
      </c>
    </row>
    <row r="152" spans="1:65" s="2" customFormat="1" ht="21.75" customHeight="1">
      <c r="A152" s="38"/>
      <c r="B152" s="39"/>
      <c r="C152" s="269" t="s">
        <v>380</v>
      </c>
      <c r="D152" s="269" t="s">
        <v>413</v>
      </c>
      <c r="E152" s="270" t="s">
        <v>1696</v>
      </c>
      <c r="F152" s="271" t="s">
        <v>1697</v>
      </c>
      <c r="G152" s="272" t="s">
        <v>1639</v>
      </c>
      <c r="H152" s="273">
        <v>1</v>
      </c>
      <c r="I152" s="274"/>
      <c r="J152" s="275">
        <f>ROUND(I152*H152,2)</f>
        <v>0</v>
      </c>
      <c r="K152" s="276"/>
      <c r="L152" s="277"/>
      <c r="M152" s="278" t="s">
        <v>1</v>
      </c>
      <c r="N152" s="279" t="s">
        <v>41</v>
      </c>
      <c r="O152" s="91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267</v>
      </c>
      <c r="AT152" s="233" t="s">
        <v>413</v>
      </c>
      <c r="AU152" s="233" t="s">
        <v>84</v>
      </c>
      <c r="AY152" s="17" t="s">
        <v>224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84</v>
      </c>
      <c r="BK152" s="234">
        <f>ROUND(I152*H152,2)</f>
        <v>0</v>
      </c>
      <c r="BL152" s="17" t="s">
        <v>230</v>
      </c>
      <c r="BM152" s="233" t="s">
        <v>500</v>
      </c>
    </row>
    <row r="153" spans="1:65" s="2" customFormat="1" ht="16.5" customHeight="1">
      <c r="A153" s="38"/>
      <c r="B153" s="39"/>
      <c r="C153" s="221" t="s">
        <v>385</v>
      </c>
      <c r="D153" s="221" t="s">
        <v>226</v>
      </c>
      <c r="E153" s="222" t="s">
        <v>1698</v>
      </c>
      <c r="F153" s="223" t="s">
        <v>1699</v>
      </c>
      <c r="G153" s="224" t="s">
        <v>1646</v>
      </c>
      <c r="H153" s="225">
        <v>1</v>
      </c>
      <c r="I153" s="226"/>
      <c r="J153" s="227">
        <f>ROUND(I153*H153,2)</f>
        <v>0</v>
      </c>
      <c r="K153" s="228"/>
      <c r="L153" s="44"/>
      <c r="M153" s="229" t="s">
        <v>1</v>
      </c>
      <c r="N153" s="230" t="s">
        <v>41</v>
      </c>
      <c r="O153" s="91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230</v>
      </c>
      <c r="AT153" s="233" t="s">
        <v>226</v>
      </c>
      <c r="AU153" s="233" t="s">
        <v>84</v>
      </c>
      <c r="AY153" s="17" t="s">
        <v>224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84</v>
      </c>
      <c r="BK153" s="234">
        <f>ROUND(I153*H153,2)</f>
        <v>0</v>
      </c>
      <c r="BL153" s="17" t="s">
        <v>230</v>
      </c>
      <c r="BM153" s="233" t="s">
        <v>1700</v>
      </c>
    </row>
    <row r="154" spans="1:63" s="12" customFormat="1" ht="25.9" customHeight="1">
      <c r="A154" s="12"/>
      <c r="B154" s="205"/>
      <c r="C154" s="206"/>
      <c r="D154" s="207" t="s">
        <v>75</v>
      </c>
      <c r="E154" s="208" t="s">
        <v>1701</v>
      </c>
      <c r="F154" s="208" t="s">
        <v>1702</v>
      </c>
      <c r="G154" s="206"/>
      <c r="H154" s="206"/>
      <c r="I154" s="209"/>
      <c r="J154" s="210">
        <f>BK154</f>
        <v>0</v>
      </c>
      <c r="K154" s="206"/>
      <c r="L154" s="211"/>
      <c r="M154" s="212"/>
      <c r="N154" s="213"/>
      <c r="O154" s="213"/>
      <c r="P154" s="214">
        <f>SUM(P155:P168)</f>
        <v>0</v>
      </c>
      <c r="Q154" s="213"/>
      <c r="R154" s="214">
        <f>SUM(R155:R168)</f>
        <v>0</v>
      </c>
      <c r="S154" s="213"/>
      <c r="T154" s="215">
        <f>SUM(T155:T168)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6" t="s">
        <v>84</v>
      </c>
      <c r="AT154" s="217" t="s">
        <v>75</v>
      </c>
      <c r="AU154" s="217" t="s">
        <v>76</v>
      </c>
      <c r="AY154" s="216" t="s">
        <v>224</v>
      </c>
      <c r="BK154" s="218">
        <f>SUM(BK155:BK168)</f>
        <v>0</v>
      </c>
    </row>
    <row r="155" spans="1:65" s="2" customFormat="1" ht="16.5" customHeight="1">
      <c r="A155" s="38"/>
      <c r="B155" s="39"/>
      <c r="C155" s="269" t="s">
        <v>391</v>
      </c>
      <c r="D155" s="269" t="s">
        <v>413</v>
      </c>
      <c r="E155" s="270" t="s">
        <v>1703</v>
      </c>
      <c r="F155" s="271" t="s">
        <v>1704</v>
      </c>
      <c r="G155" s="272" t="s">
        <v>438</v>
      </c>
      <c r="H155" s="273">
        <v>250</v>
      </c>
      <c r="I155" s="274"/>
      <c r="J155" s="275">
        <f>ROUND(I155*H155,2)</f>
        <v>0</v>
      </c>
      <c r="K155" s="276"/>
      <c r="L155" s="277"/>
      <c r="M155" s="278" t="s">
        <v>1</v>
      </c>
      <c r="N155" s="279" t="s">
        <v>41</v>
      </c>
      <c r="O155" s="91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267</v>
      </c>
      <c r="AT155" s="233" t="s">
        <v>413</v>
      </c>
      <c r="AU155" s="233" t="s">
        <v>84</v>
      </c>
      <c r="AY155" s="17" t="s">
        <v>224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84</v>
      </c>
      <c r="BK155" s="234">
        <f>ROUND(I155*H155,2)</f>
        <v>0</v>
      </c>
      <c r="BL155" s="17" t="s">
        <v>230</v>
      </c>
      <c r="BM155" s="233" t="s">
        <v>511</v>
      </c>
    </row>
    <row r="156" spans="1:65" s="2" customFormat="1" ht="16.5" customHeight="1">
      <c r="A156" s="38"/>
      <c r="B156" s="39"/>
      <c r="C156" s="269" t="s">
        <v>398</v>
      </c>
      <c r="D156" s="269" t="s">
        <v>413</v>
      </c>
      <c r="E156" s="270" t="s">
        <v>1705</v>
      </c>
      <c r="F156" s="271" t="s">
        <v>1706</v>
      </c>
      <c r="G156" s="272" t="s">
        <v>438</v>
      </c>
      <c r="H156" s="273">
        <v>560</v>
      </c>
      <c r="I156" s="274"/>
      <c r="J156" s="275">
        <f>ROUND(I156*H156,2)</f>
        <v>0</v>
      </c>
      <c r="K156" s="276"/>
      <c r="L156" s="277"/>
      <c r="M156" s="278" t="s">
        <v>1</v>
      </c>
      <c r="N156" s="279" t="s">
        <v>41</v>
      </c>
      <c r="O156" s="91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267</v>
      </c>
      <c r="AT156" s="233" t="s">
        <v>413</v>
      </c>
      <c r="AU156" s="233" t="s">
        <v>84</v>
      </c>
      <c r="AY156" s="17" t="s">
        <v>224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84</v>
      </c>
      <c r="BK156" s="234">
        <f>ROUND(I156*H156,2)</f>
        <v>0</v>
      </c>
      <c r="BL156" s="17" t="s">
        <v>230</v>
      </c>
      <c r="BM156" s="233" t="s">
        <v>520</v>
      </c>
    </row>
    <row r="157" spans="1:65" s="2" customFormat="1" ht="16.5" customHeight="1">
      <c r="A157" s="38"/>
      <c r="B157" s="39"/>
      <c r="C157" s="269" t="s">
        <v>1679</v>
      </c>
      <c r="D157" s="269" t="s">
        <v>413</v>
      </c>
      <c r="E157" s="270" t="s">
        <v>1707</v>
      </c>
      <c r="F157" s="271" t="s">
        <v>1708</v>
      </c>
      <c r="G157" s="272" t="s">
        <v>438</v>
      </c>
      <c r="H157" s="273">
        <v>855</v>
      </c>
      <c r="I157" s="274"/>
      <c r="J157" s="275">
        <f>ROUND(I157*H157,2)</f>
        <v>0</v>
      </c>
      <c r="K157" s="276"/>
      <c r="L157" s="277"/>
      <c r="M157" s="278" t="s">
        <v>1</v>
      </c>
      <c r="N157" s="279" t="s">
        <v>41</v>
      </c>
      <c r="O157" s="91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3" t="s">
        <v>267</v>
      </c>
      <c r="AT157" s="233" t="s">
        <v>413</v>
      </c>
      <c r="AU157" s="233" t="s">
        <v>84</v>
      </c>
      <c r="AY157" s="17" t="s">
        <v>224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7" t="s">
        <v>84</v>
      </c>
      <c r="BK157" s="234">
        <f>ROUND(I157*H157,2)</f>
        <v>0</v>
      </c>
      <c r="BL157" s="17" t="s">
        <v>230</v>
      </c>
      <c r="BM157" s="233" t="s">
        <v>531</v>
      </c>
    </row>
    <row r="158" spans="1:65" s="2" customFormat="1" ht="16.5" customHeight="1">
      <c r="A158" s="38"/>
      <c r="B158" s="39"/>
      <c r="C158" s="269" t="s">
        <v>403</v>
      </c>
      <c r="D158" s="269" t="s">
        <v>413</v>
      </c>
      <c r="E158" s="270" t="s">
        <v>1709</v>
      </c>
      <c r="F158" s="271" t="s">
        <v>1710</v>
      </c>
      <c r="G158" s="272" t="s">
        <v>438</v>
      </c>
      <c r="H158" s="273">
        <v>70</v>
      </c>
      <c r="I158" s="274"/>
      <c r="J158" s="275">
        <f>ROUND(I158*H158,2)</f>
        <v>0</v>
      </c>
      <c r="K158" s="276"/>
      <c r="L158" s="277"/>
      <c r="M158" s="278" t="s">
        <v>1</v>
      </c>
      <c r="N158" s="279" t="s">
        <v>41</v>
      </c>
      <c r="O158" s="91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267</v>
      </c>
      <c r="AT158" s="233" t="s">
        <v>413</v>
      </c>
      <c r="AU158" s="233" t="s">
        <v>84</v>
      </c>
      <c r="AY158" s="17" t="s">
        <v>224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84</v>
      </c>
      <c r="BK158" s="234">
        <f>ROUND(I158*H158,2)</f>
        <v>0</v>
      </c>
      <c r="BL158" s="17" t="s">
        <v>230</v>
      </c>
      <c r="BM158" s="233" t="s">
        <v>541</v>
      </c>
    </row>
    <row r="159" spans="1:65" s="2" customFormat="1" ht="16.5" customHeight="1">
      <c r="A159" s="38"/>
      <c r="B159" s="39"/>
      <c r="C159" s="269" t="s">
        <v>412</v>
      </c>
      <c r="D159" s="269" t="s">
        <v>413</v>
      </c>
      <c r="E159" s="270" t="s">
        <v>1711</v>
      </c>
      <c r="F159" s="271" t="s">
        <v>1712</v>
      </c>
      <c r="G159" s="272" t="s">
        <v>438</v>
      </c>
      <c r="H159" s="273">
        <v>20</v>
      </c>
      <c r="I159" s="274"/>
      <c r="J159" s="275">
        <f>ROUND(I159*H159,2)</f>
        <v>0</v>
      </c>
      <c r="K159" s="276"/>
      <c r="L159" s="277"/>
      <c r="M159" s="278" t="s">
        <v>1</v>
      </c>
      <c r="N159" s="279" t="s">
        <v>41</v>
      </c>
      <c r="O159" s="91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267</v>
      </c>
      <c r="AT159" s="233" t="s">
        <v>413</v>
      </c>
      <c r="AU159" s="233" t="s">
        <v>84</v>
      </c>
      <c r="AY159" s="17" t="s">
        <v>224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84</v>
      </c>
      <c r="BK159" s="234">
        <f>ROUND(I159*H159,2)</f>
        <v>0</v>
      </c>
      <c r="BL159" s="17" t="s">
        <v>230</v>
      </c>
      <c r="BM159" s="233" t="s">
        <v>552</v>
      </c>
    </row>
    <row r="160" spans="1:65" s="2" customFormat="1" ht="16.5" customHeight="1">
      <c r="A160" s="38"/>
      <c r="B160" s="39"/>
      <c r="C160" s="269" t="s">
        <v>418</v>
      </c>
      <c r="D160" s="269" t="s">
        <v>413</v>
      </c>
      <c r="E160" s="270" t="s">
        <v>1713</v>
      </c>
      <c r="F160" s="271" t="s">
        <v>1714</v>
      </c>
      <c r="G160" s="272" t="s">
        <v>438</v>
      </c>
      <c r="H160" s="273">
        <v>15</v>
      </c>
      <c r="I160" s="274"/>
      <c r="J160" s="275">
        <f>ROUND(I160*H160,2)</f>
        <v>0</v>
      </c>
      <c r="K160" s="276"/>
      <c r="L160" s="277"/>
      <c r="M160" s="278" t="s">
        <v>1</v>
      </c>
      <c r="N160" s="279" t="s">
        <v>41</v>
      </c>
      <c r="O160" s="91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267</v>
      </c>
      <c r="AT160" s="233" t="s">
        <v>413</v>
      </c>
      <c r="AU160" s="233" t="s">
        <v>84</v>
      </c>
      <c r="AY160" s="17" t="s">
        <v>224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84</v>
      </c>
      <c r="BK160" s="234">
        <f>ROUND(I160*H160,2)</f>
        <v>0</v>
      </c>
      <c r="BL160" s="17" t="s">
        <v>230</v>
      </c>
      <c r="BM160" s="233" t="s">
        <v>562</v>
      </c>
    </row>
    <row r="161" spans="1:65" s="2" customFormat="1" ht="16.5" customHeight="1">
      <c r="A161" s="38"/>
      <c r="B161" s="39"/>
      <c r="C161" s="269" t="s">
        <v>423</v>
      </c>
      <c r="D161" s="269" t="s">
        <v>413</v>
      </c>
      <c r="E161" s="270" t="s">
        <v>1715</v>
      </c>
      <c r="F161" s="271" t="s">
        <v>1716</v>
      </c>
      <c r="G161" s="272" t="s">
        <v>438</v>
      </c>
      <c r="H161" s="273">
        <v>300</v>
      </c>
      <c r="I161" s="274"/>
      <c r="J161" s="275">
        <f>ROUND(I161*H161,2)</f>
        <v>0</v>
      </c>
      <c r="K161" s="276"/>
      <c r="L161" s="277"/>
      <c r="M161" s="278" t="s">
        <v>1</v>
      </c>
      <c r="N161" s="279" t="s">
        <v>41</v>
      </c>
      <c r="O161" s="91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267</v>
      </c>
      <c r="AT161" s="233" t="s">
        <v>413</v>
      </c>
      <c r="AU161" s="233" t="s">
        <v>84</v>
      </c>
      <c r="AY161" s="17" t="s">
        <v>224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84</v>
      </c>
      <c r="BK161" s="234">
        <f>ROUND(I161*H161,2)</f>
        <v>0</v>
      </c>
      <c r="BL161" s="17" t="s">
        <v>230</v>
      </c>
      <c r="BM161" s="233" t="s">
        <v>572</v>
      </c>
    </row>
    <row r="162" spans="1:65" s="2" customFormat="1" ht="16.5" customHeight="1">
      <c r="A162" s="38"/>
      <c r="B162" s="39"/>
      <c r="C162" s="269" t="s">
        <v>430</v>
      </c>
      <c r="D162" s="269" t="s">
        <v>413</v>
      </c>
      <c r="E162" s="270" t="s">
        <v>1717</v>
      </c>
      <c r="F162" s="271" t="s">
        <v>1718</v>
      </c>
      <c r="G162" s="272" t="s">
        <v>438</v>
      </c>
      <c r="H162" s="273">
        <v>70</v>
      </c>
      <c r="I162" s="274"/>
      <c r="J162" s="275">
        <f>ROUND(I162*H162,2)</f>
        <v>0</v>
      </c>
      <c r="K162" s="276"/>
      <c r="L162" s="277"/>
      <c r="M162" s="278" t="s">
        <v>1</v>
      </c>
      <c r="N162" s="279" t="s">
        <v>41</v>
      </c>
      <c r="O162" s="91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267</v>
      </c>
      <c r="AT162" s="233" t="s">
        <v>413</v>
      </c>
      <c r="AU162" s="233" t="s">
        <v>84</v>
      </c>
      <c r="AY162" s="17" t="s">
        <v>224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84</v>
      </c>
      <c r="BK162" s="234">
        <f>ROUND(I162*H162,2)</f>
        <v>0</v>
      </c>
      <c r="BL162" s="17" t="s">
        <v>230</v>
      </c>
      <c r="BM162" s="233" t="s">
        <v>586</v>
      </c>
    </row>
    <row r="163" spans="1:65" s="2" customFormat="1" ht="16.5" customHeight="1">
      <c r="A163" s="38"/>
      <c r="B163" s="39"/>
      <c r="C163" s="269" t="s">
        <v>435</v>
      </c>
      <c r="D163" s="269" t="s">
        <v>413</v>
      </c>
      <c r="E163" s="270" t="s">
        <v>1719</v>
      </c>
      <c r="F163" s="271" t="s">
        <v>1720</v>
      </c>
      <c r="G163" s="272" t="s">
        <v>438</v>
      </c>
      <c r="H163" s="273">
        <v>20</v>
      </c>
      <c r="I163" s="274"/>
      <c r="J163" s="275">
        <f>ROUND(I163*H163,2)</f>
        <v>0</v>
      </c>
      <c r="K163" s="276"/>
      <c r="L163" s="277"/>
      <c r="M163" s="278" t="s">
        <v>1</v>
      </c>
      <c r="N163" s="279" t="s">
        <v>41</v>
      </c>
      <c r="O163" s="91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267</v>
      </c>
      <c r="AT163" s="233" t="s">
        <v>413</v>
      </c>
      <c r="AU163" s="233" t="s">
        <v>84</v>
      </c>
      <c r="AY163" s="17" t="s">
        <v>224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84</v>
      </c>
      <c r="BK163" s="234">
        <f>ROUND(I163*H163,2)</f>
        <v>0</v>
      </c>
      <c r="BL163" s="17" t="s">
        <v>230</v>
      </c>
      <c r="BM163" s="233" t="s">
        <v>598</v>
      </c>
    </row>
    <row r="164" spans="1:65" s="2" customFormat="1" ht="16.5" customHeight="1">
      <c r="A164" s="38"/>
      <c r="B164" s="39"/>
      <c r="C164" s="269" t="s">
        <v>442</v>
      </c>
      <c r="D164" s="269" t="s">
        <v>413</v>
      </c>
      <c r="E164" s="270" t="s">
        <v>1721</v>
      </c>
      <c r="F164" s="271" t="s">
        <v>1722</v>
      </c>
      <c r="G164" s="272" t="s">
        <v>438</v>
      </c>
      <c r="H164" s="273">
        <v>280</v>
      </c>
      <c r="I164" s="274"/>
      <c r="J164" s="275">
        <f>ROUND(I164*H164,2)</f>
        <v>0</v>
      </c>
      <c r="K164" s="276"/>
      <c r="L164" s="277"/>
      <c r="M164" s="278" t="s">
        <v>1</v>
      </c>
      <c r="N164" s="279" t="s">
        <v>41</v>
      </c>
      <c r="O164" s="91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3" t="s">
        <v>267</v>
      </c>
      <c r="AT164" s="233" t="s">
        <v>413</v>
      </c>
      <c r="AU164" s="233" t="s">
        <v>84</v>
      </c>
      <c r="AY164" s="17" t="s">
        <v>224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7" t="s">
        <v>84</v>
      </c>
      <c r="BK164" s="234">
        <f>ROUND(I164*H164,2)</f>
        <v>0</v>
      </c>
      <c r="BL164" s="17" t="s">
        <v>230</v>
      </c>
      <c r="BM164" s="233" t="s">
        <v>606</v>
      </c>
    </row>
    <row r="165" spans="1:65" s="2" customFormat="1" ht="16.5" customHeight="1">
      <c r="A165" s="38"/>
      <c r="B165" s="39"/>
      <c r="C165" s="269" t="s">
        <v>449</v>
      </c>
      <c r="D165" s="269" t="s">
        <v>413</v>
      </c>
      <c r="E165" s="270" t="s">
        <v>1723</v>
      </c>
      <c r="F165" s="271" t="s">
        <v>1724</v>
      </c>
      <c r="G165" s="272" t="s">
        <v>438</v>
      </c>
      <c r="H165" s="273">
        <v>280</v>
      </c>
      <c r="I165" s="274"/>
      <c r="J165" s="275">
        <f>ROUND(I165*H165,2)</f>
        <v>0</v>
      </c>
      <c r="K165" s="276"/>
      <c r="L165" s="277"/>
      <c r="M165" s="278" t="s">
        <v>1</v>
      </c>
      <c r="N165" s="279" t="s">
        <v>41</v>
      </c>
      <c r="O165" s="91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267</v>
      </c>
      <c r="AT165" s="233" t="s">
        <v>413</v>
      </c>
      <c r="AU165" s="233" t="s">
        <v>84</v>
      </c>
      <c r="AY165" s="17" t="s">
        <v>224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84</v>
      </c>
      <c r="BK165" s="234">
        <f>ROUND(I165*H165,2)</f>
        <v>0</v>
      </c>
      <c r="BL165" s="17" t="s">
        <v>230</v>
      </c>
      <c r="BM165" s="233" t="s">
        <v>614</v>
      </c>
    </row>
    <row r="166" spans="1:65" s="2" customFormat="1" ht="16.5" customHeight="1">
      <c r="A166" s="38"/>
      <c r="B166" s="39"/>
      <c r="C166" s="269" t="s">
        <v>455</v>
      </c>
      <c r="D166" s="269" t="s">
        <v>413</v>
      </c>
      <c r="E166" s="270" t="s">
        <v>1725</v>
      </c>
      <c r="F166" s="271" t="s">
        <v>1726</v>
      </c>
      <c r="G166" s="272" t="s">
        <v>438</v>
      </c>
      <c r="H166" s="273">
        <v>560</v>
      </c>
      <c r="I166" s="274"/>
      <c r="J166" s="275">
        <f>ROUND(I166*H166,2)</f>
        <v>0</v>
      </c>
      <c r="K166" s="276"/>
      <c r="L166" s="277"/>
      <c r="M166" s="278" t="s">
        <v>1</v>
      </c>
      <c r="N166" s="279" t="s">
        <v>41</v>
      </c>
      <c r="O166" s="91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267</v>
      </c>
      <c r="AT166" s="233" t="s">
        <v>413</v>
      </c>
      <c r="AU166" s="233" t="s">
        <v>84</v>
      </c>
      <c r="AY166" s="17" t="s">
        <v>224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84</v>
      </c>
      <c r="BK166" s="234">
        <f>ROUND(I166*H166,2)</f>
        <v>0</v>
      </c>
      <c r="BL166" s="17" t="s">
        <v>230</v>
      </c>
      <c r="BM166" s="233" t="s">
        <v>624</v>
      </c>
    </row>
    <row r="167" spans="1:65" s="2" customFormat="1" ht="21.75" customHeight="1">
      <c r="A167" s="38"/>
      <c r="B167" s="39"/>
      <c r="C167" s="269" t="s">
        <v>460</v>
      </c>
      <c r="D167" s="269" t="s">
        <v>413</v>
      </c>
      <c r="E167" s="270" t="s">
        <v>1727</v>
      </c>
      <c r="F167" s="271" t="s">
        <v>1728</v>
      </c>
      <c r="G167" s="272" t="s">
        <v>1639</v>
      </c>
      <c r="H167" s="273">
        <v>1000</v>
      </c>
      <c r="I167" s="274"/>
      <c r="J167" s="275">
        <f>ROUND(I167*H167,2)</f>
        <v>0</v>
      </c>
      <c r="K167" s="276"/>
      <c r="L167" s="277"/>
      <c r="M167" s="278" t="s">
        <v>1</v>
      </c>
      <c r="N167" s="279" t="s">
        <v>41</v>
      </c>
      <c r="O167" s="91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267</v>
      </c>
      <c r="AT167" s="233" t="s">
        <v>413</v>
      </c>
      <c r="AU167" s="233" t="s">
        <v>84</v>
      </c>
      <c r="AY167" s="17" t="s">
        <v>224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84</v>
      </c>
      <c r="BK167" s="234">
        <f>ROUND(I167*H167,2)</f>
        <v>0</v>
      </c>
      <c r="BL167" s="17" t="s">
        <v>230</v>
      </c>
      <c r="BM167" s="233" t="s">
        <v>636</v>
      </c>
    </row>
    <row r="168" spans="1:65" s="2" customFormat="1" ht="16.5" customHeight="1">
      <c r="A168" s="38"/>
      <c r="B168" s="39"/>
      <c r="C168" s="221" t="s">
        <v>465</v>
      </c>
      <c r="D168" s="221" t="s">
        <v>226</v>
      </c>
      <c r="E168" s="222" t="s">
        <v>1729</v>
      </c>
      <c r="F168" s="223" t="s">
        <v>1730</v>
      </c>
      <c r="G168" s="224" t="s">
        <v>1646</v>
      </c>
      <c r="H168" s="225">
        <v>1</v>
      </c>
      <c r="I168" s="226"/>
      <c r="J168" s="227">
        <f>ROUND(I168*H168,2)</f>
        <v>0</v>
      </c>
      <c r="K168" s="228"/>
      <c r="L168" s="44"/>
      <c r="M168" s="229" t="s">
        <v>1</v>
      </c>
      <c r="N168" s="230" t="s">
        <v>41</v>
      </c>
      <c r="O168" s="91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3" t="s">
        <v>230</v>
      </c>
      <c r="AT168" s="233" t="s">
        <v>226</v>
      </c>
      <c r="AU168" s="233" t="s">
        <v>84</v>
      </c>
      <c r="AY168" s="17" t="s">
        <v>224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84</v>
      </c>
      <c r="BK168" s="234">
        <f>ROUND(I168*H168,2)</f>
        <v>0</v>
      </c>
      <c r="BL168" s="17" t="s">
        <v>230</v>
      </c>
      <c r="BM168" s="233" t="s">
        <v>1731</v>
      </c>
    </row>
    <row r="169" spans="1:63" s="12" customFormat="1" ht="25.9" customHeight="1">
      <c r="A169" s="12"/>
      <c r="B169" s="205"/>
      <c r="C169" s="206"/>
      <c r="D169" s="207" t="s">
        <v>75</v>
      </c>
      <c r="E169" s="208" t="s">
        <v>1732</v>
      </c>
      <c r="F169" s="208" t="s">
        <v>1733</v>
      </c>
      <c r="G169" s="206"/>
      <c r="H169" s="206"/>
      <c r="I169" s="209"/>
      <c r="J169" s="210">
        <f>BK169</f>
        <v>0</v>
      </c>
      <c r="K169" s="206"/>
      <c r="L169" s="211"/>
      <c r="M169" s="212"/>
      <c r="N169" s="213"/>
      <c r="O169" s="213"/>
      <c r="P169" s="214">
        <f>SUM(P170:P180)</f>
        <v>0</v>
      </c>
      <c r="Q169" s="213"/>
      <c r="R169" s="214">
        <f>SUM(R170:R180)</f>
        <v>0</v>
      </c>
      <c r="S169" s="213"/>
      <c r="T169" s="215">
        <f>SUM(T170:T180)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6" t="s">
        <v>84</v>
      </c>
      <c r="AT169" s="217" t="s">
        <v>75</v>
      </c>
      <c r="AU169" s="217" t="s">
        <v>76</v>
      </c>
      <c r="AY169" s="216" t="s">
        <v>224</v>
      </c>
      <c r="BK169" s="218">
        <f>SUM(BK170:BK180)</f>
        <v>0</v>
      </c>
    </row>
    <row r="170" spans="1:65" s="2" customFormat="1" ht="16.5" customHeight="1">
      <c r="A170" s="38"/>
      <c r="B170" s="39"/>
      <c r="C170" s="269" t="s">
        <v>470</v>
      </c>
      <c r="D170" s="269" t="s">
        <v>413</v>
      </c>
      <c r="E170" s="270" t="s">
        <v>1734</v>
      </c>
      <c r="F170" s="271" t="s">
        <v>1735</v>
      </c>
      <c r="G170" s="272" t="s">
        <v>1639</v>
      </c>
      <c r="H170" s="273">
        <v>4</v>
      </c>
      <c r="I170" s="274"/>
      <c r="J170" s="275">
        <f>ROUND(I170*H170,2)</f>
        <v>0</v>
      </c>
      <c r="K170" s="276"/>
      <c r="L170" s="277"/>
      <c r="M170" s="278" t="s">
        <v>1</v>
      </c>
      <c r="N170" s="279" t="s">
        <v>41</v>
      </c>
      <c r="O170" s="91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267</v>
      </c>
      <c r="AT170" s="233" t="s">
        <v>413</v>
      </c>
      <c r="AU170" s="233" t="s">
        <v>84</v>
      </c>
      <c r="AY170" s="17" t="s">
        <v>224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84</v>
      </c>
      <c r="BK170" s="234">
        <f>ROUND(I170*H170,2)</f>
        <v>0</v>
      </c>
      <c r="BL170" s="17" t="s">
        <v>230</v>
      </c>
      <c r="BM170" s="233" t="s">
        <v>650</v>
      </c>
    </row>
    <row r="171" spans="1:65" s="2" customFormat="1" ht="16.5" customHeight="1">
      <c r="A171" s="38"/>
      <c r="B171" s="39"/>
      <c r="C171" s="269" t="s">
        <v>475</v>
      </c>
      <c r="D171" s="269" t="s">
        <v>413</v>
      </c>
      <c r="E171" s="270" t="s">
        <v>1736</v>
      </c>
      <c r="F171" s="271" t="s">
        <v>1737</v>
      </c>
      <c r="G171" s="272" t="s">
        <v>1639</v>
      </c>
      <c r="H171" s="273">
        <v>4</v>
      </c>
      <c r="I171" s="274"/>
      <c r="J171" s="275">
        <f>ROUND(I171*H171,2)</f>
        <v>0</v>
      </c>
      <c r="K171" s="276"/>
      <c r="L171" s="277"/>
      <c r="M171" s="278" t="s">
        <v>1</v>
      </c>
      <c r="N171" s="279" t="s">
        <v>41</v>
      </c>
      <c r="O171" s="91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267</v>
      </c>
      <c r="AT171" s="233" t="s">
        <v>413</v>
      </c>
      <c r="AU171" s="233" t="s">
        <v>84</v>
      </c>
      <c r="AY171" s="17" t="s">
        <v>224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84</v>
      </c>
      <c r="BK171" s="234">
        <f>ROUND(I171*H171,2)</f>
        <v>0</v>
      </c>
      <c r="BL171" s="17" t="s">
        <v>230</v>
      </c>
      <c r="BM171" s="233" t="s">
        <v>661</v>
      </c>
    </row>
    <row r="172" spans="1:65" s="2" customFormat="1" ht="16.5" customHeight="1">
      <c r="A172" s="38"/>
      <c r="B172" s="39"/>
      <c r="C172" s="269" t="s">
        <v>480</v>
      </c>
      <c r="D172" s="269" t="s">
        <v>413</v>
      </c>
      <c r="E172" s="270" t="s">
        <v>1738</v>
      </c>
      <c r="F172" s="271" t="s">
        <v>1739</v>
      </c>
      <c r="G172" s="272" t="s">
        <v>1639</v>
      </c>
      <c r="H172" s="273">
        <v>4</v>
      </c>
      <c r="I172" s="274"/>
      <c r="J172" s="275">
        <f>ROUND(I172*H172,2)</f>
        <v>0</v>
      </c>
      <c r="K172" s="276"/>
      <c r="L172" s="277"/>
      <c r="M172" s="278" t="s">
        <v>1</v>
      </c>
      <c r="N172" s="279" t="s">
        <v>41</v>
      </c>
      <c r="O172" s="91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3" t="s">
        <v>267</v>
      </c>
      <c r="AT172" s="233" t="s">
        <v>413</v>
      </c>
      <c r="AU172" s="233" t="s">
        <v>84</v>
      </c>
      <c r="AY172" s="17" t="s">
        <v>224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84</v>
      </c>
      <c r="BK172" s="234">
        <f>ROUND(I172*H172,2)</f>
        <v>0</v>
      </c>
      <c r="BL172" s="17" t="s">
        <v>230</v>
      </c>
      <c r="BM172" s="233" t="s">
        <v>670</v>
      </c>
    </row>
    <row r="173" spans="1:65" s="2" customFormat="1" ht="16.5" customHeight="1">
      <c r="A173" s="38"/>
      <c r="B173" s="39"/>
      <c r="C173" s="269" t="s">
        <v>485</v>
      </c>
      <c r="D173" s="269" t="s">
        <v>413</v>
      </c>
      <c r="E173" s="270" t="s">
        <v>1740</v>
      </c>
      <c r="F173" s="271" t="s">
        <v>1741</v>
      </c>
      <c r="G173" s="272" t="s">
        <v>1639</v>
      </c>
      <c r="H173" s="273">
        <v>4</v>
      </c>
      <c r="I173" s="274"/>
      <c r="J173" s="275">
        <f>ROUND(I173*H173,2)</f>
        <v>0</v>
      </c>
      <c r="K173" s="276"/>
      <c r="L173" s="277"/>
      <c r="M173" s="278" t="s">
        <v>1</v>
      </c>
      <c r="N173" s="279" t="s">
        <v>41</v>
      </c>
      <c r="O173" s="91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3" t="s">
        <v>267</v>
      </c>
      <c r="AT173" s="233" t="s">
        <v>413</v>
      </c>
      <c r="AU173" s="233" t="s">
        <v>84</v>
      </c>
      <c r="AY173" s="17" t="s">
        <v>224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7" t="s">
        <v>84</v>
      </c>
      <c r="BK173" s="234">
        <f>ROUND(I173*H173,2)</f>
        <v>0</v>
      </c>
      <c r="BL173" s="17" t="s">
        <v>230</v>
      </c>
      <c r="BM173" s="233" t="s">
        <v>685</v>
      </c>
    </row>
    <row r="174" spans="1:65" s="2" customFormat="1" ht="16.5" customHeight="1">
      <c r="A174" s="38"/>
      <c r="B174" s="39"/>
      <c r="C174" s="269" t="s">
        <v>490</v>
      </c>
      <c r="D174" s="269" t="s">
        <v>413</v>
      </c>
      <c r="E174" s="270" t="s">
        <v>1742</v>
      </c>
      <c r="F174" s="271" t="s">
        <v>1743</v>
      </c>
      <c r="G174" s="272" t="s">
        <v>1639</v>
      </c>
      <c r="H174" s="273">
        <v>50</v>
      </c>
      <c r="I174" s="274"/>
      <c r="J174" s="275">
        <f>ROUND(I174*H174,2)</f>
        <v>0</v>
      </c>
      <c r="K174" s="276"/>
      <c r="L174" s="277"/>
      <c r="M174" s="278" t="s">
        <v>1</v>
      </c>
      <c r="N174" s="279" t="s">
        <v>41</v>
      </c>
      <c r="O174" s="91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3" t="s">
        <v>267</v>
      </c>
      <c r="AT174" s="233" t="s">
        <v>413</v>
      </c>
      <c r="AU174" s="233" t="s">
        <v>84</v>
      </c>
      <c r="AY174" s="17" t="s">
        <v>224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84</v>
      </c>
      <c r="BK174" s="234">
        <f>ROUND(I174*H174,2)</f>
        <v>0</v>
      </c>
      <c r="BL174" s="17" t="s">
        <v>230</v>
      </c>
      <c r="BM174" s="233" t="s">
        <v>694</v>
      </c>
    </row>
    <row r="175" spans="1:65" s="2" customFormat="1" ht="16.5" customHeight="1">
      <c r="A175" s="38"/>
      <c r="B175" s="39"/>
      <c r="C175" s="269" t="s">
        <v>495</v>
      </c>
      <c r="D175" s="269" t="s">
        <v>413</v>
      </c>
      <c r="E175" s="270" t="s">
        <v>1744</v>
      </c>
      <c r="F175" s="271" t="s">
        <v>1745</v>
      </c>
      <c r="G175" s="272" t="s">
        <v>438</v>
      </c>
      <c r="H175" s="273">
        <v>20</v>
      </c>
      <c r="I175" s="274"/>
      <c r="J175" s="275">
        <f>ROUND(I175*H175,2)</f>
        <v>0</v>
      </c>
      <c r="K175" s="276"/>
      <c r="L175" s="277"/>
      <c r="M175" s="278" t="s">
        <v>1</v>
      </c>
      <c r="N175" s="279" t="s">
        <v>41</v>
      </c>
      <c r="O175" s="91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3" t="s">
        <v>267</v>
      </c>
      <c r="AT175" s="233" t="s">
        <v>413</v>
      </c>
      <c r="AU175" s="233" t="s">
        <v>84</v>
      </c>
      <c r="AY175" s="17" t="s">
        <v>224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84</v>
      </c>
      <c r="BK175" s="234">
        <f>ROUND(I175*H175,2)</f>
        <v>0</v>
      </c>
      <c r="BL175" s="17" t="s">
        <v>230</v>
      </c>
      <c r="BM175" s="233" t="s">
        <v>703</v>
      </c>
    </row>
    <row r="176" spans="1:65" s="2" customFormat="1" ht="16.5" customHeight="1">
      <c r="A176" s="38"/>
      <c r="B176" s="39"/>
      <c r="C176" s="269" t="s">
        <v>500</v>
      </c>
      <c r="D176" s="269" t="s">
        <v>413</v>
      </c>
      <c r="E176" s="270" t="s">
        <v>1746</v>
      </c>
      <c r="F176" s="271" t="s">
        <v>1747</v>
      </c>
      <c r="G176" s="272" t="s">
        <v>1639</v>
      </c>
      <c r="H176" s="273">
        <v>50</v>
      </c>
      <c r="I176" s="274"/>
      <c r="J176" s="275">
        <f>ROUND(I176*H176,2)</f>
        <v>0</v>
      </c>
      <c r="K176" s="276"/>
      <c r="L176" s="277"/>
      <c r="M176" s="278" t="s">
        <v>1</v>
      </c>
      <c r="N176" s="279" t="s">
        <v>41</v>
      </c>
      <c r="O176" s="91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3" t="s">
        <v>267</v>
      </c>
      <c r="AT176" s="233" t="s">
        <v>413</v>
      </c>
      <c r="AU176" s="233" t="s">
        <v>84</v>
      </c>
      <c r="AY176" s="17" t="s">
        <v>224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84</v>
      </c>
      <c r="BK176" s="234">
        <f>ROUND(I176*H176,2)</f>
        <v>0</v>
      </c>
      <c r="BL176" s="17" t="s">
        <v>230</v>
      </c>
      <c r="BM176" s="233" t="s">
        <v>713</v>
      </c>
    </row>
    <row r="177" spans="1:65" s="2" customFormat="1" ht="16.5" customHeight="1">
      <c r="A177" s="38"/>
      <c r="B177" s="39"/>
      <c r="C177" s="269" t="s">
        <v>506</v>
      </c>
      <c r="D177" s="269" t="s">
        <v>413</v>
      </c>
      <c r="E177" s="270" t="s">
        <v>1748</v>
      </c>
      <c r="F177" s="271" t="s">
        <v>1749</v>
      </c>
      <c r="G177" s="272" t="s">
        <v>1639</v>
      </c>
      <c r="H177" s="273">
        <v>4</v>
      </c>
      <c r="I177" s="274"/>
      <c r="J177" s="275">
        <f>ROUND(I177*H177,2)</f>
        <v>0</v>
      </c>
      <c r="K177" s="276"/>
      <c r="L177" s="277"/>
      <c r="M177" s="278" t="s">
        <v>1</v>
      </c>
      <c r="N177" s="279" t="s">
        <v>41</v>
      </c>
      <c r="O177" s="91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3" t="s">
        <v>267</v>
      </c>
      <c r="AT177" s="233" t="s">
        <v>413</v>
      </c>
      <c r="AU177" s="233" t="s">
        <v>84</v>
      </c>
      <c r="AY177" s="17" t="s">
        <v>224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7" t="s">
        <v>84</v>
      </c>
      <c r="BK177" s="234">
        <f>ROUND(I177*H177,2)</f>
        <v>0</v>
      </c>
      <c r="BL177" s="17" t="s">
        <v>230</v>
      </c>
      <c r="BM177" s="233" t="s">
        <v>727</v>
      </c>
    </row>
    <row r="178" spans="1:65" s="2" customFormat="1" ht="16.5" customHeight="1">
      <c r="A178" s="38"/>
      <c r="B178" s="39"/>
      <c r="C178" s="269" t="s">
        <v>511</v>
      </c>
      <c r="D178" s="269" t="s">
        <v>413</v>
      </c>
      <c r="E178" s="270" t="s">
        <v>1750</v>
      </c>
      <c r="F178" s="271" t="s">
        <v>1751</v>
      </c>
      <c r="G178" s="272" t="s">
        <v>1639</v>
      </c>
      <c r="H178" s="273">
        <v>4</v>
      </c>
      <c r="I178" s="274"/>
      <c r="J178" s="275">
        <f>ROUND(I178*H178,2)</f>
        <v>0</v>
      </c>
      <c r="K178" s="276"/>
      <c r="L178" s="277"/>
      <c r="M178" s="278" t="s">
        <v>1</v>
      </c>
      <c r="N178" s="279" t="s">
        <v>41</v>
      </c>
      <c r="O178" s="91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3" t="s">
        <v>267</v>
      </c>
      <c r="AT178" s="233" t="s">
        <v>413</v>
      </c>
      <c r="AU178" s="233" t="s">
        <v>84</v>
      </c>
      <c r="AY178" s="17" t="s">
        <v>224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7" t="s">
        <v>84</v>
      </c>
      <c r="BK178" s="234">
        <f>ROUND(I178*H178,2)</f>
        <v>0</v>
      </c>
      <c r="BL178" s="17" t="s">
        <v>230</v>
      </c>
      <c r="BM178" s="233" t="s">
        <v>738</v>
      </c>
    </row>
    <row r="179" spans="1:65" s="2" customFormat="1" ht="16.5" customHeight="1">
      <c r="A179" s="38"/>
      <c r="B179" s="39"/>
      <c r="C179" s="269" t="s">
        <v>515</v>
      </c>
      <c r="D179" s="269" t="s">
        <v>413</v>
      </c>
      <c r="E179" s="270" t="s">
        <v>1752</v>
      </c>
      <c r="F179" s="271" t="s">
        <v>1753</v>
      </c>
      <c r="G179" s="272" t="s">
        <v>1452</v>
      </c>
      <c r="H179" s="273">
        <v>1</v>
      </c>
      <c r="I179" s="274"/>
      <c r="J179" s="275">
        <f>ROUND(I179*H179,2)</f>
        <v>0</v>
      </c>
      <c r="K179" s="276"/>
      <c r="L179" s="277"/>
      <c r="M179" s="278" t="s">
        <v>1</v>
      </c>
      <c r="N179" s="279" t="s">
        <v>41</v>
      </c>
      <c r="O179" s="91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3" t="s">
        <v>267</v>
      </c>
      <c r="AT179" s="233" t="s">
        <v>413</v>
      </c>
      <c r="AU179" s="233" t="s">
        <v>84</v>
      </c>
      <c r="AY179" s="17" t="s">
        <v>224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7" t="s">
        <v>84</v>
      </c>
      <c r="BK179" s="234">
        <f>ROUND(I179*H179,2)</f>
        <v>0</v>
      </c>
      <c r="BL179" s="17" t="s">
        <v>230</v>
      </c>
      <c r="BM179" s="233" t="s">
        <v>753</v>
      </c>
    </row>
    <row r="180" spans="1:65" s="2" customFormat="1" ht="16.5" customHeight="1">
      <c r="A180" s="38"/>
      <c r="B180" s="39"/>
      <c r="C180" s="221" t="s">
        <v>520</v>
      </c>
      <c r="D180" s="221" t="s">
        <v>226</v>
      </c>
      <c r="E180" s="222" t="s">
        <v>1754</v>
      </c>
      <c r="F180" s="223" t="s">
        <v>1755</v>
      </c>
      <c r="G180" s="224" t="s">
        <v>1646</v>
      </c>
      <c r="H180" s="225">
        <v>1</v>
      </c>
      <c r="I180" s="226"/>
      <c r="J180" s="227">
        <f>ROUND(I180*H180,2)</f>
        <v>0</v>
      </c>
      <c r="K180" s="228"/>
      <c r="L180" s="44"/>
      <c r="M180" s="229" t="s">
        <v>1</v>
      </c>
      <c r="N180" s="230" t="s">
        <v>41</v>
      </c>
      <c r="O180" s="91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3" t="s">
        <v>230</v>
      </c>
      <c r="AT180" s="233" t="s">
        <v>226</v>
      </c>
      <c r="AU180" s="233" t="s">
        <v>84</v>
      </c>
      <c r="AY180" s="17" t="s">
        <v>224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7" t="s">
        <v>84</v>
      </c>
      <c r="BK180" s="234">
        <f>ROUND(I180*H180,2)</f>
        <v>0</v>
      </c>
      <c r="BL180" s="17" t="s">
        <v>230</v>
      </c>
      <c r="BM180" s="233" t="s">
        <v>1756</v>
      </c>
    </row>
    <row r="181" spans="1:63" s="12" customFormat="1" ht="25.9" customHeight="1">
      <c r="A181" s="12"/>
      <c r="B181" s="205"/>
      <c r="C181" s="206"/>
      <c r="D181" s="207" t="s">
        <v>75</v>
      </c>
      <c r="E181" s="208" t="s">
        <v>1757</v>
      </c>
      <c r="F181" s="208" t="s">
        <v>1758</v>
      </c>
      <c r="G181" s="206"/>
      <c r="H181" s="206"/>
      <c r="I181" s="209"/>
      <c r="J181" s="210">
        <f>BK181</f>
        <v>0</v>
      </c>
      <c r="K181" s="206"/>
      <c r="L181" s="211"/>
      <c r="M181" s="212"/>
      <c r="N181" s="213"/>
      <c r="O181" s="213"/>
      <c r="P181" s="214">
        <f>SUM(P182:P190)</f>
        <v>0</v>
      </c>
      <c r="Q181" s="213"/>
      <c r="R181" s="214">
        <f>SUM(R182:R190)</f>
        <v>0</v>
      </c>
      <c r="S181" s="213"/>
      <c r="T181" s="215">
        <f>SUM(T182:T190)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6" t="s">
        <v>84</v>
      </c>
      <c r="AT181" s="217" t="s">
        <v>75</v>
      </c>
      <c r="AU181" s="217" t="s">
        <v>76</v>
      </c>
      <c r="AY181" s="216" t="s">
        <v>224</v>
      </c>
      <c r="BK181" s="218">
        <f>SUM(BK182:BK190)</f>
        <v>0</v>
      </c>
    </row>
    <row r="182" spans="1:65" s="2" customFormat="1" ht="24.15" customHeight="1">
      <c r="A182" s="38"/>
      <c r="B182" s="39"/>
      <c r="C182" s="269" t="s">
        <v>527</v>
      </c>
      <c r="D182" s="269" t="s">
        <v>413</v>
      </c>
      <c r="E182" s="270" t="s">
        <v>1759</v>
      </c>
      <c r="F182" s="271" t="s">
        <v>1760</v>
      </c>
      <c r="G182" s="272" t="s">
        <v>438</v>
      </c>
      <c r="H182" s="273">
        <v>810</v>
      </c>
      <c r="I182" s="274"/>
      <c r="J182" s="275">
        <f>ROUND(I182*H182,2)</f>
        <v>0</v>
      </c>
      <c r="K182" s="276"/>
      <c r="L182" s="277"/>
      <c r="M182" s="278" t="s">
        <v>1</v>
      </c>
      <c r="N182" s="279" t="s">
        <v>41</v>
      </c>
      <c r="O182" s="91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3" t="s">
        <v>267</v>
      </c>
      <c r="AT182" s="233" t="s">
        <v>413</v>
      </c>
      <c r="AU182" s="233" t="s">
        <v>84</v>
      </c>
      <c r="AY182" s="17" t="s">
        <v>224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7" t="s">
        <v>84</v>
      </c>
      <c r="BK182" s="234">
        <f>ROUND(I182*H182,2)</f>
        <v>0</v>
      </c>
      <c r="BL182" s="17" t="s">
        <v>230</v>
      </c>
      <c r="BM182" s="233" t="s">
        <v>766</v>
      </c>
    </row>
    <row r="183" spans="1:65" s="2" customFormat="1" ht="24.15" customHeight="1">
      <c r="A183" s="38"/>
      <c r="B183" s="39"/>
      <c r="C183" s="269" t="s">
        <v>531</v>
      </c>
      <c r="D183" s="269" t="s">
        <v>413</v>
      </c>
      <c r="E183" s="270" t="s">
        <v>1761</v>
      </c>
      <c r="F183" s="271" t="s">
        <v>1762</v>
      </c>
      <c r="G183" s="272" t="s">
        <v>438</v>
      </c>
      <c r="H183" s="273">
        <v>50</v>
      </c>
      <c r="I183" s="274"/>
      <c r="J183" s="275">
        <f>ROUND(I183*H183,2)</f>
        <v>0</v>
      </c>
      <c r="K183" s="276"/>
      <c r="L183" s="277"/>
      <c r="M183" s="278" t="s">
        <v>1</v>
      </c>
      <c r="N183" s="279" t="s">
        <v>41</v>
      </c>
      <c r="O183" s="91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3" t="s">
        <v>267</v>
      </c>
      <c r="AT183" s="233" t="s">
        <v>413</v>
      </c>
      <c r="AU183" s="233" t="s">
        <v>84</v>
      </c>
      <c r="AY183" s="17" t="s">
        <v>224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7" t="s">
        <v>84</v>
      </c>
      <c r="BK183" s="234">
        <f>ROUND(I183*H183,2)</f>
        <v>0</v>
      </c>
      <c r="BL183" s="17" t="s">
        <v>230</v>
      </c>
      <c r="BM183" s="233" t="s">
        <v>776</v>
      </c>
    </row>
    <row r="184" spans="1:65" s="2" customFormat="1" ht="21.75" customHeight="1">
      <c r="A184" s="38"/>
      <c r="B184" s="39"/>
      <c r="C184" s="269" t="s">
        <v>535</v>
      </c>
      <c r="D184" s="269" t="s">
        <v>413</v>
      </c>
      <c r="E184" s="270" t="s">
        <v>1763</v>
      </c>
      <c r="F184" s="271" t="s">
        <v>1764</v>
      </c>
      <c r="G184" s="272" t="s">
        <v>1639</v>
      </c>
      <c r="H184" s="273">
        <v>120</v>
      </c>
      <c r="I184" s="274"/>
      <c r="J184" s="275">
        <f>ROUND(I184*H184,2)</f>
        <v>0</v>
      </c>
      <c r="K184" s="276"/>
      <c r="L184" s="277"/>
      <c r="M184" s="278" t="s">
        <v>1</v>
      </c>
      <c r="N184" s="279" t="s">
        <v>41</v>
      </c>
      <c r="O184" s="91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3" t="s">
        <v>267</v>
      </c>
      <c r="AT184" s="233" t="s">
        <v>413</v>
      </c>
      <c r="AU184" s="233" t="s">
        <v>84</v>
      </c>
      <c r="AY184" s="17" t="s">
        <v>224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7" t="s">
        <v>84</v>
      </c>
      <c r="BK184" s="234">
        <f>ROUND(I184*H184,2)</f>
        <v>0</v>
      </c>
      <c r="BL184" s="17" t="s">
        <v>230</v>
      </c>
      <c r="BM184" s="233" t="s">
        <v>787</v>
      </c>
    </row>
    <row r="185" spans="1:65" s="2" customFormat="1" ht="21.75" customHeight="1">
      <c r="A185" s="38"/>
      <c r="B185" s="39"/>
      <c r="C185" s="269" t="s">
        <v>541</v>
      </c>
      <c r="D185" s="269" t="s">
        <v>413</v>
      </c>
      <c r="E185" s="270" t="s">
        <v>1765</v>
      </c>
      <c r="F185" s="271" t="s">
        <v>1766</v>
      </c>
      <c r="G185" s="272" t="s">
        <v>1639</v>
      </c>
      <c r="H185" s="273">
        <v>50</v>
      </c>
      <c r="I185" s="274"/>
      <c r="J185" s="275">
        <f>ROUND(I185*H185,2)</f>
        <v>0</v>
      </c>
      <c r="K185" s="276"/>
      <c r="L185" s="277"/>
      <c r="M185" s="278" t="s">
        <v>1</v>
      </c>
      <c r="N185" s="279" t="s">
        <v>41</v>
      </c>
      <c r="O185" s="91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3" t="s">
        <v>267</v>
      </c>
      <c r="AT185" s="233" t="s">
        <v>413</v>
      </c>
      <c r="AU185" s="233" t="s">
        <v>84</v>
      </c>
      <c r="AY185" s="17" t="s">
        <v>224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7" t="s">
        <v>84</v>
      </c>
      <c r="BK185" s="234">
        <f>ROUND(I185*H185,2)</f>
        <v>0</v>
      </c>
      <c r="BL185" s="17" t="s">
        <v>230</v>
      </c>
      <c r="BM185" s="233" t="s">
        <v>796</v>
      </c>
    </row>
    <row r="186" spans="1:65" s="2" customFormat="1" ht="16.5" customHeight="1">
      <c r="A186" s="38"/>
      <c r="B186" s="39"/>
      <c r="C186" s="269" t="s">
        <v>546</v>
      </c>
      <c r="D186" s="269" t="s">
        <v>413</v>
      </c>
      <c r="E186" s="270" t="s">
        <v>1767</v>
      </c>
      <c r="F186" s="271" t="s">
        <v>1768</v>
      </c>
      <c r="G186" s="272" t="s">
        <v>1639</v>
      </c>
      <c r="H186" s="273">
        <v>50</v>
      </c>
      <c r="I186" s="274"/>
      <c r="J186" s="275">
        <f>ROUND(I186*H186,2)</f>
        <v>0</v>
      </c>
      <c r="K186" s="276"/>
      <c r="L186" s="277"/>
      <c r="M186" s="278" t="s">
        <v>1</v>
      </c>
      <c r="N186" s="279" t="s">
        <v>41</v>
      </c>
      <c r="O186" s="91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3" t="s">
        <v>267</v>
      </c>
      <c r="AT186" s="233" t="s">
        <v>413</v>
      </c>
      <c r="AU186" s="233" t="s">
        <v>84</v>
      </c>
      <c r="AY186" s="17" t="s">
        <v>224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7" t="s">
        <v>84</v>
      </c>
      <c r="BK186" s="234">
        <f>ROUND(I186*H186,2)</f>
        <v>0</v>
      </c>
      <c r="BL186" s="17" t="s">
        <v>230</v>
      </c>
      <c r="BM186" s="233" t="s">
        <v>806</v>
      </c>
    </row>
    <row r="187" spans="1:65" s="2" customFormat="1" ht="16.5" customHeight="1">
      <c r="A187" s="38"/>
      <c r="B187" s="39"/>
      <c r="C187" s="269" t="s">
        <v>552</v>
      </c>
      <c r="D187" s="269" t="s">
        <v>413</v>
      </c>
      <c r="E187" s="270" t="s">
        <v>1769</v>
      </c>
      <c r="F187" s="271" t="s">
        <v>1770</v>
      </c>
      <c r="G187" s="272" t="s">
        <v>1639</v>
      </c>
      <c r="H187" s="273">
        <v>50</v>
      </c>
      <c r="I187" s="274"/>
      <c r="J187" s="275">
        <f>ROUND(I187*H187,2)</f>
        <v>0</v>
      </c>
      <c r="K187" s="276"/>
      <c r="L187" s="277"/>
      <c r="M187" s="278" t="s">
        <v>1</v>
      </c>
      <c r="N187" s="279" t="s">
        <v>41</v>
      </c>
      <c r="O187" s="91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3" t="s">
        <v>267</v>
      </c>
      <c r="AT187" s="233" t="s">
        <v>413</v>
      </c>
      <c r="AU187" s="233" t="s">
        <v>84</v>
      </c>
      <c r="AY187" s="17" t="s">
        <v>224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7" t="s">
        <v>84</v>
      </c>
      <c r="BK187" s="234">
        <f>ROUND(I187*H187,2)</f>
        <v>0</v>
      </c>
      <c r="BL187" s="17" t="s">
        <v>230</v>
      </c>
      <c r="BM187" s="233" t="s">
        <v>816</v>
      </c>
    </row>
    <row r="188" spans="1:65" s="2" customFormat="1" ht="24.15" customHeight="1">
      <c r="A188" s="38"/>
      <c r="B188" s="39"/>
      <c r="C188" s="269" t="s">
        <v>557</v>
      </c>
      <c r="D188" s="269" t="s">
        <v>413</v>
      </c>
      <c r="E188" s="270" t="s">
        <v>1771</v>
      </c>
      <c r="F188" s="271" t="s">
        <v>1772</v>
      </c>
      <c r="G188" s="272" t="s">
        <v>1639</v>
      </c>
      <c r="H188" s="273">
        <v>3</v>
      </c>
      <c r="I188" s="274"/>
      <c r="J188" s="275">
        <f>ROUND(I188*H188,2)</f>
        <v>0</v>
      </c>
      <c r="K188" s="276"/>
      <c r="L188" s="277"/>
      <c r="M188" s="278" t="s">
        <v>1</v>
      </c>
      <c r="N188" s="279" t="s">
        <v>41</v>
      </c>
      <c r="O188" s="91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3" t="s">
        <v>267</v>
      </c>
      <c r="AT188" s="233" t="s">
        <v>413</v>
      </c>
      <c r="AU188" s="233" t="s">
        <v>84</v>
      </c>
      <c r="AY188" s="17" t="s">
        <v>224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7" t="s">
        <v>84</v>
      </c>
      <c r="BK188" s="234">
        <f>ROUND(I188*H188,2)</f>
        <v>0</v>
      </c>
      <c r="BL188" s="17" t="s">
        <v>230</v>
      </c>
      <c r="BM188" s="233" t="s">
        <v>825</v>
      </c>
    </row>
    <row r="189" spans="1:65" s="2" customFormat="1" ht="16.5" customHeight="1">
      <c r="A189" s="38"/>
      <c r="B189" s="39"/>
      <c r="C189" s="269" t="s">
        <v>562</v>
      </c>
      <c r="D189" s="269" t="s">
        <v>413</v>
      </c>
      <c r="E189" s="270" t="s">
        <v>1773</v>
      </c>
      <c r="F189" s="271" t="s">
        <v>1774</v>
      </c>
      <c r="G189" s="272" t="s">
        <v>1639</v>
      </c>
      <c r="H189" s="273">
        <v>15</v>
      </c>
      <c r="I189" s="274"/>
      <c r="J189" s="275">
        <f>ROUND(I189*H189,2)</f>
        <v>0</v>
      </c>
      <c r="K189" s="276"/>
      <c r="L189" s="277"/>
      <c r="M189" s="278" t="s">
        <v>1</v>
      </c>
      <c r="N189" s="279" t="s">
        <v>41</v>
      </c>
      <c r="O189" s="91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3" t="s">
        <v>267</v>
      </c>
      <c r="AT189" s="233" t="s">
        <v>413</v>
      </c>
      <c r="AU189" s="233" t="s">
        <v>84</v>
      </c>
      <c r="AY189" s="17" t="s">
        <v>224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7" t="s">
        <v>84</v>
      </c>
      <c r="BK189" s="234">
        <f>ROUND(I189*H189,2)</f>
        <v>0</v>
      </c>
      <c r="BL189" s="17" t="s">
        <v>230</v>
      </c>
      <c r="BM189" s="233" t="s">
        <v>835</v>
      </c>
    </row>
    <row r="190" spans="1:65" s="2" customFormat="1" ht="16.5" customHeight="1">
      <c r="A190" s="38"/>
      <c r="B190" s="39"/>
      <c r="C190" s="221" t="s">
        <v>567</v>
      </c>
      <c r="D190" s="221" t="s">
        <v>226</v>
      </c>
      <c r="E190" s="222" t="s">
        <v>1775</v>
      </c>
      <c r="F190" s="223" t="s">
        <v>1776</v>
      </c>
      <c r="G190" s="224" t="s">
        <v>1646</v>
      </c>
      <c r="H190" s="225">
        <v>1</v>
      </c>
      <c r="I190" s="226"/>
      <c r="J190" s="227">
        <f>ROUND(I190*H190,2)</f>
        <v>0</v>
      </c>
      <c r="K190" s="228"/>
      <c r="L190" s="44"/>
      <c r="M190" s="229" t="s">
        <v>1</v>
      </c>
      <c r="N190" s="230" t="s">
        <v>41</v>
      </c>
      <c r="O190" s="91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3" t="s">
        <v>230</v>
      </c>
      <c r="AT190" s="233" t="s">
        <v>226</v>
      </c>
      <c r="AU190" s="233" t="s">
        <v>84</v>
      </c>
      <c r="AY190" s="17" t="s">
        <v>224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7" t="s">
        <v>84</v>
      </c>
      <c r="BK190" s="234">
        <f>ROUND(I190*H190,2)</f>
        <v>0</v>
      </c>
      <c r="BL190" s="17" t="s">
        <v>230</v>
      </c>
      <c r="BM190" s="233" t="s">
        <v>1777</v>
      </c>
    </row>
    <row r="191" spans="1:63" s="12" customFormat="1" ht="25.9" customHeight="1">
      <c r="A191" s="12"/>
      <c r="B191" s="205"/>
      <c r="C191" s="206"/>
      <c r="D191" s="207" t="s">
        <v>75</v>
      </c>
      <c r="E191" s="208" t="s">
        <v>1778</v>
      </c>
      <c r="F191" s="208" t="s">
        <v>1779</v>
      </c>
      <c r="G191" s="206"/>
      <c r="H191" s="206"/>
      <c r="I191" s="209"/>
      <c r="J191" s="210">
        <f>BK191</f>
        <v>0</v>
      </c>
      <c r="K191" s="206"/>
      <c r="L191" s="211"/>
      <c r="M191" s="212"/>
      <c r="N191" s="213"/>
      <c r="O191" s="213"/>
      <c r="P191" s="214">
        <f>SUM(P192:P215)</f>
        <v>0</v>
      </c>
      <c r="Q191" s="213"/>
      <c r="R191" s="214">
        <f>SUM(R192:R215)</f>
        <v>0</v>
      </c>
      <c r="S191" s="213"/>
      <c r="T191" s="215">
        <f>SUM(T192:T215)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6" t="s">
        <v>84</v>
      </c>
      <c r="AT191" s="217" t="s">
        <v>75</v>
      </c>
      <c r="AU191" s="217" t="s">
        <v>76</v>
      </c>
      <c r="AY191" s="216" t="s">
        <v>224</v>
      </c>
      <c r="BK191" s="218">
        <f>SUM(BK192:BK215)</f>
        <v>0</v>
      </c>
    </row>
    <row r="192" spans="1:65" s="2" customFormat="1" ht="16.5" customHeight="1">
      <c r="A192" s="38"/>
      <c r="B192" s="39"/>
      <c r="C192" s="221" t="s">
        <v>572</v>
      </c>
      <c r="D192" s="221" t="s">
        <v>226</v>
      </c>
      <c r="E192" s="222" t="s">
        <v>1780</v>
      </c>
      <c r="F192" s="223" t="s">
        <v>1781</v>
      </c>
      <c r="G192" s="224" t="s">
        <v>1639</v>
      </c>
      <c r="H192" s="225">
        <v>1</v>
      </c>
      <c r="I192" s="226"/>
      <c r="J192" s="227">
        <f>ROUND(I192*H192,2)</f>
        <v>0</v>
      </c>
      <c r="K192" s="228"/>
      <c r="L192" s="44"/>
      <c r="M192" s="229" t="s">
        <v>1</v>
      </c>
      <c r="N192" s="230" t="s">
        <v>41</v>
      </c>
      <c r="O192" s="91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3" t="s">
        <v>230</v>
      </c>
      <c r="AT192" s="233" t="s">
        <v>226</v>
      </c>
      <c r="AU192" s="233" t="s">
        <v>84</v>
      </c>
      <c r="AY192" s="17" t="s">
        <v>224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7" t="s">
        <v>84</v>
      </c>
      <c r="BK192" s="234">
        <f>ROUND(I192*H192,2)</f>
        <v>0</v>
      </c>
      <c r="BL192" s="17" t="s">
        <v>230</v>
      </c>
      <c r="BM192" s="233" t="s">
        <v>843</v>
      </c>
    </row>
    <row r="193" spans="1:65" s="2" customFormat="1" ht="16.5" customHeight="1">
      <c r="A193" s="38"/>
      <c r="B193" s="39"/>
      <c r="C193" s="221" t="s">
        <v>579</v>
      </c>
      <c r="D193" s="221" t="s">
        <v>226</v>
      </c>
      <c r="E193" s="222" t="s">
        <v>1782</v>
      </c>
      <c r="F193" s="223" t="s">
        <v>1783</v>
      </c>
      <c r="G193" s="224" t="s">
        <v>1639</v>
      </c>
      <c r="H193" s="225">
        <v>1</v>
      </c>
      <c r="I193" s="226"/>
      <c r="J193" s="227">
        <f>ROUND(I193*H193,2)</f>
        <v>0</v>
      </c>
      <c r="K193" s="228"/>
      <c r="L193" s="44"/>
      <c r="M193" s="229" t="s">
        <v>1</v>
      </c>
      <c r="N193" s="230" t="s">
        <v>41</v>
      </c>
      <c r="O193" s="91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3" t="s">
        <v>230</v>
      </c>
      <c r="AT193" s="233" t="s">
        <v>226</v>
      </c>
      <c r="AU193" s="233" t="s">
        <v>84</v>
      </c>
      <c r="AY193" s="17" t="s">
        <v>224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7" t="s">
        <v>84</v>
      </c>
      <c r="BK193" s="234">
        <f>ROUND(I193*H193,2)</f>
        <v>0</v>
      </c>
      <c r="BL193" s="17" t="s">
        <v>230</v>
      </c>
      <c r="BM193" s="233" t="s">
        <v>853</v>
      </c>
    </row>
    <row r="194" spans="1:65" s="2" customFormat="1" ht="16.5" customHeight="1">
      <c r="A194" s="38"/>
      <c r="B194" s="39"/>
      <c r="C194" s="221" t="s">
        <v>586</v>
      </c>
      <c r="D194" s="221" t="s">
        <v>226</v>
      </c>
      <c r="E194" s="222" t="s">
        <v>1784</v>
      </c>
      <c r="F194" s="223" t="s">
        <v>1785</v>
      </c>
      <c r="G194" s="224" t="s">
        <v>1639</v>
      </c>
      <c r="H194" s="225">
        <v>1</v>
      </c>
      <c r="I194" s="226"/>
      <c r="J194" s="227">
        <f>ROUND(I194*H194,2)</f>
        <v>0</v>
      </c>
      <c r="K194" s="228"/>
      <c r="L194" s="44"/>
      <c r="M194" s="229" t="s">
        <v>1</v>
      </c>
      <c r="N194" s="230" t="s">
        <v>41</v>
      </c>
      <c r="O194" s="91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3" t="s">
        <v>230</v>
      </c>
      <c r="AT194" s="233" t="s">
        <v>226</v>
      </c>
      <c r="AU194" s="233" t="s">
        <v>84</v>
      </c>
      <c r="AY194" s="17" t="s">
        <v>224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7" t="s">
        <v>84</v>
      </c>
      <c r="BK194" s="234">
        <f>ROUND(I194*H194,2)</f>
        <v>0</v>
      </c>
      <c r="BL194" s="17" t="s">
        <v>230</v>
      </c>
      <c r="BM194" s="233" t="s">
        <v>861</v>
      </c>
    </row>
    <row r="195" spans="1:65" s="2" customFormat="1" ht="24.15" customHeight="1">
      <c r="A195" s="38"/>
      <c r="B195" s="39"/>
      <c r="C195" s="221" t="s">
        <v>593</v>
      </c>
      <c r="D195" s="221" t="s">
        <v>226</v>
      </c>
      <c r="E195" s="222" t="s">
        <v>1786</v>
      </c>
      <c r="F195" s="223" t="s">
        <v>1787</v>
      </c>
      <c r="G195" s="224" t="s">
        <v>1639</v>
      </c>
      <c r="H195" s="225">
        <v>1</v>
      </c>
      <c r="I195" s="226"/>
      <c r="J195" s="227">
        <f>ROUND(I195*H195,2)</f>
        <v>0</v>
      </c>
      <c r="K195" s="228"/>
      <c r="L195" s="44"/>
      <c r="M195" s="229" t="s">
        <v>1</v>
      </c>
      <c r="N195" s="230" t="s">
        <v>41</v>
      </c>
      <c r="O195" s="91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3" t="s">
        <v>230</v>
      </c>
      <c r="AT195" s="233" t="s">
        <v>226</v>
      </c>
      <c r="AU195" s="233" t="s">
        <v>84</v>
      </c>
      <c r="AY195" s="17" t="s">
        <v>224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7" t="s">
        <v>84</v>
      </c>
      <c r="BK195" s="234">
        <f>ROUND(I195*H195,2)</f>
        <v>0</v>
      </c>
      <c r="BL195" s="17" t="s">
        <v>230</v>
      </c>
      <c r="BM195" s="233" t="s">
        <v>872</v>
      </c>
    </row>
    <row r="196" spans="1:65" s="2" customFormat="1" ht="24.15" customHeight="1">
      <c r="A196" s="38"/>
      <c r="B196" s="39"/>
      <c r="C196" s="221" t="s">
        <v>598</v>
      </c>
      <c r="D196" s="221" t="s">
        <v>226</v>
      </c>
      <c r="E196" s="222" t="s">
        <v>1788</v>
      </c>
      <c r="F196" s="223" t="s">
        <v>1789</v>
      </c>
      <c r="G196" s="224" t="s">
        <v>1790</v>
      </c>
      <c r="H196" s="225">
        <v>8</v>
      </c>
      <c r="I196" s="226"/>
      <c r="J196" s="227">
        <f>ROUND(I196*H196,2)</f>
        <v>0</v>
      </c>
      <c r="K196" s="228"/>
      <c r="L196" s="44"/>
      <c r="M196" s="229" t="s">
        <v>1</v>
      </c>
      <c r="N196" s="230" t="s">
        <v>41</v>
      </c>
      <c r="O196" s="91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3" t="s">
        <v>230</v>
      </c>
      <c r="AT196" s="233" t="s">
        <v>226</v>
      </c>
      <c r="AU196" s="233" t="s">
        <v>84</v>
      </c>
      <c r="AY196" s="17" t="s">
        <v>224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7" t="s">
        <v>84</v>
      </c>
      <c r="BK196" s="234">
        <f>ROUND(I196*H196,2)</f>
        <v>0</v>
      </c>
      <c r="BL196" s="17" t="s">
        <v>230</v>
      </c>
      <c r="BM196" s="233" t="s">
        <v>883</v>
      </c>
    </row>
    <row r="197" spans="1:65" s="2" customFormat="1" ht="24.15" customHeight="1">
      <c r="A197" s="38"/>
      <c r="B197" s="39"/>
      <c r="C197" s="221" t="s">
        <v>602</v>
      </c>
      <c r="D197" s="221" t="s">
        <v>226</v>
      </c>
      <c r="E197" s="222" t="s">
        <v>1791</v>
      </c>
      <c r="F197" s="223" t="s">
        <v>1792</v>
      </c>
      <c r="G197" s="224" t="s">
        <v>438</v>
      </c>
      <c r="H197" s="225">
        <v>880</v>
      </c>
      <c r="I197" s="226"/>
      <c r="J197" s="227">
        <f>ROUND(I197*H197,2)</f>
        <v>0</v>
      </c>
      <c r="K197" s="228"/>
      <c r="L197" s="44"/>
      <c r="M197" s="229" t="s">
        <v>1</v>
      </c>
      <c r="N197" s="230" t="s">
        <v>41</v>
      </c>
      <c r="O197" s="91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3" t="s">
        <v>230</v>
      </c>
      <c r="AT197" s="233" t="s">
        <v>226</v>
      </c>
      <c r="AU197" s="233" t="s">
        <v>84</v>
      </c>
      <c r="AY197" s="17" t="s">
        <v>224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7" t="s">
        <v>84</v>
      </c>
      <c r="BK197" s="234">
        <f>ROUND(I197*H197,2)</f>
        <v>0</v>
      </c>
      <c r="BL197" s="17" t="s">
        <v>230</v>
      </c>
      <c r="BM197" s="233" t="s">
        <v>895</v>
      </c>
    </row>
    <row r="198" spans="1:65" s="2" customFormat="1" ht="24.15" customHeight="1">
      <c r="A198" s="38"/>
      <c r="B198" s="39"/>
      <c r="C198" s="221" t="s">
        <v>606</v>
      </c>
      <c r="D198" s="221" t="s">
        <v>226</v>
      </c>
      <c r="E198" s="222" t="s">
        <v>1793</v>
      </c>
      <c r="F198" s="223" t="s">
        <v>1794</v>
      </c>
      <c r="G198" s="224" t="s">
        <v>438</v>
      </c>
      <c r="H198" s="225">
        <v>70</v>
      </c>
      <c r="I198" s="226"/>
      <c r="J198" s="227">
        <f>ROUND(I198*H198,2)</f>
        <v>0</v>
      </c>
      <c r="K198" s="228"/>
      <c r="L198" s="44"/>
      <c r="M198" s="229" t="s">
        <v>1</v>
      </c>
      <c r="N198" s="230" t="s">
        <v>41</v>
      </c>
      <c r="O198" s="91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3" t="s">
        <v>230</v>
      </c>
      <c r="AT198" s="233" t="s">
        <v>226</v>
      </c>
      <c r="AU198" s="233" t="s">
        <v>84</v>
      </c>
      <c r="AY198" s="17" t="s">
        <v>224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7" t="s">
        <v>84</v>
      </c>
      <c r="BK198" s="234">
        <f>ROUND(I198*H198,2)</f>
        <v>0</v>
      </c>
      <c r="BL198" s="17" t="s">
        <v>230</v>
      </c>
      <c r="BM198" s="233" t="s">
        <v>909</v>
      </c>
    </row>
    <row r="199" spans="1:65" s="2" customFormat="1" ht="24.15" customHeight="1">
      <c r="A199" s="38"/>
      <c r="B199" s="39"/>
      <c r="C199" s="221" t="s">
        <v>610</v>
      </c>
      <c r="D199" s="221" t="s">
        <v>226</v>
      </c>
      <c r="E199" s="222" t="s">
        <v>1795</v>
      </c>
      <c r="F199" s="223" t="s">
        <v>1796</v>
      </c>
      <c r="G199" s="224" t="s">
        <v>438</v>
      </c>
      <c r="H199" s="225">
        <v>30</v>
      </c>
      <c r="I199" s="226"/>
      <c r="J199" s="227">
        <f>ROUND(I199*H199,2)</f>
        <v>0</v>
      </c>
      <c r="K199" s="228"/>
      <c r="L199" s="44"/>
      <c r="M199" s="229" t="s">
        <v>1</v>
      </c>
      <c r="N199" s="230" t="s">
        <v>41</v>
      </c>
      <c r="O199" s="91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3" t="s">
        <v>230</v>
      </c>
      <c r="AT199" s="233" t="s">
        <v>226</v>
      </c>
      <c r="AU199" s="233" t="s">
        <v>84</v>
      </c>
      <c r="AY199" s="17" t="s">
        <v>224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7" t="s">
        <v>84</v>
      </c>
      <c r="BK199" s="234">
        <f>ROUND(I199*H199,2)</f>
        <v>0</v>
      </c>
      <c r="BL199" s="17" t="s">
        <v>230</v>
      </c>
      <c r="BM199" s="233" t="s">
        <v>921</v>
      </c>
    </row>
    <row r="200" spans="1:65" s="2" customFormat="1" ht="24.15" customHeight="1">
      <c r="A200" s="38"/>
      <c r="B200" s="39"/>
      <c r="C200" s="221" t="s">
        <v>614</v>
      </c>
      <c r="D200" s="221" t="s">
        <v>226</v>
      </c>
      <c r="E200" s="222" t="s">
        <v>1797</v>
      </c>
      <c r="F200" s="223" t="s">
        <v>1798</v>
      </c>
      <c r="G200" s="224" t="s">
        <v>438</v>
      </c>
      <c r="H200" s="225">
        <v>980</v>
      </c>
      <c r="I200" s="226"/>
      <c r="J200" s="227">
        <f>ROUND(I200*H200,2)</f>
        <v>0</v>
      </c>
      <c r="K200" s="228"/>
      <c r="L200" s="44"/>
      <c r="M200" s="229" t="s">
        <v>1</v>
      </c>
      <c r="N200" s="230" t="s">
        <v>41</v>
      </c>
      <c r="O200" s="91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3" t="s">
        <v>230</v>
      </c>
      <c r="AT200" s="233" t="s">
        <v>226</v>
      </c>
      <c r="AU200" s="233" t="s">
        <v>84</v>
      </c>
      <c r="AY200" s="17" t="s">
        <v>224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7" t="s">
        <v>84</v>
      </c>
      <c r="BK200" s="234">
        <f>ROUND(I200*H200,2)</f>
        <v>0</v>
      </c>
      <c r="BL200" s="17" t="s">
        <v>230</v>
      </c>
      <c r="BM200" s="233" t="s">
        <v>930</v>
      </c>
    </row>
    <row r="201" spans="1:65" s="2" customFormat="1" ht="21.75" customHeight="1">
      <c r="A201" s="38"/>
      <c r="B201" s="39"/>
      <c r="C201" s="221" t="s">
        <v>618</v>
      </c>
      <c r="D201" s="221" t="s">
        <v>226</v>
      </c>
      <c r="E201" s="222" t="s">
        <v>1799</v>
      </c>
      <c r="F201" s="223" t="s">
        <v>1800</v>
      </c>
      <c r="G201" s="224" t="s">
        <v>1639</v>
      </c>
      <c r="H201" s="225">
        <v>20</v>
      </c>
      <c r="I201" s="226"/>
      <c r="J201" s="227">
        <f>ROUND(I201*H201,2)</f>
        <v>0</v>
      </c>
      <c r="K201" s="228"/>
      <c r="L201" s="44"/>
      <c r="M201" s="229" t="s">
        <v>1</v>
      </c>
      <c r="N201" s="230" t="s">
        <v>41</v>
      </c>
      <c r="O201" s="91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3" t="s">
        <v>230</v>
      </c>
      <c r="AT201" s="233" t="s">
        <v>226</v>
      </c>
      <c r="AU201" s="233" t="s">
        <v>84</v>
      </c>
      <c r="AY201" s="17" t="s">
        <v>224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7" t="s">
        <v>84</v>
      </c>
      <c r="BK201" s="234">
        <f>ROUND(I201*H201,2)</f>
        <v>0</v>
      </c>
      <c r="BL201" s="17" t="s">
        <v>230</v>
      </c>
      <c r="BM201" s="233" t="s">
        <v>941</v>
      </c>
    </row>
    <row r="202" spans="1:65" s="2" customFormat="1" ht="24.15" customHeight="1">
      <c r="A202" s="38"/>
      <c r="B202" s="39"/>
      <c r="C202" s="221" t="s">
        <v>624</v>
      </c>
      <c r="D202" s="221" t="s">
        <v>226</v>
      </c>
      <c r="E202" s="222" t="s">
        <v>1801</v>
      </c>
      <c r="F202" s="223" t="s">
        <v>1802</v>
      </c>
      <c r="G202" s="224" t="s">
        <v>1639</v>
      </c>
      <c r="H202" s="225">
        <v>20</v>
      </c>
      <c r="I202" s="226"/>
      <c r="J202" s="227">
        <f>ROUND(I202*H202,2)</f>
        <v>0</v>
      </c>
      <c r="K202" s="228"/>
      <c r="L202" s="44"/>
      <c r="M202" s="229" t="s">
        <v>1</v>
      </c>
      <c r="N202" s="230" t="s">
        <v>41</v>
      </c>
      <c r="O202" s="91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3" t="s">
        <v>230</v>
      </c>
      <c r="AT202" s="233" t="s">
        <v>226</v>
      </c>
      <c r="AU202" s="233" t="s">
        <v>84</v>
      </c>
      <c r="AY202" s="17" t="s">
        <v>224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7" t="s">
        <v>84</v>
      </c>
      <c r="BK202" s="234">
        <f>ROUND(I202*H202,2)</f>
        <v>0</v>
      </c>
      <c r="BL202" s="17" t="s">
        <v>230</v>
      </c>
      <c r="BM202" s="233" t="s">
        <v>950</v>
      </c>
    </row>
    <row r="203" spans="1:65" s="2" customFormat="1" ht="21.75" customHeight="1">
      <c r="A203" s="38"/>
      <c r="B203" s="39"/>
      <c r="C203" s="221" t="s">
        <v>629</v>
      </c>
      <c r="D203" s="221" t="s">
        <v>226</v>
      </c>
      <c r="E203" s="222" t="s">
        <v>1803</v>
      </c>
      <c r="F203" s="223" t="s">
        <v>1804</v>
      </c>
      <c r="G203" s="224" t="s">
        <v>1639</v>
      </c>
      <c r="H203" s="225">
        <v>124</v>
      </c>
      <c r="I203" s="226"/>
      <c r="J203" s="227">
        <f>ROUND(I203*H203,2)</f>
        <v>0</v>
      </c>
      <c r="K203" s="228"/>
      <c r="L203" s="44"/>
      <c r="M203" s="229" t="s">
        <v>1</v>
      </c>
      <c r="N203" s="230" t="s">
        <v>41</v>
      </c>
      <c r="O203" s="91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3" t="s">
        <v>230</v>
      </c>
      <c r="AT203" s="233" t="s">
        <v>226</v>
      </c>
      <c r="AU203" s="233" t="s">
        <v>84</v>
      </c>
      <c r="AY203" s="17" t="s">
        <v>224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7" t="s">
        <v>84</v>
      </c>
      <c r="BK203" s="234">
        <f>ROUND(I203*H203,2)</f>
        <v>0</v>
      </c>
      <c r="BL203" s="17" t="s">
        <v>230</v>
      </c>
      <c r="BM203" s="233" t="s">
        <v>958</v>
      </c>
    </row>
    <row r="204" spans="1:65" s="2" customFormat="1" ht="16.5" customHeight="1">
      <c r="A204" s="38"/>
      <c r="B204" s="39"/>
      <c r="C204" s="221" t="s">
        <v>636</v>
      </c>
      <c r="D204" s="221" t="s">
        <v>226</v>
      </c>
      <c r="E204" s="222" t="s">
        <v>1805</v>
      </c>
      <c r="F204" s="223" t="s">
        <v>1806</v>
      </c>
      <c r="G204" s="224" t="s">
        <v>1639</v>
      </c>
      <c r="H204" s="225">
        <v>5</v>
      </c>
      <c r="I204" s="226"/>
      <c r="J204" s="227">
        <f>ROUND(I204*H204,2)</f>
        <v>0</v>
      </c>
      <c r="K204" s="228"/>
      <c r="L204" s="44"/>
      <c r="M204" s="229" t="s">
        <v>1</v>
      </c>
      <c r="N204" s="230" t="s">
        <v>41</v>
      </c>
      <c r="O204" s="91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3" t="s">
        <v>230</v>
      </c>
      <c r="AT204" s="233" t="s">
        <v>226</v>
      </c>
      <c r="AU204" s="233" t="s">
        <v>84</v>
      </c>
      <c r="AY204" s="17" t="s">
        <v>224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7" t="s">
        <v>84</v>
      </c>
      <c r="BK204" s="234">
        <f>ROUND(I204*H204,2)</f>
        <v>0</v>
      </c>
      <c r="BL204" s="17" t="s">
        <v>230</v>
      </c>
      <c r="BM204" s="233" t="s">
        <v>969</v>
      </c>
    </row>
    <row r="205" spans="1:65" s="2" customFormat="1" ht="16.5" customHeight="1">
      <c r="A205" s="38"/>
      <c r="B205" s="39"/>
      <c r="C205" s="221" t="s">
        <v>641</v>
      </c>
      <c r="D205" s="221" t="s">
        <v>226</v>
      </c>
      <c r="E205" s="222" t="s">
        <v>1807</v>
      </c>
      <c r="F205" s="223" t="s">
        <v>1808</v>
      </c>
      <c r="G205" s="224" t="s">
        <v>1639</v>
      </c>
      <c r="H205" s="225">
        <v>5</v>
      </c>
      <c r="I205" s="226"/>
      <c r="J205" s="227">
        <f>ROUND(I205*H205,2)</f>
        <v>0</v>
      </c>
      <c r="K205" s="228"/>
      <c r="L205" s="44"/>
      <c r="M205" s="229" t="s">
        <v>1</v>
      </c>
      <c r="N205" s="230" t="s">
        <v>41</v>
      </c>
      <c r="O205" s="91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3" t="s">
        <v>230</v>
      </c>
      <c r="AT205" s="233" t="s">
        <v>226</v>
      </c>
      <c r="AU205" s="233" t="s">
        <v>84</v>
      </c>
      <c r="AY205" s="17" t="s">
        <v>224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7" t="s">
        <v>84</v>
      </c>
      <c r="BK205" s="234">
        <f>ROUND(I205*H205,2)</f>
        <v>0</v>
      </c>
      <c r="BL205" s="17" t="s">
        <v>230</v>
      </c>
      <c r="BM205" s="233" t="s">
        <v>979</v>
      </c>
    </row>
    <row r="206" spans="1:65" s="2" customFormat="1" ht="16.5" customHeight="1">
      <c r="A206" s="38"/>
      <c r="B206" s="39"/>
      <c r="C206" s="221" t="s">
        <v>650</v>
      </c>
      <c r="D206" s="221" t="s">
        <v>226</v>
      </c>
      <c r="E206" s="222" t="s">
        <v>1809</v>
      </c>
      <c r="F206" s="223" t="s">
        <v>1810</v>
      </c>
      <c r="G206" s="224" t="s">
        <v>438</v>
      </c>
      <c r="H206" s="225">
        <v>1750</v>
      </c>
      <c r="I206" s="226"/>
      <c r="J206" s="227">
        <f>ROUND(I206*H206,2)</f>
        <v>0</v>
      </c>
      <c r="K206" s="228"/>
      <c r="L206" s="44"/>
      <c r="M206" s="229" t="s">
        <v>1</v>
      </c>
      <c r="N206" s="230" t="s">
        <v>41</v>
      </c>
      <c r="O206" s="91"/>
      <c r="P206" s="231">
        <f>O206*H206</f>
        <v>0</v>
      </c>
      <c r="Q206" s="231">
        <v>0</v>
      </c>
      <c r="R206" s="231">
        <f>Q206*H206</f>
        <v>0</v>
      </c>
      <c r="S206" s="231">
        <v>0</v>
      </c>
      <c r="T206" s="23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3" t="s">
        <v>230</v>
      </c>
      <c r="AT206" s="233" t="s">
        <v>226</v>
      </c>
      <c r="AU206" s="233" t="s">
        <v>84</v>
      </c>
      <c r="AY206" s="17" t="s">
        <v>224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7" t="s">
        <v>84</v>
      </c>
      <c r="BK206" s="234">
        <f>ROUND(I206*H206,2)</f>
        <v>0</v>
      </c>
      <c r="BL206" s="17" t="s">
        <v>230</v>
      </c>
      <c r="BM206" s="233" t="s">
        <v>990</v>
      </c>
    </row>
    <row r="207" spans="1:65" s="2" customFormat="1" ht="16.5" customHeight="1">
      <c r="A207" s="38"/>
      <c r="B207" s="39"/>
      <c r="C207" s="221" t="s">
        <v>655</v>
      </c>
      <c r="D207" s="221" t="s">
        <v>226</v>
      </c>
      <c r="E207" s="222" t="s">
        <v>1811</v>
      </c>
      <c r="F207" s="223" t="s">
        <v>1812</v>
      </c>
      <c r="G207" s="224" t="s">
        <v>1639</v>
      </c>
      <c r="H207" s="225">
        <v>100</v>
      </c>
      <c r="I207" s="226"/>
      <c r="J207" s="227">
        <f>ROUND(I207*H207,2)</f>
        <v>0</v>
      </c>
      <c r="K207" s="228"/>
      <c r="L207" s="44"/>
      <c r="M207" s="229" t="s">
        <v>1</v>
      </c>
      <c r="N207" s="230" t="s">
        <v>41</v>
      </c>
      <c r="O207" s="91"/>
      <c r="P207" s="231">
        <f>O207*H207</f>
        <v>0</v>
      </c>
      <c r="Q207" s="231">
        <v>0</v>
      </c>
      <c r="R207" s="231">
        <f>Q207*H207</f>
        <v>0</v>
      </c>
      <c r="S207" s="231">
        <v>0</v>
      </c>
      <c r="T207" s="23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3" t="s">
        <v>230</v>
      </c>
      <c r="AT207" s="233" t="s">
        <v>226</v>
      </c>
      <c r="AU207" s="233" t="s">
        <v>84</v>
      </c>
      <c r="AY207" s="17" t="s">
        <v>224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7" t="s">
        <v>84</v>
      </c>
      <c r="BK207" s="234">
        <f>ROUND(I207*H207,2)</f>
        <v>0</v>
      </c>
      <c r="BL207" s="17" t="s">
        <v>230</v>
      </c>
      <c r="BM207" s="233" t="s">
        <v>1002</v>
      </c>
    </row>
    <row r="208" spans="1:65" s="2" customFormat="1" ht="16.5" customHeight="1">
      <c r="A208" s="38"/>
      <c r="B208" s="39"/>
      <c r="C208" s="221" t="s">
        <v>661</v>
      </c>
      <c r="D208" s="221" t="s">
        <v>226</v>
      </c>
      <c r="E208" s="222" t="s">
        <v>1813</v>
      </c>
      <c r="F208" s="223" t="s">
        <v>1814</v>
      </c>
      <c r="G208" s="224" t="s">
        <v>1639</v>
      </c>
      <c r="H208" s="225">
        <v>1</v>
      </c>
      <c r="I208" s="226"/>
      <c r="J208" s="227">
        <f>ROUND(I208*H208,2)</f>
        <v>0</v>
      </c>
      <c r="K208" s="228"/>
      <c r="L208" s="44"/>
      <c r="M208" s="229" t="s">
        <v>1</v>
      </c>
      <c r="N208" s="230" t="s">
        <v>41</v>
      </c>
      <c r="O208" s="91"/>
      <c r="P208" s="231">
        <f>O208*H208</f>
        <v>0</v>
      </c>
      <c r="Q208" s="231">
        <v>0</v>
      </c>
      <c r="R208" s="231">
        <f>Q208*H208</f>
        <v>0</v>
      </c>
      <c r="S208" s="231">
        <v>0</v>
      </c>
      <c r="T208" s="23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3" t="s">
        <v>230</v>
      </c>
      <c r="AT208" s="233" t="s">
        <v>226</v>
      </c>
      <c r="AU208" s="233" t="s">
        <v>84</v>
      </c>
      <c r="AY208" s="17" t="s">
        <v>224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7" t="s">
        <v>84</v>
      </c>
      <c r="BK208" s="234">
        <f>ROUND(I208*H208,2)</f>
        <v>0</v>
      </c>
      <c r="BL208" s="17" t="s">
        <v>230</v>
      </c>
      <c r="BM208" s="233" t="s">
        <v>1014</v>
      </c>
    </row>
    <row r="209" spans="1:65" s="2" customFormat="1" ht="16.5" customHeight="1">
      <c r="A209" s="38"/>
      <c r="B209" s="39"/>
      <c r="C209" s="221" t="s">
        <v>666</v>
      </c>
      <c r="D209" s="221" t="s">
        <v>226</v>
      </c>
      <c r="E209" s="222" t="s">
        <v>1815</v>
      </c>
      <c r="F209" s="223" t="s">
        <v>1816</v>
      </c>
      <c r="G209" s="224" t="s">
        <v>1639</v>
      </c>
      <c r="H209" s="225">
        <v>1</v>
      </c>
      <c r="I209" s="226"/>
      <c r="J209" s="227">
        <f>ROUND(I209*H209,2)</f>
        <v>0</v>
      </c>
      <c r="K209" s="228"/>
      <c r="L209" s="44"/>
      <c r="M209" s="229" t="s">
        <v>1</v>
      </c>
      <c r="N209" s="230" t="s">
        <v>41</v>
      </c>
      <c r="O209" s="91"/>
      <c r="P209" s="231">
        <f>O209*H209</f>
        <v>0</v>
      </c>
      <c r="Q209" s="231">
        <v>0</v>
      </c>
      <c r="R209" s="231">
        <f>Q209*H209</f>
        <v>0</v>
      </c>
      <c r="S209" s="231">
        <v>0</v>
      </c>
      <c r="T209" s="23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3" t="s">
        <v>230</v>
      </c>
      <c r="AT209" s="233" t="s">
        <v>226</v>
      </c>
      <c r="AU209" s="233" t="s">
        <v>84</v>
      </c>
      <c r="AY209" s="17" t="s">
        <v>224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7" t="s">
        <v>84</v>
      </c>
      <c r="BK209" s="234">
        <f>ROUND(I209*H209,2)</f>
        <v>0</v>
      </c>
      <c r="BL209" s="17" t="s">
        <v>230</v>
      </c>
      <c r="BM209" s="233" t="s">
        <v>1025</v>
      </c>
    </row>
    <row r="210" spans="1:65" s="2" customFormat="1" ht="16.5" customHeight="1">
      <c r="A210" s="38"/>
      <c r="B210" s="39"/>
      <c r="C210" s="221" t="s">
        <v>670</v>
      </c>
      <c r="D210" s="221" t="s">
        <v>226</v>
      </c>
      <c r="E210" s="222" t="s">
        <v>1817</v>
      </c>
      <c r="F210" s="223" t="s">
        <v>1818</v>
      </c>
      <c r="G210" s="224" t="s">
        <v>1639</v>
      </c>
      <c r="H210" s="225">
        <v>1</v>
      </c>
      <c r="I210" s="226"/>
      <c r="J210" s="227">
        <f>ROUND(I210*H210,2)</f>
        <v>0</v>
      </c>
      <c r="K210" s="228"/>
      <c r="L210" s="44"/>
      <c r="M210" s="229" t="s">
        <v>1</v>
      </c>
      <c r="N210" s="230" t="s">
        <v>41</v>
      </c>
      <c r="O210" s="91"/>
      <c r="P210" s="231">
        <f>O210*H210</f>
        <v>0</v>
      </c>
      <c r="Q210" s="231">
        <v>0</v>
      </c>
      <c r="R210" s="231">
        <f>Q210*H210</f>
        <v>0</v>
      </c>
      <c r="S210" s="231">
        <v>0</v>
      </c>
      <c r="T210" s="23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3" t="s">
        <v>230</v>
      </c>
      <c r="AT210" s="233" t="s">
        <v>226</v>
      </c>
      <c r="AU210" s="233" t="s">
        <v>84</v>
      </c>
      <c r="AY210" s="17" t="s">
        <v>224</v>
      </c>
      <c r="BE210" s="234">
        <f>IF(N210="základní",J210,0)</f>
        <v>0</v>
      </c>
      <c r="BF210" s="234">
        <f>IF(N210="snížená",J210,0)</f>
        <v>0</v>
      </c>
      <c r="BG210" s="234">
        <f>IF(N210="zákl. přenesená",J210,0)</f>
        <v>0</v>
      </c>
      <c r="BH210" s="234">
        <f>IF(N210="sníž. přenesená",J210,0)</f>
        <v>0</v>
      </c>
      <c r="BI210" s="234">
        <f>IF(N210="nulová",J210,0)</f>
        <v>0</v>
      </c>
      <c r="BJ210" s="17" t="s">
        <v>84</v>
      </c>
      <c r="BK210" s="234">
        <f>ROUND(I210*H210,2)</f>
        <v>0</v>
      </c>
      <c r="BL210" s="17" t="s">
        <v>230</v>
      </c>
      <c r="BM210" s="233" t="s">
        <v>1035</v>
      </c>
    </row>
    <row r="211" spans="1:65" s="2" customFormat="1" ht="16.5" customHeight="1">
      <c r="A211" s="38"/>
      <c r="B211" s="39"/>
      <c r="C211" s="221" t="s">
        <v>679</v>
      </c>
      <c r="D211" s="221" t="s">
        <v>226</v>
      </c>
      <c r="E211" s="222" t="s">
        <v>1819</v>
      </c>
      <c r="F211" s="223" t="s">
        <v>1820</v>
      </c>
      <c r="G211" s="224" t="s">
        <v>1639</v>
      </c>
      <c r="H211" s="225">
        <v>1</v>
      </c>
      <c r="I211" s="226"/>
      <c r="J211" s="227">
        <f>ROUND(I211*H211,2)</f>
        <v>0</v>
      </c>
      <c r="K211" s="228"/>
      <c r="L211" s="44"/>
      <c r="M211" s="229" t="s">
        <v>1</v>
      </c>
      <c r="N211" s="230" t="s">
        <v>41</v>
      </c>
      <c r="O211" s="91"/>
      <c r="P211" s="231">
        <f>O211*H211</f>
        <v>0</v>
      </c>
      <c r="Q211" s="231">
        <v>0</v>
      </c>
      <c r="R211" s="231">
        <f>Q211*H211</f>
        <v>0</v>
      </c>
      <c r="S211" s="231">
        <v>0</v>
      </c>
      <c r="T211" s="23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3" t="s">
        <v>230</v>
      </c>
      <c r="AT211" s="233" t="s">
        <v>226</v>
      </c>
      <c r="AU211" s="233" t="s">
        <v>84</v>
      </c>
      <c r="AY211" s="17" t="s">
        <v>224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7" t="s">
        <v>84</v>
      </c>
      <c r="BK211" s="234">
        <f>ROUND(I211*H211,2)</f>
        <v>0</v>
      </c>
      <c r="BL211" s="17" t="s">
        <v>230</v>
      </c>
      <c r="BM211" s="233" t="s">
        <v>1045</v>
      </c>
    </row>
    <row r="212" spans="1:65" s="2" customFormat="1" ht="16.5" customHeight="1">
      <c r="A212" s="38"/>
      <c r="B212" s="39"/>
      <c r="C212" s="221" t="s">
        <v>685</v>
      </c>
      <c r="D212" s="221" t="s">
        <v>226</v>
      </c>
      <c r="E212" s="222" t="s">
        <v>1821</v>
      </c>
      <c r="F212" s="223" t="s">
        <v>1822</v>
      </c>
      <c r="G212" s="224" t="s">
        <v>1790</v>
      </c>
      <c r="H212" s="225">
        <v>30</v>
      </c>
      <c r="I212" s="226"/>
      <c r="J212" s="227">
        <f>ROUND(I212*H212,2)</f>
        <v>0</v>
      </c>
      <c r="K212" s="228"/>
      <c r="L212" s="44"/>
      <c r="M212" s="229" t="s">
        <v>1</v>
      </c>
      <c r="N212" s="230" t="s">
        <v>41</v>
      </c>
      <c r="O212" s="91"/>
      <c r="P212" s="231">
        <f>O212*H212</f>
        <v>0</v>
      </c>
      <c r="Q212" s="231">
        <v>0</v>
      </c>
      <c r="R212" s="231">
        <f>Q212*H212</f>
        <v>0</v>
      </c>
      <c r="S212" s="231">
        <v>0</v>
      </c>
      <c r="T212" s="23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3" t="s">
        <v>230</v>
      </c>
      <c r="AT212" s="233" t="s">
        <v>226</v>
      </c>
      <c r="AU212" s="233" t="s">
        <v>84</v>
      </c>
      <c r="AY212" s="17" t="s">
        <v>224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7" t="s">
        <v>84</v>
      </c>
      <c r="BK212" s="234">
        <f>ROUND(I212*H212,2)</f>
        <v>0</v>
      </c>
      <c r="BL212" s="17" t="s">
        <v>230</v>
      </c>
      <c r="BM212" s="233" t="s">
        <v>1055</v>
      </c>
    </row>
    <row r="213" spans="1:65" s="2" customFormat="1" ht="16.5" customHeight="1">
      <c r="A213" s="38"/>
      <c r="B213" s="39"/>
      <c r="C213" s="221" t="s">
        <v>690</v>
      </c>
      <c r="D213" s="221" t="s">
        <v>226</v>
      </c>
      <c r="E213" s="222" t="s">
        <v>1823</v>
      </c>
      <c r="F213" s="223" t="s">
        <v>1824</v>
      </c>
      <c r="G213" s="224" t="s">
        <v>1790</v>
      </c>
      <c r="H213" s="225">
        <v>30</v>
      </c>
      <c r="I213" s="226"/>
      <c r="J213" s="227">
        <f>ROUND(I213*H213,2)</f>
        <v>0</v>
      </c>
      <c r="K213" s="228"/>
      <c r="L213" s="44"/>
      <c r="M213" s="229" t="s">
        <v>1</v>
      </c>
      <c r="N213" s="230" t="s">
        <v>41</v>
      </c>
      <c r="O213" s="91"/>
      <c r="P213" s="231">
        <f>O213*H213</f>
        <v>0</v>
      </c>
      <c r="Q213" s="231">
        <v>0</v>
      </c>
      <c r="R213" s="231">
        <f>Q213*H213</f>
        <v>0</v>
      </c>
      <c r="S213" s="231">
        <v>0</v>
      </c>
      <c r="T213" s="23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3" t="s">
        <v>230</v>
      </c>
      <c r="AT213" s="233" t="s">
        <v>226</v>
      </c>
      <c r="AU213" s="233" t="s">
        <v>84</v>
      </c>
      <c r="AY213" s="17" t="s">
        <v>224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7" t="s">
        <v>84</v>
      </c>
      <c r="BK213" s="234">
        <f>ROUND(I213*H213,2)</f>
        <v>0</v>
      </c>
      <c r="BL213" s="17" t="s">
        <v>230</v>
      </c>
      <c r="BM213" s="233" t="s">
        <v>1064</v>
      </c>
    </row>
    <row r="214" spans="1:65" s="2" customFormat="1" ht="16.5" customHeight="1">
      <c r="A214" s="38"/>
      <c r="B214" s="39"/>
      <c r="C214" s="221" t="s">
        <v>694</v>
      </c>
      <c r="D214" s="221" t="s">
        <v>226</v>
      </c>
      <c r="E214" s="222" t="s">
        <v>1825</v>
      </c>
      <c r="F214" s="223" t="s">
        <v>1826</v>
      </c>
      <c r="G214" s="224" t="s">
        <v>1790</v>
      </c>
      <c r="H214" s="225">
        <v>50</v>
      </c>
      <c r="I214" s="226"/>
      <c r="J214" s="227">
        <f>ROUND(I214*H214,2)</f>
        <v>0</v>
      </c>
      <c r="K214" s="228"/>
      <c r="L214" s="44"/>
      <c r="M214" s="229" t="s">
        <v>1</v>
      </c>
      <c r="N214" s="230" t="s">
        <v>41</v>
      </c>
      <c r="O214" s="91"/>
      <c r="P214" s="231">
        <f>O214*H214</f>
        <v>0</v>
      </c>
      <c r="Q214" s="231">
        <v>0</v>
      </c>
      <c r="R214" s="231">
        <f>Q214*H214</f>
        <v>0</v>
      </c>
      <c r="S214" s="231">
        <v>0</v>
      </c>
      <c r="T214" s="23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3" t="s">
        <v>230</v>
      </c>
      <c r="AT214" s="233" t="s">
        <v>226</v>
      </c>
      <c r="AU214" s="233" t="s">
        <v>84</v>
      </c>
      <c r="AY214" s="17" t="s">
        <v>224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7" t="s">
        <v>84</v>
      </c>
      <c r="BK214" s="234">
        <f>ROUND(I214*H214,2)</f>
        <v>0</v>
      </c>
      <c r="BL214" s="17" t="s">
        <v>230</v>
      </c>
      <c r="BM214" s="233" t="s">
        <v>1073</v>
      </c>
    </row>
    <row r="215" spans="1:65" s="2" customFormat="1" ht="16.5" customHeight="1">
      <c r="A215" s="38"/>
      <c r="B215" s="39"/>
      <c r="C215" s="221" t="s">
        <v>699</v>
      </c>
      <c r="D215" s="221" t="s">
        <v>226</v>
      </c>
      <c r="E215" s="222" t="s">
        <v>1827</v>
      </c>
      <c r="F215" s="223" t="s">
        <v>1828</v>
      </c>
      <c r="G215" s="224" t="s">
        <v>1790</v>
      </c>
      <c r="H215" s="225">
        <v>10</v>
      </c>
      <c r="I215" s="226"/>
      <c r="J215" s="227">
        <f>ROUND(I215*H215,2)</f>
        <v>0</v>
      </c>
      <c r="K215" s="228"/>
      <c r="L215" s="44"/>
      <c r="M215" s="280" t="s">
        <v>1</v>
      </c>
      <c r="N215" s="281" t="s">
        <v>41</v>
      </c>
      <c r="O215" s="282"/>
      <c r="P215" s="283">
        <f>O215*H215</f>
        <v>0</v>
      </c>
      <c r="Q215" s="283">
        <v>0</v>
      </c>
      <c r="R215" s="283">
        <f>Q215*H215</f>
        <v>0</v>
      </c>
      <c r="S215" s="283">
        <v>0</v>
      </c>
      <c r="T215" s="28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3" t="s">
        <v>230</v>
      </c>
      <c r="AT215" s="233" t="s">
        <v>226</v>
      </c>
      <c r="AU215" s="233" t="s">
        <v>84</v>
      </c>
      <c r="AY215" s="17" t="s">
        <v>224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7" t="s">
        <v>84</v>
      </c>
      <c r="BK215" s="234">
        <f>ROUND(I215*H215,2)</f>
        <v>0</v>
      </c>
      <c r="BL215" s="17" t="s">
        <v>230</v>
      </c>
      <c r="BM215" s="233" t="s">
        <v>1084</v>
      </c>
    </row>
    <row r="216" spans="1:31" s="2" customFormat="1" ht="6.95" customHeight="1">
      <c r="A216" s="38"/>
      <c r="B216" s="66"/>
      <c r="C216" s="67"/>
      <c r="D216" s="67"/>
      <c r="E216" s="67"/>
      <c r="F216" s="67"/>
      <c r="G216" s="67"/>
      <c r="H216" s="67"/>
      <c r="I216" s="67"/>
      <c r="J216" s="67"/>
      <c r="K216" s="67"/>
      <c r="L216" s="44"/>
      <c r="M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</row>
  </sheetData>
  <sheetProtection password="CC35" sheet="1" objects="1" scenarios="1" formatColumns="0" formatRows="0" autoFilter="0"/>
  <autoFilter ref="C122:K21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109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Stavební úpravy objektu č.p. 183/9 ul. Matiční, Ústí nad Labem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1829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22. 4. 2022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36</v>
      </c>
      <c r="E30" s="38"/>
      <c r="F30" s="38"/>
      <c r="G30" s="38"/>
      <c r="H30" s="38"/>
      <c r="I30" s="38"/>
      <c r="J30" s="153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38</v>
      </c>
      <c r="G32" s="38"/>
      <c r="H32" s="38"/>
      <c r="I32" s="154" t="s">
        <v>37</v>
      </c>
      <c r="J32" s="154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40</v>
      </c>
      <c r="E33" s="141" t="s">
        <v>41</v>
      </c>
      <c r="F33" s="156">
        <f>ROUND((SUM(BE118:BE151)),2)</f>
        <v>0</v>
      </c>
      <c r="G33" s="38"/>
      <c r="H33" s="38"/>
      <c r="I33" s="157">
        <v>0.21</v>
      </c>
      <c r="J33" s="156">
        <f>ROUND(((SUM(BE118:BE151))*I33),2)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6">
        <f>ROUND((SUM(BF118:BF151)),2)</f>
        <v>0</v>
      </c>
      <c r="G34" s="38"/>
      <c r="H34" s="38"/>
      <c r="I34" s="157">
        <v>0.15</v>
      </c>
      <c r="J34" s="156">
        <f>ROUND(((SUM(BF118:BF151))*I34),2)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6">
        <f>ROUND((SUM(BG118:BG151)),2)</f>
        <v>0</v>
      </c>
      <c r="G35" s="38"/>
      <c r="H35" s="38"/>
      <c r="I35" s="157">
        <v>0.21</v>
      </c>
      <c r="J35" s="156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6">
        <f>ROUND((SUM(BH118:BH151)),2)</f>
        <v>0</v>
      </c>
      <c r="G36" s="38"/>
      <c r="H36" s="38"/>
      <c r="I36" s="157">
        <v>0.15</v>
      </c>
      <c r="J36" s="156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6">
        <f>ROUND((SUM(BI118:BI151)),2)</f>
        <v>0</v>
      </c>
      <c r="G37" s="38"/>
      <c r="H37" s="38"/>
      <c r="I37" s="157">
        <v>0</v>
      </c>
      <c r="J37" s="156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6" t="str">
        <f>E7</f>
        <v>Stavební úpravy objektu č.p. 183/9 ul. Matiční, Ústí nad Labem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PL - Vnitřní rozvod plynu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č.p. 183/9, Matiční ul.</v>
      </c>
      <c r="G89" s="40"/>
      <c r="H89" s="40"/>
      <c r="I89" s="32" t="s">
        <v>22</v>
      </c>
      <c r="J89" s="79" t="str">
        <f>IF(J12="","",J12)</f>
        <v>22. 4. 2022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Ústí nad Labem</v>
      </c>
      <c r="G91" s="40"/>
      <c r="H91" s="40"/>
      <c r="I91" s="32" t="s">
        <v>30</v>
      </c>
      <c r="J91" s="36" t="str">
        <f>E21</f>
        <v xml:space="preserve">REGIONPROJEKT  spol.  s r. 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Jan Duben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7" t="s">
        <v>175</v>
      </c>
      <c r="D94" s="178"/>
      <c r="E94" s="178"/>
      <c r="F94" s="178"/>
      <c r="G94" s="178"/>
      <c r="H94" s="178"/>
      <c r="I94" s="178"/>
      <c r="J94" s="179" t="s">
        <v>176</v>
      </c>
      <c r="K94" s="17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0" t="s">
        <v>177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178</v>
      </c>
    </row>
    <row r="97" spans="1:31" s="9" customFormat="1" ht="24.95" customHeight="1">
      <c r="A97" s="9"/>
      <c r="B97" s="181"/>
      <c r="C97" s="182"/>
      <c r="D97" s="183" t="s">
        <v>1830</v>
      </c>
      <c r="E97" s="184"/>
      <c r="F97" s="184"/>
      <c r="G97" s="184"/>
      <c r="H97" s="184"/>
      <c r="I97" s="184"/>
      <c r="J97" s="185">
        <f>J119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1831</v>
      </c>
      <c r="E98" s="184"/>
      <c r="F98" s="184"/>
      <c r="G98" s="184"/>
      <c r="H98" s="184"/>
      <c r="I98" s="184"/>
      <c r="J98" s="185">
        <f>J143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209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6" t="str">
        <f>E7</f>
        <v>Stavební úpravy objektu č.p. 183/9 ul. Matiční, Ústí nad Labem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118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PL - Vnitřní rozvod plynu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č.p. 183/9, Matiční ul.</v>
      </c>
      <c r="G112" s="40"/>
      <c r="H112" s="40"/>
      <c r="I112" s="32" t="s">
        <v>22</v>
      </c>
      <c r="J112" s="79" t="str">
        <f>IF(J12="","",J12)</f>
        <v>22. 4. 2022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5.65" customHeight="1">
      <c r="A114" s="38"/>
      <c r="B114" s="39"/>
      <c r="C114" s="32" t="s">
        <v>24</v>
      </c>
      <c r="D114" s="40"/>
      <c r="E114" s="40"/>
      <c r="F114" s="27" t="str">
        <f>E15</f>
        <v>Statutární město Ústí nad Labem</v>
      </c>
      <c r="G114" s="40"/>
      <c r="H114" s="40"/>
      <c r="I114" s="32" t="s">
        <v>30</v>
      </c>
      <c r="J114" s="36" t="str">
        <f>E21</f>
        <v xml:space="preserve">REGIONPROJEKT  spol.  s r. 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33</v>
      </c>
      <c r="J115" s="36" t="str">
        <f>E24</f>
        <v>Ing. Jan Duben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3"/>
      <c r="B117" s="194"/>
      <c r="C117" s="195" t="s">
        <v>210</v>
      </c>
      <c r="D117" s="196" t="s">
        <v>61</v>
      </c>
      <c r="E117" s="196" t="s">
        <v>57</v>
      </c>
      <c r="F117" s="196" t="s">
        <v>58</v>
      </c>
      <c r="G117" s="196" t="s">
        <v>211</v>
      </c>
      <c r="H117" s="196" t="s">
        <v>212</v>
      </c>
      <c r="I117" s="196" t="s">
        <v>213</v>
      </c>
      <c r="J117" s="197" t="s">
        <v>176</v>
      </c>
      <c r="K117" s="198" t="s">
        <v>214</v>
      </c>
      <c r="L117" s="199"/>
      <c r="M117" s="100" t="s">
        <v>1</v>
      </c>
      <c r="N117" s="101" t="s">
        <v>40</v>
      </c>
      <c r="O117" s="101" t="s">
        <v>215</v>
      </c>
      <c r="P117" s="101" t="s">
        <v>216</v>
      </c>
      <c r="Q117" s="101" t="s">
        <v>217</v>
      </c>
      <c r="R117" s="101" t="s">
        <v>218</v>
      </c>
      <c r="S117" s="101" t="s">
        <v>219</v>
      </c>
      <c r="T117" s="102" t="s">
        <v>220</v>
      </c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</row>
    <row r="118" spans="1:63" s="2" customFormat="1" ht="22.8" customHeight="1">
      <c r="A118" s="38"/>
      <c r="B118" s="39"/>
      <c r="C118" s="107" t="s">
        <v>221</v>
      </c>
      <c r="D118" s="40"/>
      <c r="E118" s="40"/>
      <c r="F118" s="40"/>
      <c r="G118" s="40"/>
      <c r="H118" s="40"/>
      <c r="I118" s="40"/>
      <c r="J118" s="200">
        <f>BK118</f>
        <v>0</v>
      </c>
      <c r="K118" s="40"/>
      <c r="L118" s="44"/>
      <c r="M118" s="103"/>
      <c r="N118" s="201"/>
      <c r="O118" s="104"/>
      <c r="P118" s="202">
        <f>P119+P143</f>
        <v>0</v>
      </c>
      <c r="Q118" s="104"/>
      <c r="R118" s="202">
        <f>R119+R143</f>
        <v>0</v>
      </c>
      <c r="S118" s="104"/>
      <c r="T118" s="203">
        <f>T119+T143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75</v>
      </c>
      <c r="AU118" s="17" t="s">
        <v>178</v>
      </c>
      <c r="BK118" s="204">
        <f>BK119+BK143</f>
        <v>0</v>
      </c>
    </row>
    <row r="119" spans="1:63" s="12" customFormat="1" ht="25.9" customHeight="1">
      <c r="A119" s="12"/>
      <c r="B119" s="205"/>
      <c r="C119" s="206"/>
      <c r="D119" s="207" t="s">
        <v>75</v>
      </c>
      <c r="E119" s="208" t="s">
        <v>1832</v>
      </c>
      <c r="F119" s="208" t="s">
        <v>1833</v>
      </c>
      <c r="G119" s="206"/>
      <c r="H119" s="206"/>
      <c r="I119" s="209"/>
      <c r="J119" s="210">
        <f>BK119</f>
        <v>0</v>
      </c>
      <c r="K119" s="206"/>
      <c r="L119" s="211"/>
      <c r="M119" s="212"/>
      <c r="N119" s="213"/>
      <c r="O119" s="213"/>
      <c r="P119" s="214">
        <f>SUM(P120:P142)</f>
        <v>0</v>
      </c>
      <c r="Q119" s="213"/>
      <c r="R119" s="214">
        <f>SUM(R120:R142)</f>
        <v>0</v>
      </c>
      <c r="S119" s="213"/>
      <c r="T119" s="215">
        <f>SUM(T120:T142)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6" t="s">
        <v>84</v>
      </c>
      <c r="AT119" s="217" t="s">
        <v>75</v>
      </c>
      <c r="AU119" s="217" t="s">
        <v>76</v>
      </c>
      <c r="AY119" s="216" t="s">
        <v>224</v>
      </c>
      <c r="BK119" s="218">
        <f>SUM(BK120:BK142)</f>
        <v>0</v>
      </c>
    </row>
    <row r="120" spans="1:65" s="2" customFormat="1" ht="16.5" customHeight="1">
      <c r="A120" s="38"/>
      <c r="B120" s="39"/>
      <c r="C120" s="221" t="s">
        <v>84</v>
      </c>
      <c r="D120" s="221" t="s">
        <v>226</v>
      </c>
      <c r="E120" s="222" t="s">
        <v>1834</v>
      </c>
      <c r="F120" s="223" t="s">
        <v>1835</v>
      </c>
      <c r="G120" s="224" t="s">
        <v>438</v>
      </c>
      <c r="H120" s="225">
        <v>22</v>
      </c>
      <c r="I120" s="226"/>
      <c r="J120" s="227">
        <f>ROUND(I120*H120,2)</f>
        <v>0</v>
      </c>
      <c r="K120" s="228"/>
      <c r="L120" s="44"/>
      <c r="M120" s="229" t="s">
        <v>1</v>
      </c>
      <c r="N120" s="230" t="s">
        <v>41</v>
      </c>
      <c r="O120" s="91"/>
      <c r="P120" s="231">
        <f>O120*H120</f>
        <v>0</v>
      </c>
      <c r="Q120" s="231">
        <v>0</v>
      </c>
      <c r="R120" s="231">
        <f>Q120*H120</f>
        <v>0</v>
      </c>
      <c r="S120" s="231">
        <v>0</v>
      </c>
      <c r="T120" s="23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33" t="s">
        <v>230</v>
      </c>
      <c r="AT120" s="233" t="s">
        <v>226</v>
      </c>
      <c r="AU120" s="233" t="s">
        <v>84</v>
      </c>
      <c r="AY120" s="17" t="s">
        <v>224</v>
      </c>
      <c r="BE120" s="234">
        <f>IF(N120="základní",J120,0)</f>
        <v>0</v>
      </c>
      <c r="BF120" s="234">
        <f>IF(N120="snížená",J120,0)</f>
        <v>0</v>
      </c>
      <c r="BG120" s="234">
        <f>IF(N120="zákl. přenesená",J120,0)</f>
        <v>0</v>
      </c>
      <c r="BH120" s="234">
        <f>IF(N120="sníž. přenesená",J120,0)</f>
        <v>0</v>
      </c>
      <c r="BI120" s="234">
        <f>IF(N120="nulová",J120,0)</f>
        <v>0</v>
      </c>
      <c r="BJ120" s="17" t="s">
        <v>84</v>
      </c>
      <c r="BK120" s="234">
        <f>ROUND(I120*H120,2)</f>
        <v>0</v>
      </c>
      <c r="BL120" s="17" t="s">
        <v>230</v>
      </c>
      <c r="BM120" s="233" t="s">
        <v>86</v>
      </c>
    </row>
    <row r="121" spans="1:65" s="2" customFormat="1" ht="16.5" customHeight="1">
      <c r="A121" s="38"/>
      <c r="B121" s="39"/>
      <c r="C121" s="221" t="s">
        <v>86</v>
      </c>
      <c r="D121" s="221" t="s">
        <v>226</v>
      </c>
      <c r="E121" s="222" t="s">
        <v>1836</v>
      </c>
      <c r="F121" s="223" t="s">
        <v>1837</v>
      </c>
      <c r="G121" s="224" t="s">
        <v>1838</v>
      </c>
      <c r="H121" s="225">
        <v>1</v>
      </c>
      <c r="I121" s="226"/>
      <c r="J121" s="227">
        <f>ROUND(I121*H121,2)</f>
        <v>0</v>
      </c>
      <c r="K121" s="228"/>
      <c r="L121" s="44"/>
      <c r="M121" s="229" t="s">
        <v>1</v>
      </c>
      <c r="N121" s="230" t="s">
        <v>41</v>
      </c>
      <c r="O121" s="91"/>
      <c r="P121" s="231">
        <f>O121*H121</f>
        <v>0</v>
      </c>
      <c r="Q121" s="231">
        <v>0</v>
      </c>
      <c r="R121" s="231">
        <f>Q121*H121</f>
        <v>0</v>
      </c>
      <c r="S121" s="231">
        <v>0</v>
      </c>
      <c r="T121" s="23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3" t="s">
        <v>230</v>
      </c>
      <c r="AT121" s="233" t="s">
        <v>226</v>
      </c>
      <c r="AU121" s="233" t="s">
        <v>84</v>
      </c>
      <c r="AY121" s="17" t="s">
        <v>224</v>
      </c>
      <c r="BE121" s="234">
        <f>IF(N121="základní",J121,0)</f>
        <v>0</v>
      </c>
      <c r="BF121" s="234">
        <f>IF(N121="snížená",J121,0)</f>
        <v>0</v>
      </c>
      <c r="BG121" s="234">
        <f>IF(N121="zákl. přenesená",J121,0)</f>
        <v>0</v>
      </c>
      <c r="BH121" s="234">
        <f>IF(N121="sníž. přenesená",J121,0)</f>
        <v>0</v>
      </c>
      <c r="BI121" s="234">
        <f>IF(N121="nulová",J121,0)</f>
        <v>0</v>
      </c>
      <c r="BJ121" s="17" t="s">
        <v>84</v>
      </c>
      <c r="BK121" s="234">
        <f>ROUND(I121*H121,2)</f>
        <v>0</v>
      </c>
      <c r="BL121" s="17" t="s">
        <v>230</v>
      </c>
      <c r="BM121" s="233" t="s">
        <v>230</v>
      </c>
    </row>
    <row r="122" spans="1:65" s="2" customFormat="1" ht="16.5" customHeight="1">
      <c r="A122" s="38"/>
      <c r="B122" s="39"/>
      <c r="C122" s="221" t="s">
        <v>241</v>
      </c>
      <c r="D122" s="221" t="s">
        <v>226</v>
      </c>
      <c r="E122" s="222" t="s">
        <v>1839</v>
      </c>
      <c r="F122" s="223" t="s">
        <v>1840</v>
      </c>
      <c r="G122" s="224" t="s">
        <v>438</v>
      </c>
      <c r="H122" s="225">
        <v>10</v>
      </c>
      <c r="I122" s="226"/>
      <c r="J122" s="227">
        <f>ROUND(I122*H122,2)</f>
        <v>0</v>
      </c>
      <c r="K122" s="228"/>
      <c r="L122" s="44"/>
      <c r="M122" s="229" t="s">
        <v>1</v>
      </c>
      <c r="N122" s="230" t="s">
        <v>41</v>
      </c>
      <c r="O122" s="91"/>
      <c r="P122" s="231">
        <f>O122*H122</f>
        <v>0</v>
      </c>
      <c r="Q122" s="231">
        <v>0</v>
      </c>
      <c r="R122" s="231">
        <f>Q122*H122</f>
        <v>0</v>
      </c>
      <c r="S122" s="231">
        <v>0</v>
      </c>
      <c r="T122" s="23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3" t="s">
        <v>230</v>
      </c>
      <c r="AT122" s="233" t="s">
        <v>226</v>
      </c>
      <c r="AU122" s="233" t="s">
        <v>84</v>
      </c>
      <c r="AY122" s="17" t="s">
        <v>224</v>
      </c>
      <c r="BE122" s="234">
        <f>IF(N122="základní",J122,0)</f>
        <v>0</v>
      </c>
      <c r="BF122" s="234">
        <f>IF(N122="snížená",J122,0)</f>
        <v>0</v>
      </c>
      <c r="BG122" s="234">
        <f>IF(N122="zákl. přenesená",J122,0)</f>
        <v>0</v>
      </c>
      <c r="BH122" s="234">
        <f>IF(N122="sníž. přenesená",J122,0)</f>
        <v>0</v>
      </c>
      <c r="BI122" s="234">
        <f>IF(N122="nulová",J122,0)</f>
        <v>0</v>
      </c>
      <c r="BJ122" s="17" t="s">
        <v>84</v>
      </c>
      <c r="BK122" s="234">
        <f>ROUND(I122*H122,2)</f>
        <v>0</v>
      </c>
      <c r="BL122" s="17" t="s">
        <v>230</v>
      </c>
      <c r="BM122" s="233" t="s">
        <v>256</v>
      </c>
    </row>
    <row r="123" spans="1:65" s="2" customFormat="1" ht="16.5" customHeight="1">
      <c r="A123" s="38"/>
      <c r="B123" s="39"/>
      <c r="C123" s="221" t="s">
        <v>230</v>
      </c>
      <c r="D123" s="221" t="s">
        <v>226</v>
      </c>
      <c r="E123" s="222" t="s">
        <v>1841</v>
      </c>
      <c r="F123" s="223" t="s">
        <v>1842</v>
      </c>
      <c r="G123" s="224" t="s">
        <v>438</v>
      </c>
      <c r="H123" s="225">
        <v>13</v>
      </c>
      <c r="I123" s="226"/>
      <c r="J123" s="227">
        <f>ROUND(I123*H123,2)</f>
        <v>0</v>
      </c>
      <c r="K123" s="228"/>
      <c r="L123" s="44"/>
      <c r="M123" s="229" t="s">
        <v>1</v>
      </c>
      <c r="N123" s="230" t="s">
        <v>41</v>
      </c>
      <c r="O123" s="91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3" t="s">
        <v>230</v>
      </c>
      <c r="AT123" s="233" t="s">
        <v>226</v>
      </c>
      <c r="AU123" s="233" t="s">
        <v>84</v>
      </c>
      <c r="AY123" s="17" t="s">
        <v>224</v>
      </c>
      <c r="BE123" s="234">
        <f>IF(N123="základní",J123,0)</f>
        <v>0</v>
      </c>
      <c r="BF123" s="234">
        <f>IF(N123="snížená",J123,0)</f>
        <v>0</v>
      </c>
      <c r="BG123" s="234">
        <f>IF(N123="zákl. přenesená",J123,0)</f>
        <v>0</v>
      </c>
      <c r="BH123" s="234">
        <f>IF(N123="sníž. přenesená",J123,0)</f>
        <v>0</v>
      </c>
      <c r="BI123" s="234">
        <f>IF(N123="nulová",J123,0)</f>
        <v>0</v>
      </c>
      <c r="BJ123" s="17" t="s">
        <v>84</v>
      </c>
      <c r="BK123" s="234">
        <f>ROUND(I123*H123,2)</f>
        <v>0</v>
      </c>
      <c r="BL123" s="17" t="s">
        <v>230</v>
      </c>
      <c r="BM123" s="233" t="s">
        <v>267</v>
      </c>
    </row>
    <row r="124" spans="1:65" s="2" customFormat="1" ht="16.5" customHeight="1">
      <c r="A124" s="38"/>
      <c r="B124" s="39"/>
      <c r="C124" s="221" t="s">
        <v>250</v>
      </c>
      <c r="D124" s="221" t="s">
        <v>226</v>
      </c>
      <c r="E124" s="222" t="s">
        <v>1843</v>
      </c>
      <c r="F124" s="223" t="s">
        <v>1844</v>
      </c>
      <c r="G124" s="224" t="s">
        <v>438</v>
      </c>
      <c r="H124" s="225">
        <v>18</v>
      </c>
      <c r="I124" s="226"/>
      <c r="J124" s="227">
        <f>ROUND(I124*H124,2)</f>
        <v>0</v>
      </c>
      <c r="K124" s="228"/>
      <c r="L124" s="44"/>
      <c r="M124" s="229" t="s">
        <v>1</v>
      </c>
      <c r="N124" s="230" t="s">
        <v>41</v>
      </c>
      <c r="O124" s="91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3" t="s">
        <v>230</v>
      </c>
      <c r="AT124" s="233" t="s">
        <v>226</v>
      </c>
      <c r="AU124" s="233" t="s">
        <v>84</v>
      </c>
      <c r="AY124" s="17" t="s">
        <v>224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7" t="s">
        <v>84</v>
      </c>
      <c r="BK124" s="234">
        <f>ROUND(I124*H124,2)</f>
        <v>0</v>
      </c>
      <c r="BL124" s="17" t="s">
        <v>230</v>
      </c>
      <c r="BM124" s="233" t="s">
        <v>277</v>
      </c>
    </row>
    <row r="125" spans="1:65" s="2" customFormat="1" ht="16.5" customHeight="1">
      <c r="A125" s="38"/>
      <c r="B125" s="39"/>
      <c r="C125" s="221" t="s">
        <v>256</v>
      </c>
      <c r="D125" s="221" t="s">
        <v>226</v>
      </c>
      <c r="E125" s="222" t="s">
        <v>1845</v>
      </c>
      <c r="F125" s="223" t="s">
        <v>1846</v>
      </c>
      <c r="G125" s="224" t="s">
        <v>438</v>
      </c>
      <c r="H125" s="225">
        <v>2</v>
      </c>
      <c r="I125" s="226"/>
      <c r="J125" s="227">
        <f>ROUND(I125*H125,2)</f>
        <v>0</v>
      </c>
      <c r="K125" s="228"/>
      <c r="L125" s="44"/>
      <c r="M125" s="229" t="s">
        <v>1</v>
      </c>
      <c r="N125" s="230" t="s">
        <v>41</v>
      </c>
      <c r="O125" s="91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3" t="s">
        <v>230</v>
      </c>
      <c r="AT125" s="233" t="s">
        <v>226</v>
      </c>
      <c r="AU125" s="233" t="s">
        <v>84</v>
      </c>
      <c r="AY125" s="17" t="s">
        <v>224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7" t="s">
        <v>84</v>
      </c>
      <c r="BK125" s="234">
        <f>ROUND(I125*H125,2)</f>
        <v>0</v>
      </c>
      <c r="BL125" s="17" t="s">
        <v>230</v>
      </c>
      <c r="BM125" s="233" t="s">
        <v>289</v>
      </c>
    </row>
    <row r="126" spans="1:65" s="2" customFormat="1" ht="16.5" customHeight="1">
      <c r="A126" s="38"/>
      <c r="B126" s="39"/>
      <c r="C126" s="221" t="s">
        <v>260</v>
      </c>
      <c r="D126" s="221" t="s">
        <v>226</v>
      </c>
      <c r="E126" s="222" t="s">
        <v>1847</v>
      </c>
      <c r="F126" s="223" t="s">
        <v>1848</v>
      </c>
      <c r="G126" s="224" t="s">
        <v>438</v>
      </c>
      <c r="H126" s="225">
        <v>1.5</v>
      </c>
      <c r="I126" s="226"/>
      <c r="J126" s="227">
        <f>ROUND(I126*H126,2)</f>
        <v>0</v>
      </c>
      <c r="K126" s="228"/>
      <c r="L126" s="44"/>
      <c r="M126" s="229" t="s">
        <v>1</v>
      </c>
      <c r="N126" s="230" t="s">
        <v>41</v>
      </c>
      <c r="O126" s="91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3" t="s">
        <v>230</v>
      </c>
      <c r="AT126" s="233" t="s">
        <v>226</v>
      </c>
      <c r="AU126" s="233" t="s">
        <v>84</v>
      </c>
      <c r="AY126" s="17" t="s">
        <v>224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7" t="s">
        <v>84</v>
      </c>
      <c r="BK126" s="234">
        <f>ROUND(I126*H126,2)</f>
        <v>0</v>
      </c>
      <c r="BL126" s="17" t="s">
        <v>230</v>
      </c>
      <c r="BM126" s="233" t="s">
        <v>303</v>
      </c>
    </row>
    <row r="127" spans="1:65" s="2" customFormat="1" ht="16.5" customHeight="1">
      <c r="A127" s="38"/>
      <c r="B127" s="39"/>
      <c r="C127" s="221" t="s">
        <v>267</v>
      </c>
      <c r="D127" s="221" t="s">
        <v>226</v>
      </c>
      <c r="E127" s="222" t="s">
        <v>1849</v>
      </c>
      <c r="F127" s="223" t="s">
        <v>1850</v>
      </c>
      <c r="G127" s="224" t="s">
        <v>1838</v>
      </c>
      <c r="H127" s="225">
        <v>4</v>
      </c>
      <c r="I127" s="226"/>
      <c r="J127" s="227">
        <f>ROUND(I127*H127,2)</f>
        <v>0</v>
      </c>
      <c r="K127" s="228"/>
      <c r="L127" s="44"/>
      <c r="M127" s="229" t="s">
        <v>1</v>
      </c>
      <c r="N127" s="230" t="s">
        <v>41</v>
      </c>
      <c r="O127" s="91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3" t="s">
        <v>230</v>
      </c>
      <c r="AT127" s="233" t="s">
        <v>226</v>
      </c>
      <c r="AU127" s="233" t="s">
        <v>84</v>
      </c>
      <c r="AY127" s="17" t="s">
        <v>224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7" t="s">
        <v>84</v>
      </c>
      <c r="BK127" s="234">
        <f>ROUND(I127*H127,2)</f>
        <v>0</v>
      </c>
      <c r="BL127" s="17" t="s">
        <v>230</v>
      </c>
      <c r="BM127" s="233" t="s">
        <v>318</v>
      </c>
    </row>
    <row r="128" spans="1:65" s="2" customFormat="1" ht="16.5" customHeight="1">
      <c r="A128" s="38"/>
      <c r="B128" s="39"/>
      <c r="C128" s="221" t="s">
        <v>272</v>
      </c>
      <c r="D128" s="221" t="s">
        <v>226</v>
      </c>
      <c r="E128" s="222" t="s">
        <v>1851</v>
      </c>
      <c r="F128" s="223" t="s">
        <v>1852</v>
      </c>
      <c r="G128" s="224" t="s">
        <v>1838</v>
      </c>
      <c r="H128" s="225">
        <v>4</v>
      </c>
      <c r="I128" s="226"/>
      <c r="J128" s="227">
        <f>ROUND(I128*H128,2)</f>
        <v>0</v>
      </c>
      <c r="K128" s="228"/>
      <c r="L128" s="44"/>
      <c r="M128" s="229" t="s">
        <v>1</v>
      </c>
      <c r="N128" s="230" t="s">
        <v>41</v>
      </c>
      <c r="O128" s="91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3" t="s">
        <v>230</v>
      </c>
      <c r="AT128" s="233" t="s">
        <v>226</v>
      </c>
      <c r="AU128" s="233" t="s">
        <v>84</v>
      </c>
      <c r="AY128" s="17" t="s">
        <v>224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84</v>
      </c>
      <c r="BK128" s="234">
        <f>ROUND(I128*H128,2)</f>
        <v>0</v>
      </c>
      <c r="BL128" s="17" t="s">
        <v>230</v>
      </c>
      <c r="BM128" s="233" t="s">
        <v>334</v>
      </c>
    </row>
    <row r="129" spans="1:65" s="2" customFormat="1" ht="16.5" customHeight="1">
      <c r="A129" s="38"/>
      <c r="B129" s="39"/>
      <c r="C129" s="221" t="s">
        <v>277</v>
      </c>
      <c r="D129" s="221" t="s">
        <v>226</v>
      </c>
      <c r="E129" s="222" t="s">
        <v>1853</v>
      </c>
      <c r="F129" s="223" t="s">
        <v>1854</v>
      </c>
      <c r="G129" s="224" t="s">
        <v>1838</v>
      </c>
      <c r="H129" s="225">
        <v>4</v>
      </c>
      <c r="I129" s="226"/>
      <c r="J129" s="227">
        <f>ROUND(I129*H129,2)</f>
        <v>0</v>
      </c>
      <c r="K129" s="228"/>
      <c r="L129" s="44"/>
      <c r="M129" s="229" t="s">
        <v>1</v>
      </c>
      <c r="N129" s="230" t="s">
        <v>41</v>
      </c>
      <c r="O129" s="91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3" t="s">
        <v>230</v>
      </c>
      <c r="AT129" s="233" t="s">
        <v>226</v>
      </c>
      <c r="AU129" s="233" t="s">
        <v>84</v>
      </c>
      <c r="AY129" s="17" t="s">
        <v>224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84</v>
      </c>
      <c r="BK129" s="234">
        <f>ROUND(I129*H129,2)</f>
        <v>0</v>
      </c>
      <c r="BL129" s="17" t="s">
        <v>230</v>
      </c>
      <c r="BM129" s="233" t="s">
        <v>345</v>
      </c>
    </row>
    <row r="130" spans="1:65" s="2" customFormat="1" ht="16.5" customHeight="1">
      <c r="A130" s="38"/>
      <c r="B130" s="39"/>
      <c r="C130" s="221" t="s">
        <v>282</v>
      </c>
      <c r="D130" s="221" t="s">
        <v>226</v>
      </c>
      <c r="E130" s="222" t="s">
        <v>1855</v>
      </c>
      <c r="F130" s="223" t="s">
        <v>1856</v>
      </c>
      <c r="G130" s="224" t="s">
        <v>1639</v>
      </c>
      <c r="H130" s="225">
        <v>3</v>
      </c>
      <c r="I130" s="226"/>
      <c r="J130" s="227">
        <f>ROUND(I130*H130,2)</f>
        <v>0</v>
      </c>
      <c r="K130" s="228"/>
      <c r="L130" s="44"/>
      <c r="M130" s="229" t="s">
        <v>1</v>
      </c>
      <c r="N130" s="230" t="s">
        <v>41</v>
      </c>
      <c r="O130" s="91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3" t="s">
        <v>230</v>
      </c>
      <c r="AT130" s="233" t="s">
        <v>226</v>
      </c>
      <c r="AU130" s="233" t="s">
        <v>84</v>
      </c>
      <c r="AY130" s="17" t="s">
        <v>224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84</v>
      </c>
      <c r="BK130" s="234">
        <f>ROUND(I130*H130,2)</f>
        <v>0</v>
      </c>
      <c r="BL130" s="17" t="s">
        <v>230</v>
      </c>
      <c r="BM130" s="233" t="s">
        <v>354</v>
      </c>
    </row>
    <row r="131" spans="1:65" s="2" customFormat="1" ht="16.5" customHeight="1">
      <c r="A131" s="38"/>
      <c r="B131" s="39"/>
      <c r="C131" s="221" t="s">
        <v>289</v>
      </c>
      <c r="D131" s="221" t="s">
        <v>226</v>
      </c>
      <c r="E131" s="222" t="s">
        <v>1857</v>
      </c>
      <c r="F131" s="223" t="s">
        <v>1858</v>
      </c>
      <c r="G131" s="224" t="s">
        <v>1639</v>
      </c>
      <c r="H131" s="225">
        <v>4</v>
      </c>
      <c r="I131" s="226"/>
      <c r="J131" s="227">
        <f>ROUND(I131*H131,2)</f>
        <v>0</v>
      </c>
      <c r="K131" s="228"/>
      <c r="L131" s="44"/>
      <c r="M131" s="229" t="s">
        <v>1</v>
      </c>
      <c r="N131" s="230" t="s">
        <v>41</v>
      </c>
      <c r="O131" s="91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230</v>
      </c>
      <c r="AT131" s="233" t="s">
        <v>226</v>
      </c>
      <c r="AU131" s="233" t="s">
        <v>84</v>
      </c>
      <c r="AY131" s="17" t="s">
        <v>224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84</v>
      </c>
      <c r="BK131" s="234">
        <f>ROUND(I131*H131,2)</f>
        <v>0</v>
      </c>
      <c r="BL131" s="17" t="s">
        <v>230</v>
      </c>
      <c r="BM131" s="233" t="s">
        <v>365</v>
      </c>
    </row>
    <row r="132" spans="1:65" s="2" customFormat="1" ht="16.5" customHeight="1">
      <c r="A132" s="38"/>
      <c r="B132" s="39"/>
      <c r="C132" s="221" t="s">
        <v>296</v>
      </c>
      <c r="D132" s="221" t="s">
        <v>226</v>
      </c>
      <c r="E132" s="222" t="s">
        <v>1859</v>
      </c>
      <c r="F132" s="223" t="s">
        <v>1860</v>
      </c>
      <c r="G132" s="224" t="s">
        <v>1861</v>
      </c>
      <c r="H132" s="225">
        <v>1</v>
      </c>
      <c r="I132" s="226"/>
      <c r="J132" s="227">
        <f>ROUND(I132*H132,2)</f>
        <v>0</v>
      </c>
      <c r="K132" s="228"/>
      <c r="L132" s="44"/>
      <c r="M132" s="229" t="s">
        <v>1</v>
      </c>
      <c r="N132" s="230" t="s">
        <v>41</v>
      </c>
      <c r="O132" s="91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230</v>
      </c>
      <c r="AT132" s="233" t="s">
        <v>226</v>
      </c>
      <c r="AU132" s="233" t="s">
        <v>84</v>
      </c>
      <c r="AY132" s="17" t="s">
        <v>224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84</v>
      </c>
      <c r="BK132" s="234">
        <f>ROUND(I132*H132,2)</f>
        <v>0</v>
      </c>
      <c r="BL132" s="17" t="s">
        <v>230</v>
      </c>
      <c r="BM132" s="233" t="s">
        <v>380</v>
      </c>
    </row>
    <row r="133" spans="1:65" s="2" customFormat="1" ht="16.5" customHeight="1">
      <c r="A133" s="38"/>
      <c r="B133" s="39"/>
      <c r="C133" s="221" t="s">
        <v>303</v>
      </c>
      <c r="D133" s="221" t="s">
        <v>226</v>
      </c>
      <c r="E133" s="222" t="s">
        <v>1862</v>
      </c>
      <c r="F133" s="223" t="s">
        <v>1863</v>
      </c>
      <c r="G133" s="224" t="s">
        <v>1639</v>
      </c>
      <c r="H133" s="225">
        <v>16</v>
      </c>
      <c r="I133" s="226"/>
      <c r="J133" s="227">
        <f>ROUND(I133*H133,2)</f>
        <v>0</v>
      </c>
      <c r="K133" s="228"/>
      <c r="L133" s="44"/>
      <c r="M133" s="229" t="s">
        <v>1</v>
      </c>
      <c r="N133" s="230" t="s">
        <v>41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230</v>
      </c>
      <c r="AT133" s="233" t="s">
        <v>226</v>
      </c>
      <c r="AU133" s="233" t="s">
        <v>84</v>
      </c>
      <c r="AY133" s="17" t="s">
        <v>224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84</v>
      </c>
      <c r="BK133" s="234">
        <f>ROUND(I133*H133,2)</f>
        <v>0</v>
      </c>
      <c r="BL133" s="17" t="s">
        <v>230</v>
      </c>
      <c r="BM133" s="233" t="s">
        <v>391</v>
      </c>
    </row>
    <row r="134" spans="1:65" s="2" customFormat="1" ht="16.5" customHeight="1">
      <c r="A134" s="38"/>
      <c r="B134" s="39"/>
      <c r="C134" s="221" t="s">
        <v>8</v>
      </c>
      <c r="D134" s="221" t="s">
        <v>226</v>
      </c>
      <c r="E134" s="222" t="s">
        <v>1864</v>
      </c>
      <c r="F134" s="223" t="s">
        <v>1865</v>
      </c>
      <c r="G134" s="224" t="s">
        <v>1639</v>
      </c>
      <c r="H134" s="225">
        <v>24</v>
      </c>
      <c r="I134" s="226"/>
      <c r="J134" s="227">
        <f>ROUND(I134*H134,2)</f>
        <v>0</v>
      </c>
      <c r="K134" s="228"/>
      <c r="L134" s="44"/>
      <c r="M134" s="229" t="s">
        <v>1</v>
      </c>
      <c r="N134" s="230" t="s">
        <v>41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230</v>
      </c>
      <c r="AT134" s="233" t="s">
        <v>226</v>
      </c>
      <c r="AU134" s="233" t="s">
        <v>84</v>
      </c>
      <c r="AY134" s="17" t="s">
        <v>224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84</v>
      </c>
      <c r="BK134" s="234">
        <f>ROUND(I134*H134,2)</f>
        <v>0</v>
      </c>
      <c r="BL134" s="17" t="s">
        <v>230</v>
      </c>
      <c r="BM134" s="233" t="s">
        <v>1679</v>
      </c>
    </row>
    <row r="135" spans="1:65" s="2" customFormat="1" ht="16.5" customHeight="1">
      <c r="A135" s="38"/>
      <c r="B135" s="39"/>
      <c r="C135" s="221" t="s">
        <v>318</v>
      </c>
      <c r="D135" s="221" t="s">
        <v>226</v>
      </c>
      <c r="E135" s="222" t="s">
        <v>1866</v>
      </c>
      <c r="F135" s="223" t="s">
        <v>1867</v>
      </c>
      <c r="G135" s="224" t="s">
        <v>1639</v>
      </c>
      <c r="H135" s="225">
        <v>10</v>
      </c>
      <c r="I135" s="226"/>
      <c r="J135" s="227">
        <f>ROUND(I135*H135,2)</f>
        <v>0</v>
      </c>
      <c r="K135" s="228"/>
      <c r="L135" s="44"/>
      <c r="M135" s="229" t="s">
        <v>1</v>
      </c>
      <c r="N135" s="230" t="s">
        <v>41</v>
      </c>
      <c r="O135" s="91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230</v>
      </c>
      <c r="AT135" s="233" t="s">
        <v>226</v>
      </c>
      <c r="AU135" s="233" t="s">
        <v>84</v>
      </c>
      <c r="AY135" s="17" t="s">
        <v>224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84</v>
      </c>
      <c r="BK135" s="234">
        <f>ROUND(I135*H135,2)</f>
        <v>0</v>
      </c>
      <c r="BL135" s="17" t="s">
        <v>230</v>
      </c>
      <c r="BM135" s="233" t="s">
        <v>412</v>
      </c>
    </row>
    <row r="136" spans="1:65" s="2" customFormat="1" ht="21.75" customHeight="1">
      <c r="A136" s="38"/>
      <c r="B136" s="39"/>
      <c r="C136" s="221" t="s">
        <v>329</v>
      </c>
      <c r="D136" s="221" t="s">
        <v>226</v>
      </c>
      <c r="E136" s="222" t="s">
        <v>1868</v>
      </c>
      <c r="F136" s="223" t="s">
        <v>1869</v>
      </c>
      <c r="G136" s="224" t="s">
        <v>1838</v>
      </c>
      <c r="H136" s="225">
        <v>3</v>
      </c>
      <c r="I136" s="226"/>
      <c r="J136" s="227">
        <f>ROUND(I136*H136,2)</f>
        <v>0</v>
      </c>
      <c r="K136" s="228"/>
      <c r="L136" s="44"/>
      <c r="M136" s="229" t="s">
        <v>1</v>
      </c>
      <c r="N136" s="230" t="s">
        <v>41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230</v>
      </c>
      <c r="AT136" s="233" t="s">
        <v>226</v>
      </c>
      <c r="AU136" s="233" t="s">
        <v>84</v>
      </c>
      <c r="AY136" s="17" t="s">
        <v>224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84</v>
      </c>
      <c r="BK136" s="234">
        <f>ROUND(I136*H136,2)</f>
        <v>0</v>
      </c>
      <c r="BL136" s="17" t="s">
        <v>230</v>
      </c>
      <c r="BM136" s="233" t="s">
        <v>423</v>
      </c>
    </row>
    <row r="137" spans="1:65" s="2" customFormat="1" ht="16.5" customHeight="1">
      <c r="A137" s="38"/>
      <c r="B137" s="39"/>
      <c r="C137" s="221" t="s">
        <v>334</v>
      </c>
      <c r="D137" s="221" t="s">
        <v>226</v>
      </c>
      <c r="E137" s="222" t="s">
        <v>1870</v>
      </c>
      <c r="F137" s="223" t="s">
        <v>1871</v>
      </c>
      <c r="G137" s="224" t="s">
        <v>1639</v>
      </c>
      <c r="H137" s="225">
        <v>3</v>
      </c>
      <c r="I137" s="226"/>
      <c r="J137" s="227">
        <f>ROUND(I137*H137,2)</f>
        <v>0</v>
      </c>
      <c r="K137" s="228"/>
      <c r="L137" s="44"/>
      <c r="M137" s="229" t="s">
        <v>1</v>
      </c>
      <c r="N137" s="230" t="s">
        <v>41</v>
      </c>
      <c r="O137" s="91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230</v>
      </c>
      <c r="AT137" s="233" t="s">
        <v>226</v>
      </c>
      <c r="AU137" s="233" t="s">
        <v>84</v>
      </c>
      <c r="AY137" s="17" t="s">
        <v>224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84</v>
      </c>
      <c r="BK137" s="234">
        <f>ROUND(I137*H137,2)</f>
        <v>0</v>
      </c>
      <c r="BL137" s="17" t="s">
        <v>230</v>
      </c>
      <c r="BM137" s="233" t="s">
        <v>435</v>
      </c>
    </row>
    <row r="138" spans="1:65" s="2" customFormat="1" ht="16.5" customHeight="1">
      <c r="A138" s="38"/>
      <c r="B138" s="39"/>
      <c r="C138" s="221" t="s">
        <v>339</v>
      </c>
      <c r="D138" s="221" t="s">
        <v>226</v>
      </c>
      <c r="E138" s="222" t="s">
        <v>1872</v>
      </c>
      <c r="F138" s="223" t="s">
        <v>1873</v>
      </c>
      <c r="G138" s="224" t="s">
        <v>438</v>
      </c>
      <c r="H138" s="225">
        <v>2.5</v>
      </c>
      <c r="I138" s="226"/>
      <c r="J138" s="227">
        <f>ROUND(I138*H138,2)</f>
        <v>0</v>
      </c>
      <c r="K138" s="228"/>
      <c r="L138" s="44"/>
      <c r="M138" s="229" t="s">
        <v>1</v>
      </c>
      <c r="N138" s="230" t="s">
        <v>41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230</v>
      </c>
      <c r="AT138" s="233" t="s">
        <v>226</v>
      </c>
      <c r="AU138" s="233" t="s">
        <v>84</v>
      </c>
      <c r="AY138" s="17" t="s">
        <v>224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84</v>
      </c>
      <c r="BK138" s="234">
        <f>ROUND(I138*H138,2)</f>
        <v>0</v>
      </c>
      <c r="BL138" s="17" t="s">
        <v>230</v>
      </c>
      <c r="BM138" s="233" t="s">
        <v>449</v>
      </c>
    </row>
    <row r="139" spans="1:65" s="2" customFormat="1" ht="16.5" customHeight="1">
      <c r="A139" s="38"/>
      <c r="B139" s="39"/>
      <c r="C139" s="221" t="s">
        <v>345</v>
      </c>
      <c r="D139" s="221" t="s">
        <v>226</v>
      </c>
      <c r="E139" s="222" t="s">
        <v>1874</v>
      </c>
      <c r="F139" s="223" t="s">
        <v>1875</v>
      </c>
      <c r="G139" s="224" t="s">
        <v>438</v>
      </c>
      <c r="H139" s="225">
        <v>2.5</v>
      </c>
      <c r="I139" s="226"/>
      <c r="J139" s="227">
        <f>ROUND(I139*H139,2)</f>
        <v>0</v>
      </c>
      <c r="K139" s="228"/>
      <c r="L139" s="44"/>
      <c r="M139" s="229" t="s">
        <v>1</v>
      </c>
      <c r="N139" s="230" t="s">
        <v>41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230</v>
      </c>
      <c r="AT139" s="233" t="s">
        <v>226</v>
      </c>
      <c r="AU139" s="233" t="s">
        <v>84</v>
      </c>
      <c r="AY139" s="17" t="s">
        <v>224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84</v>
      </c>
      <c r="BK139" s="234">
        <f>ROUND(I139*H139,2)</f>
        <v>0</v>
      </c>
      <c r="BL139" s="17" t="s">
        <v>230</v>
      </c>
      <c r="BM139" s="233" t="s">
        <v>460</v>
      </c>
    </row>
    <row r="140" spans="1:65" s="2" customFormat="1" ht="16.5" customHeight="1">
      <c r="A140" s="38"/>
      <c r="B140" s="39"/>
      <c r="C140" s="221" t="s">
        <v>7</v>
      </c>
      <c r="D140" s="221" t="s">
        <v>226</v>
      </c>
      <c r="E140" s="222" t="s">
        <v>1876</v>
      </c>
      <c r="F140" s="223" t="s">
        <v>1877</v>
      </c>
      <c r="G140" s="224" t="s">
        <v>1878</v>
      </c>
      <c r="H140" s="225">
        <v>1</v>
      </c>
      <c r="I140" s="226"/>
      <c r="J140" s="227">
        <f>ROUND(I140*H140,2)</f>
        <v>0</v>
      </c>
      <c r="K140" s="228"/>
      <c r="L140" s="44"/>
      <c r="M140" s="229" t="s">
        <v>1</v>
      </c>
      <c r="N140" s="230" t="s">
        <v>41</v>
      </c>
      <c r="O140" s="91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230</v>
      </c>
      <c r="AT140" s="233" t="s">
        <v>226</v>
      </c>
      <c r="AU140" s="233" t="s">
        <v>84</v>
      </c>
      <c r="AY140" s="17" t="s">
        <v>224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84</v>
      </c>
      <c r="BK140" s="234">
        <f>ROUND(I140*H140,2)</f>
        <v>0</v>
      </c>
      <c r="BL140" s="17" t="s">
        <v>230</v>
      </c>
      <c r="BM140" s="233" t="s">
        <v>470</v>
      </c>
    </row>
    <row r="141" spans="1:65" s="2" customFormat="1" ht="16.5" customHeight="1">
      <c r="A141" s="38"/>
      <c r="B141" s="39"/>
      <c r="C141" s="221" t="s">
        <v>354</v>
      </c>
      <c r="D141" s="221" t="s">
        <v>226</v>
      </c>
      <c r="E141" s="222" t="s">
        <v>1879</v>
      </c>
      <c r="F141" s="223" t="s">
        <v>1880</v>
      </c>
      <c r="G141" s="224" t="s">
        <v>1878</v>
      </c>
      <c r="H141" s="225">
        <v>1</v>
      </c>
      <c r="I141" s="226"/>
      <c r="J141" s="227">
        <f>ROUND(I141*H141,2)</f>
        <v>0</v>
      </c>
      <c r="K141" s="228"/>
      <c r="L141" s="44"/>
      <c r="M141" s="229" t="s">
        <v>1</v>
      </c>
      <c r="N141" s="230" t="s">
        <v>41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230</v>
      </c>
      <c r="AT141" s="233" t="s">
        <v>226</v>
      </c>
      <c r="AU141" s="233" t="s">
        <v>84</v>
      </c>
      <c r="AY141" s="17" t="s">
        <v>224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84</v>
      </c>
      <c r="BK141" s="234">
        <f>ROUND(I141*H141,2)</f>
        <v>0</v>
      </c>
      <c r="BL141" s="17" t="s">
        <v>230</v>
      </c>
      <c r="BM141" s="233" t="s">
        <v>480</v>
      </c>
    </row>
    <row r="142" spans="1:65" s="2" customFormat="1" ht="24.15" customHeight="1">
      <c r="A142" s="38"/>
      <c r="B142" s="39"/>
      <c r="C142" s="221" t="s">
        <v>360</v>
      </c>
      <c r="D142" s="221" t="s">
        <v>226</v>
      </c>
      <c r="E142" s="222" t="s">
        <v>1881</v>
      </c>
      <c r="F142" s="223" t="s">
        <v>1882</v>
      </c>
      <c r="G142" s="224" t="s">
        <v>1878</v>
      </c>
      <c r="H142" s="225">
        <v>1</v>
      </c>
      <c r="I142" s="226"/>
      <c r="J142" s="227">
        <f>ROUND(I142*H142,2)</f>
        <v>0</v>
      </c>
      <c r="K142" s="228"/>
      <c r="L142" s="44"/>
      <c r="M142" s="229" t="s">
        <v>1</v>
      </c>
      <c r="N142" s="230" t="s">
        <v>41</v>
      </c>
      <c r="O142" s="91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230</v>
      </c>
      <c r="AT142" s="233" t="s">
        <v>226</v>
      </c>
      <c r="AU142" s="233" t="s">
        <v>84</v>
      </c>
      <c r="AY142" s="17" t="s">
        <v>224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84</v>
      </c>
      <c r="BK142" s="234">
        <f>ROUND(I142*H142,2)</f>
        <v>0</v>
      </c>
      <c r="BL142" s="17" t="s">
        <v>230</v>
      </c>
      <c r="BM142" s="233" t="s">
        <v>490</v>
      </c>
    </row>
    <row r="143" spans="1:63" s="12" customFormat="1" ht="25.9" customHeight="1">
      <c r="A143" s="12"/>
      <c r="B143" s="205"/>
      <c r="C143" s="206"/>
      <c r="D143" s="207" t="s">
        <v>75</v>
      </c>
      <c r="E143" s="208" t="s">
        <v>1635</v>
      </c>
      <c r="F143" s="208" t="s">
        <v>1883</v>
      </c>
      <c r="G143" s="206"/>
      <c r="H143" s="206"/>
      <c r="I143" s="209"/>
      <c r="J143" s="210">
        <f>BK143</f>
        <v>0</v>
      </c>
      <c r="K143" s="206"/>
      <c r="L143" s="211"/>
      <c r="M143" s="212"/>
      <c r="N143" s="213"/>
      <c r="O143" s="213"/>
      <c r="P143" s="214">
        <f>SUM(P144:P151)</f>
        <v>0</v>
      </c>
      <c r="Q143" s="213"/>
      <c r="R143" s="214">
        <f>SUM(R144:R151)</f>
        <v>0</v>
      </c>
      <c r="S143" s="213"/>
      <c r="T143" s="215">
        <f>SUM(T144:T151)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6" t="s">
        <v>84</v>
      </c>
      <c r="AT143" s="217" t="s">
        <v>75</v>
      </c>
      <c r="AU143" s="217" t="s">
        <v>76</v>
      </c>
      <c r="AY143" s="216" t="s">
        <v>224</v>
      </c>
      <c r="BK143" s="218">
        <f>SUM(BK144:BK151)</f>
        <v>0</v>
      </c>
    </row>
    <row r="144" spans="1:65" s="2" customFormat="1" ht="21.75" customHeight="1">
      <c r="A144" s="38"/>
      <c r="B144" s="39"/>
      <c r="C144" s="221" t="s">
        <v>365</v>
      </c>
      <c r="D144" s="221" t="s">
        <v>226</v>
      </c>
      <c r="E144" s="222" t="s">
        <v>1884</v>
      </c>
      <c r="F144" s="223" t="s">
        <v>1885</v>
      </c>
      <c r="G144" s="224" t="s">
        <v>1639</v>
      </c>
      <c r="H144" s="225">
        <v>7</v>
      </c>
      <c r="I144" s="226"/>
      <c r="J144" s="227">
        <f>ROUND(I144*H144,2)</f>
        <v>0</v>
      </c>
      <c r="K144" s="228"/>
      <c r="L144" s="44"/>
      <c r="M144" s="229" t="s">
        <v>1</v>
      </c>
      <c r="N144" s="230" t="s">
        <v>41</v>
      </c>
      <c r="O144" s="91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230</v>
      </c>
      <c r="AT144" s="233" t="s">
        <v>226</v>
      </c>
      <c r="AU144" s="233" t="s">
        <v>84</v>
      </c>
      <c r="AY144" s="17" t="s">
        <v>224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84</v>
      </c>
      <c r="BK144" s="234">
        <f>ROUND(I144*H144,2)</f>
        <v>0</v>
      </c>
      <c r="BL144" s="17" t="s">
        <v>230</v>
      </c>
      <c r="BM144" s="233" t="s">
        <v>500</v>
      </c>
    </row>
    <row r="145" spans="1:65" s="2" customFormat="1" ht="21.75" customHeight="1">
      <c r="A145" s="38"/>
      <c r="B145" s="39"/>
      <c r="C145" s="221" t="s">
        <v>369</v>
      </c>
      <c r="D145" s="221" t="s">
        <v>226</v>
      </c>
      <c r="E145" s="222" t="s">
        <v>1886</v>
      </c>
      <c r="F145" s="223" t="s">
        <v>1887</v>
      </c>
      <c r="G145" s="224" t="s">
        <v>1639</v>
      </c>
      <c r="H145" s="225">
        <v>2</v>
      </c>
      <c r="I145" s="226"/>
      <c r="J145" s="227">
        <f>ROUND(I145*H145,2)</f>
        <v>0</v>
      </c>
      <c r="K145" s="228"/>
      <c r="L145" s="44"/>
      <c r="M145" s="229" t="s">
        <v>1</v>
      </c>
      <c r="N145" s="230" t="s">
        <v>41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230</v>
      </c>
      <c r="AT145" s="233" t="s">
        <v>226</v>
      </c>
      <c r="AU145" s="233" t="s">
        <v>84</v>
      </c>
      <c r="AY145" s="17" t="s">
        <v>224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84</v>
      </c>
      <c r="BK145" s="234">
        <f>ROUND(I145*H145,2)</f>
        <v>0</v>
      </c>
      <c r="BL145" s="17" t="s">
        <v>230</v>
      </c>
      <c r="BM145" s="233" t="s">
        <v>511</v>
      </c>
    </row>
    <row r="146" spans="1:65" s="2" customFormat="1" ht="24.15" customHeight="1">
      <c r="A146" s="38"/>
      <c r="B146" s="39"/>
      <c r="C146" s="221" t="s">
        <v>380</v>
      </c>
      <c r="D146" s="221" t="s">
        <v>226</v>
      </c>
      <c r="E146" s="222" t="s">
        <v>1888</v>
      </c>
      <c r="F146" s="223" t="s">
        <v>1889</v>
      </c>
      <c r="G146" s="224" t="s">
        <v>438</v>
      </c>
      <c r="H146" s="225">
        <v>2.5</v>
      </c>
      <c r="I146" s="226"/>
      <c r="J146" s="227">
        <f>ROUND(I146*H146,2)</f>
        <v>0</v>
      </c>
      <c r="K146" s="228"/>
      <c r="L146" s="44"/>
      <c r="M146" s="229" t="s">
        <v>1</v>
      </c>
      <c r="N146" s="230" t="s">
        <v>41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230</v>
      </c>
      <c r="AT146" s="233" t="s">
        <v>226</v>
      </c>
      <c r="AU146" s="233" t="s">
        <v>84</v>
      </c>
      <c r="AY146" s="17" t="s">
        <v>224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84</v>
      </c>
      <c r="BK146" s="234">
        <f>ROUND(I146*H146,2)</f>
        <v>0</v>
      </c>
      <c r="BL146" s="17" t="s">
        <v>230</v>
      </c>
      <c r="BM146" s="233" t="s">
        <v>520</v>
      </c>
    </row>
    <row r="147" spans="1:65" s="2" customFormat="1" ht="16.5" customHeight="1">
      <c r="A147" s="38"/>
      <c r="B147" s="39"/>
      <c r="C147" s="221" t="s">
        <v>385</v>
      </c>
      <c r="D147" s="221" t="s">
        <v>226</v>
      </c>
      <c r="E147" s="222" t="s">
        <v>1890</v>
      </c>
      <c r="F147" s="223" t="s">
        <v>1891</v>
      </c>
      <c r="G147" s="224" t="s">
        <v>1639</v>
      </c>
      <c r="H147" s="225">
        <v>7</v>
      </c>
      <c r="I147" s="226"/>
      <c r="J147" s="227">
        <f>ROUND(I147*H147,2)</f>
        <v>0</v>
      </c>
      <c r="K147" s="228"/>
      <c r="L147" s="44"/>
      <c r="M147" s="229" t="s">
        <v>1</v>
      </c>
      <c r="N147" s="230" t="s">
        <v>41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230</v>
      </c>
      <c r="AT147" s="233" t="s">
        <v>226</v>
      </c>
      <c r="AU147" s="233" t="s">
        <v>84</v>
      </c>
      <c r="AY147" s="17" t="s">
        <v>224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84</v>
      </c>
      <c r="BK147" s="234">
        <f>ROUND(I147*H147,2)</f>
        <v>0</v>
      </c>
      <c r="BL147" s="17" t="s">
        <v>230</v>
      </c>
      <c r="BM147" s="233" t="s">
        <v>531</v>
      </c>
    </row>
    <row r="148" spans="1:65" s="2" customFormat="1" ht="16.5" customHeight="1">
      <c r="A148" s="38"/>
      <c r="B148" s="39"/>
      <c r="C148" s="221" t="s">
        <v>391</v>
      </c>
      <c r="D148" s="221" t="s">
        <v>226</v>
      </c>
      <c r="E148" s="222" t="s">
        <v>1892</v>
      </c>
      <c r="F148" s="223" t="s">
        <v>1893</v>
      </c>
      <c r="G148" s="224" t="s">
        <v>1639</v>
      </c>
      <c r="H148" s="225">
        <v>2</v>
      </c>
      <c r="I148" s="226"/>
      <c r="J148" s="227">
        <f>ROUND(I148*H148,2)</f>
        <v>0</v>
      </c>
      <c r="K148" s="228"/>
      <c r="L148" s="44"/>
      <c r="M148" s="229" t="s">
        <v>1</v>
      </c>
      <c r="N148" s="230" t="s">
        <v>41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230</v>
      </c>
      <c r="AT148" s="233" t="s">
        <v>226</v>
      </c>
      <c r="AU148" s="233" t="s">
        <v>84</v>
      </c>
      <c r="AY148" s="17" t="s">
        <v>224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84</v>
      </c>
      <c r="BK148" s="234">
        <f>ROUND(I148*H148,2)</f>
        <v>0</v>
      </c>
      <c r="BL148" s="17" t="s">
        <v>230</v>
      </c>
      <c r="BM148" s="233" t="s">
        <v>541</v>
      </c>
    </row>
    <row r="149" spans="1:65" s="2" customFormat="1" ht="16.5" customHeight="1">
      <c r="A149" s="38"/>
      <c r="B149" s="39"/>
      <c r="C149" s="221" t="s">
        <v>398</v>
      </c>
      <c r="D149" s="221" t="s">
        <v>226</v>
      </c>
      <c r="E149" s="222" t="s">
        <v>1894</v>
      </c>
      <c r="F149" s="223" t="s">
        <v>1895</v>
      </c>
      <c r="G149" s="224" t="s">
        <v>229</v>
      </c>
      <c r="H149" s="225">
        <v>0.4</v>
      </c>
      <c r="I149" s="226"/>
      <c r="J149" s="227">
        <f>ROUND(I149*H149,2)</f>
        <v>0</v>
      </c>
      <c r="K149" s="228"/>
      <c r="L149" s="44"/>
      <c r="M149" s="229" t="s">
        <v>1</v>
      </c>
      <c r="N149" s="230" t="s">
        <v>41</v>
      </c>
      <c r="O149" s="91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230</v>
      </c>
      <c r="AT149" s="233" t="s">
        <v>226</v>
      </c>
      <c r="AU149" s="233" t="s">
        <v>84</v>
      </c>
      <c r="AY149" s="17" t="s">
        <v>224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84</v>
      </c>
      <c r="BK149" s="234">
        <f>ROUND(I149*H149,2)</f>
        <v>0</v>
      </c>
      <c r="BL149" s="17" t="s">
        <v>230</v>
      </c>
      <c r="BM149" s="233" t="s">
        <v>552</v>
      </c>
    </row>
    <row r="150" spans="1:65" s="2" customFormat="1" ht="16.5" customHeight="1">
      <c r="A150" s="38"/>
      <c r="B150" s="39"/>
      <c r="C150" s="221" t="s">
        <v>1679</v>
      </c>
      <c r="D150" s="221" t="s">
        <v>226</v>
      </c>
      <c r="E150" s="222" t="s">
        <v>1896</v>
      </c>
      <c r="F150" s="223" t="s">
        <v>1897</v>
      </c>
      <c r="G150" s="224" t="s">
        <v>229</v>
      </c>
      <c r="H150" s="225">
        <v>0.4</v>
      </c>
      <c r="I150" s="226"/>
      <c r="J150" s="227">
        <f>ROUND(I150*H150,2)</f>
        <v>0</v>
      </c>
      <c r="K150" s="228"/>
      <c r="L150" s="44"/>
      <c r="M150" s="229" t="s">
        <v>1</v>
      </c>
      <c r="N150" s="230" t="s">
        <v>41</v>
      </c>
      <c r="O150" s="91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230</v>
      </c>
      <c r="AT150" s="233" t="s">
        <v>226</v>
      </c>
      <c r="AU150" s="233" t="s">
        <v>84</v>
      </c>
      <c r="AY150" s="17" t="s">
        <v>224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84</v>
      </c>
      <c r="BK150" s="234">
        <f>ROUND(I150*H150,2)</f>
        <v>0</v>
      </c>
      <c r="BL150" s="17" t="s">
        <v>230</v>
      </c>
      <c r="BM150" s="233" t="s">
        <v>562</v>
      </c>
    </row>
    <row r="151" spans="1:65" s="2" customFormat="1" ht="16.5" customHeight="1">
      <c r="A151" s="38"/>
      <c r="B151" s="39"/>
      <c r="C151" s="221" t="s">
        <v>403</v>
      </c>
      <c r="D151" s="221" t="s">
        <v>226</v>
      </c>
      <c r="E151" s="222" t="s">
        <v>1898</v>
      </c>
      <c r="F151" s="223" t="s">
        <v>1899</v>
      </c>
      <c r="G151" s="224" t="s">
        <v>1639</v>
      </c>
      <c r="H151" s="225">
        <v>24</v>
      </c>
      <c r="I151" s="226"/>
      <c r="J151" s="227">
        <f>ROUND(I151*H151,2)</f>
        <v>0</v>
      </c>
      <c r="K151" s="228"/>
      <c r="L151" s="44"/>
      <c r="M151" s="280" t="s">
        <v>1</v>
      </c>
      <c r="N151" s="281" t="s">
        <v>41</v>
      </c>
      <c r="O151" s="282"/>
      <c r="P151" s="283">
        <f>O151*H151</f>
        <v>0</v>
      </c>
      <c r="Q151" s="283">
        <v>0</v>
      </c>
      <c r="R151" s="283">
        <f>Q151*H151</f>
        <v>0</v>
      </c>
      <c r="S151" s="283">
        <v>0</v>
      </c>
      <c r="T151" s="28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230</v>
      </c>
      <c r="AT151" s="233" t="s">
        <v>226</v>
      </c>
      <c r="AU151" s="233" t="s">
        <v>84</v>
      </c>
      <c r="AY151" s="17" t="s">
        <v>224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84</v>
      </c>
      <c r="BK151" s="234">
        <f>ROUND(I151*H151,2)</f>
        <v>0</v>
      </c>
      <c r="BL151" s="17" t="s">
        <v>230</v>
      </c>
      <c r="BM151" s="233" t="s">
        <v>572</v>
      </c>
    </row>
    <row r="152" spans="1:31" s="2" customFormat="1" ht="6.95" customHeight="1">
      <c r="A152" s="38"/>
      <c r="B152" s="66"/>
      <c r="C152" s="67"/>
      <c r="D152" s="67"/>
      <c r="E152" s="67"/>
      <c r="F152" s="67"/>
      <c r="G152" s="67"/>
      <c r="H152" s="67"/>
      <c r="I152" s="67"/>
      <c r="J152" s="67"/>
      <c r="K152" s="67"/>
      <c r="L152" s="44"/>
      <c r="M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</row>
  </sheetData>
  <sheetProtection password="CC35" sheet="1" objects="1" scenarios="1" formatColumns="0" formatRows="0" autoFilter="0"/>
  <autoFilter ref="C117:K15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109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Stavební úpravy objektu č.p. 183/9 ul. Matiční, Ústí nad Labem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1900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22. 4. 2022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36</v>
      </c>
      <c r="E30" s="38"/>
      <c r="F30" s="38"/>
      <c r="G30" s="38"/>
      <c r="H30" s="38"/>
      <c r="I30" s="38"/>
      <c r="J30" s="153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38</v>
      </c>
      <c r="G32" s="38"/>
      <c r="H32" s="38"/>
      <c r="I32" s="154" t="s">
        <v>37</v>
      </c>
      <c r="J32" s="154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40</v>
      </c>
      <c r="E33" s="141" t="s">
        <v>41</v>
      </c>
      <c r="F33" s="156">
        <f>ROUND((SUM(BE120:BE207)),2)</f>
        <v>0</v>
      </c>
      <c r="G33" s="38"/>
      <c r="H33" s="38"/>
      <c r="I33" s="157">
        <v>0.21</v>
      </c>
      <c r="J33" s="156">
        <f>ROUND(((SUM(BE120:BE207))*I33),2)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6">
        <f>ROUND((SUM(BF120:BF207)),2)</f>
        <v>0</v>
      </c>
      <c r="G34" s="38"/>
      <c r="H34" s="38"/>
      <c r="I34" s="157">
        <v>0.15</v>
      </c>
      <c r="J34" s="156">
        <f>ROUND(((SUM(BF120:BF207))*I34),2)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6">
        <f>ROUND((SUM(BG120:BG207)),2)</f>
        <v>0</v>
      </c>
      <c r="G35" s="38"/>
      <c r="H35" s="38"/>
      <c r="I35" s="157">
        <v>0.21</v>
      </c>
      <c r="J35" s="156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6">
        <f>ROUND((SUM(BH120:BH207)),2)</f>
        <v>0</v>
      </c>
      <c r="G36" s="38"/>
      <c r="H36" s="38"/>
      <c r="I36" s="157">
        <v>0.15</v>
      </c>
      <c r="J36" s="156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6">
        <f>ROUND((SUM(BI120:BI207)),2)</f>
        <v>0</v>
      </c>
      <c r="G37" s="38"/>
      <c r="H37" s="38"/>
      <c r="I37" s="157">
        <v>0</v>
      </c>
      <c r="J37" s="156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6" t="str">
        <f>E7</f>
        <v>Stavební úpravy objektu č.p. 183/9 ul. Matiční, Ústí nad Labem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STL - STL plynovodní přípojka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č.p. 183/9, Matiční ul.</v>
      </c>
      <c r="G89" s="40"/>
      <c r="H89" s="40"/>
      <c r="I89" s="32" t="s">
        <v>22</v>
      </c>
      <c r="J89" s="79" t="str">
        <f>IF(J12="","",J12)</f>
        <v>22. 4. 2022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Ústí nad Labem</v>
      </c>
      <c r="G91" s="40"/>
      <c r="H91" s="40"/>
      <c r="I91" s="32" t="s">
        <v>30</v>
      </c>
      <c r="J91" s="36" t="str">
        <f>E21</f>
        <v xml:space="preserve">REGIONPROJEKT  spol.  s r. 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Jan Duben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7" t="s">
        <v>175</v>
      </c>
      <c r="D94" s="178"/>
      <c r="E94" s="178"/>
      <c r="F94" s="178"/>
      <c r="G94" s="178"/>
      <c r="H94" s="178"/>
      <c r="I94" s="178"/>
      <c r="J94" s="179" t="s">
        <v>176</v>
      </c>
      <c r="K94" s="17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0" t="s">
        <v>177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178</v>
      </c>
    </row>
    <row r="97" spans="1:31" s="9" customFormat="1" ht="24.95" customHeight="1">
      <c r="A97" s="9"/>
      <c r="B97" s="181"/>
      <c r="C97" s="182"/>
      <c r="D97" s="183" t="s">
        <v>1901</v>
      </c>
      <c r="E97" s="184"/>
      <c r="F97" s="184"/>
      <c r="G97" s="184"/>
      <c r="H97" s="184"/>
      <c r="I97" s="184"/>
      <c r="J97" s="185">
        <f>J121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1902</v>
      </c>
      <c r="E98" s="184"/>
      <c r="F98" s="184"/>
      <c r="G98" s="184"/>
      <c r="H98" s="184"/>
      <c r="I98" s="184"/>
      <c r="J98" s="185">
        <f>J142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1"/>
      <c r="C99" s="182"/>
      <c r="D99" s="183" t="s">
        <v>1903</v>
      </c>
      <c r="E99" s="184"/>
      <c r="F99" s="184"/>
      <c r="G99" s="184"/>
      <c r="H99" s="184"/>
      <c r="I99" s="184"/>
      <c r="J99" s="185">
        <f>J175</f>
        <v>0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1"/>
      <c r="C100" s="182"/>
      <c r="D100" s="183" t="s">
        <v>1904</v>
      </c>
      <c r="E100" s="184"/>
      <c r="F100" s="184"/>
      <c r="G100" s="184"/>
      <c r="H100" s="184"/>
      <c r="I100" s="184"/>
      <c r="J100" s="185">
        <f>J189</f>
        <v>0</v>
      </c>
      <c r="K100" s="182"/>
      <c r="L100" s="18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209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6" t="str">
        <f>E7</f>
        <v>Stavební úpravy objektu č.p. 183/9 ul. Matiční, Ústí nad Labem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118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STL - STL plynovodní přípojka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č.p. 183/9, Matiční ul.</v>
      </c>
      <c r="G114" s="40"/>
      <c r="H114" s="40"/>
      <c r="I114" s="32" t="s">
        <v>22</v>
      </c>
      <c r="J114" s="79" t="str">
        <f>IF(J12="","",J12)</f>
        <v>22. 4. 2022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5.65" customHeight="1">
      <c r="A116" s="38"/>
      <c r="B116" s="39"/>
      <c r="C116" s="32" t="s">
        <v>24</v>
      </c>
      <c r="D116" s="40"/>
      <c r="E116" s="40"/>
      <c r="F116" s="27" t="str">
        <f>E15</f>
        <v>Statutární město Ústí nad Labem</v>
      </c>
      <c r="G116" s="40"/>
      <c r="H116" s="40"/>
      <c r="I116" s="32" t="s">
        <v>30</v>
      </c>
      <c r="J116" s="36" t="str">
        <f>E21</f>
        <v xml:space="preserve">REGIONPROJEKT  spol.  s r. 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32" t="s">
        <v>33</v>
      </c>
      <c r="J117" s="36" t="str">
        <f>E24</f>
        <v>Ing. Jan Duben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3"/>
      <c r="B119" s="194"/>
      <c r="C119" s="195" t="s">
        <v>210</v>
      </c>
      <c r="D119" s="196" t="s">
        <v>61</v>
      </c>
      <c r="E119" s="196" t="s">
        <v>57</v>
      </c>
      <c r="F119" s="196" t="s">
        <v>58</v>
      </c>
      <c r="G119" s="196" t="s">
        <v>211</v>
      </c>
      <c r="H119" s="196" t="s">
        <v>212</v>
      </c>
      <c r="I119" s="196" t="s">
        <v>213</v>
      </c>
      <c r="J119" s="197" t="s">
        <v>176</v>
      </c>
      <c r="K119" s="198" t="s">
        <v>214</v>
      </c>
      <c r="L119" s="199"/>
      <c r="M119" s="100" t="s">
        <v>1</v>
      </c>
      <c r="N119" s="101" t="s">
        <v>40</v>
      </c>
      <c r="O119" s="101" t="s">
        <v>215</v>
      </c>
      <c r="P119" s="101" t="s">
        <v>216</v>
      </c>
      <c r="Q119" s="101" t="s">
        <v>217</v>
      </c>
      <c r="R119" s="101" t="s">
        <v>218</v>
      </c>
      <c r="S119" s="101" t="s">
        <v>219</v>
      </c>
      <c r="T119" s="102" t="s">
        <v>220</v>
      </c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</row>
    <row r="120" spans="1:63" s="2" customFormat="1" ht="22.8" customHeight="1">
      <c r="A120" s="38"/>
      <c r="B120" s="39"/>
      <c r="C120" s="107" t="s">
        <v>221</v>
      </c>
      <c r="D120" s="40"/>
      <c r="E120" s="40"/>
      <c r="F120" s="40"/>
      <c r="G120" s="40"/>
      <c r="H120" s="40"/>
      <c r="I120" s="40"/>
      <c r="J120" s="200">
        <f>BK120</f>
        <v>0</v>
      </c>
      <c r="K120" s="40"/>
      <c r="L120" s="44"/>
      <c r="M120" s="103"/>
      <c r="N120" s="201"/>
      <c r="O120" s="104"/>
      <c r="P120" s="202">
        <f>P121+P142+P175+P189</f>
        <v>0</v>
      </c>
      <c r="Q120" s="104"/>
      <c r="R120" s="202">
        <f>R121+R142+R175+R189</f>
        <v>0</v>
      </c>
      <c r="S120" s="104"/>
      <c r="T120" s="203">
        <f>T121+T142+T175+T189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178</v>
      </c>
      <c r="BK120" s="204">
        <f>BK121+BK142+BK175+BK189</f>
        <v>0</v>
      </c>
    </row>
    <row r="121" spans="1:63" s="12" customFormat="1" ht="25.9" customHeight="1">
      <c r="A121" s="12"/>
      <c r="B121" s="205"/>
      <c r="C121" s="206"/>
      <c r="D121" s="207" t="s">
        <v>75</v>
      </c>
      <c r="E121" s="208" t="s">
        <v>1905</v>
      </c>
      <c r="F121" s="208" t="s">
        <v>1906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SUM(P122:P141)</f>
        <v>0</v>
      </c>
      <c r="Q121" s="213"/>
      <c r="R121" s="214">
        <f>SUM(R122:R141)</f>
        <v>0</v>
      </c>
      <c r="S121" s="213"/>
      <c r="T121" s="215">
        <f>SUM(T122:T141)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6" t="s">
        <v>84</v>
      </c>
      <c r="AT121" s="217" t="s">
        <v>75</v>
      </c>
      <c r="AU121" s="217" t="s">
        <v>76</v>
      </c>
      <c r="AY121" s="216" t="s">
        <v>224</v>
      </c>
      <c r="BK121" s="218">
        <f>SUM(BK122:BK141)</f>
        <v>0</v>
      </c>
    </row>
    <row r="122" spans="1:65" s="2" customFormat="1" ht="21.75" customHeight="1">
      <c r="A122" s="38"/>
      <c r="B122" s="39"/>
      <c r="C122" s="221" t="s">
        <v>84</v>
      </c>
      <c r="D122" s="221" t="s">
        <v>226</v>
      </c>
      <c r="E122" s="222" t="s">
        <v>1907</v>
      </c>
      <c r="F122" s="223" t="s">
        <v>1908</v>
      </c>
      <c r="G122" s="224" t="s">
        <v>229</v>
      </c>
      <c r="H122" s="225">
        <v>4</v>
      </c>
      <c r="I122" s="226"/>
      <c r="J122" s="227">
        <f>ROUND(I122*H122,2)</f>
        <v>0</v>
      </c>
      <c r="K122" s="228"/>
      <c r="L122" s="44"/>
      <c r="M122" s="229" t="s">
        <v>1</v>
      </c>
      <c r="N122" s="230" t="s">
        <v>41</v>
      </c>
      <c r="O122" s="91"/>
      <c r="P122" s="231">
        <f>O122*H122</f>
        <v>0</v>
      </c>
      <c r="Q122" s="231">
        <v>0</v>
      </c>
      <c r="R122" s="231">
        <f>Q122*H122</f>
        <v>0</v>
      </c>
      <c r="S122" s="231">
        <v>0</v>
      </c>
      <c r="T122" s="23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3" t="s">
        <v>230</v>
      </c>
      <c r="AT122" s="233" t="s">
        <v>226</v>
      </c>
      <c r="AU122" s="233" t="s">
        <v>84</v>
      </c>
      <c r="AY122" s="17" t="s">
        <v>224</v>
      </c>
      <c r="BE122" s="234">
        <f>IF(N122="základní",J122,0)</f>
        <v>0</v>
      </c>
      <c r="BF122" s="234">
        <f>IF(N122="snížená",J122,0)</f>
        <v>0</v>
      </c>
      <c r="BG122" s="234">
        <f>IF(N122="zákl. přenesená",J122,0)</f>
        <v>0</v>
      </c>
      <c r="BH122" s="234">
        <f>IF(N122="sníž. přenesená",J122,0)</f>
        <v>0</v>
      </c>
      <c r="BI122" s="234">
        <f>IF(N122="nulová",J122,0)</f>
        <v>0</v>
      </c>
      <c r="BJ122" s="17" t="s">
        <v>84</v>
      </c>
      <c r="BK122" s="234">
        <f>ROUND(I122*H122,2)</f>
        <v>0</v>
      </c>
      <c r="BL122" s="17" t="s">
        <v>230</v>
      </c>
      <c r="BM122" s="233" t="s">
        <v>86</v>
      </c>
    </row>
    <row r="123" spans="1:51" s="13" customFormat="1" ht="12">
      <c r="A123" s="13"/>
      <c r="B123" s="235"/>
      <c r="C123" s="236"/>
      <c r="D123" s="237" t="s">
        <v>232</v>
      </c>
      <c r="E123" s="238" t="s">
        <v>1</v>
      </c>
      <c r="F123" s="239" t="s">
        <v>1408</v>
      </c>
      <c r="G123" s="236"/>
      <c r="H123" s="240">
        <v>4</v>
      </c>
      <c r="I123" s="241"/>
      <c r="J123" s="236"/>
      <c r="K123" s="236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232</v>
      </c>
      <c r="AU123" s="246" t="s">
        <v>84</v>
      </c>
      <c r="AV123" s="13" t="s">
        <v>86</v>
      </c>
      <c r="AW123" s="13" t="s">
        <v>32</v>
      </c>
      <c r="AX123" s="13" t="s">
        <v>84</v>
      </c>
      <c r="AY123" s="246" t="s">
        <v>224</v>
      </c>
    </row>
    <row r="124" spans="1:65" s="2" customFormat="1" ht="16.5" customHeight="1">
      <c r="A124" s="38"/>
      <c r="B124" s="39"/>
      <c r="C124" s="221" t="s">
        <v>86</v>
      </c>
      <c r="D124" s="221" t="s">
        <v>226</v>
      </c>
      <c r="E124" s="222" t="s">
        <v>1909</v>
      </c>
      <c r="F124" s="223" t="s">
        <v>1910</v>
      </c>
      <c r="G124" s="224" t="s">
        <v>229</v>
      </c>
      <c r="H124" s="225">
        <v>5</v>
      </c>
      <c r="I124" s="226"/>
      <c r="J124" s="227">
        <f>ROUND(I124*H124,2)</f>
        <v>0</v>
      </c>
      <c r="K124" s="228"/>
      <c r="L124" s="44"/>
      <c r="M124" s="229" t="s">
        <v>1</v>
      </c>
      <c r="N124" s="230" t="s">
        <v>41</v>
      </c>
      <c r="O124" s="91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3" t="s">
        <v>230</v>
      </c>
      <c r="AT124" s="233" t="s">
        <v>226</v>
      </c>
      <c r="AU124" s="233" t="s">
        <v>84</v>
      </c>
      <c r="AY124" s="17" t="s">
        <v>224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7" t="s">
        <v>84</v>
      </c>
      <c r="BK124" s="234">
        <f>ROUND(I124*H124,2)</f>
        <v>0</v>
      </c>
      <c r="BL124" s="17" t="s">
        <v>230</v>
      </c>
      <c r="BM124" s="233" t="s">
        <v>230</v>
      </c>
    </row>
    <row r="125" spans="1:51" s="13" customFormat="1" ht="12">
      <c r="A125" s="13"/>
      <c r="B125" s="235"/>
      <c r="C125" s="236"/>
      <c r="D125" s="237" t="s">
        <v>232</v>
      </c>
      <c r="E125" s="238" t="s">
        <v>1</v>
      </c>
      <c r="F125" s="239" t="s">
        <v>1911</v>
      </c>
      <c r="G125" s="236"/>
      <c r="H125" s="240">
        <v>5</v>
      </c>
      <c r="I125" s="241"/>
      <c r="J125" s="236"/>
      <c r="K125" s="236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232</v>
      </c>
      <c r="AU125" s="246" t="s">
        <v>84</v>
      </c>
      <c r="AV125" s="13" t="s">
        <v>86</v>
      </c>
      <c r="AW125" s="13" t="s">
        <v>32</v>
      </c>
      <c r="AX125" s="13" t="s">
        <v>84</v>
      </c>
      <c r="AY125" s="246" t="s">
        <v>224</v>
      </c>
    </row>
    <row r="126" spans="1:65" s="2" customFormat="1" ht="16.5" customHeight="1">
      <c r="A126" s="38"/>
      <c r="B126" s="39"/>
      <c r="C126" s="221" t="s">
        <v>241</v>
      </c>
      <c r="D126" s="221" t="s">
        <v>226</v>
      </c>
      <c r="E126" s="222" t="s">
        <v>1912</v>
      </c>
      <c r="F126" s="223" t="s">
        <v>1913</v>
      </c>
      <c r="G126" s="224" t="s">
        <v>229</v>
      </c>
      <c r="H126" s="225">
        <v>4.4</v>
      </c>
      <c r="I126" s="226"/>
      <c r="J126" s="227">
        <f>ROUND(I126*H126,2)</f>
        <v>0</v>
      </c>
      <c r="K126" s="228"/>
      <c r="L126" s="44"/>
      <c r="M126" s="229" t="s">
        <v>1</v>
      </c>
      <c r="N126" s="230" t="s">
        <v>41</v>
      </c>
      <c r="O126" s="91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3" t="s">
        <v>230</v>
      </c>
      <c r="AT126" s="233" t="s">
        <v>226</v>
      </c>
      <c r="AU126" s="233" t="s">
        <v>84</v>
      </c>
      <c r="AY126" s="17" t="s">
        <v>224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7" t="s">
        <v>84</v>
      </c>
      <c r="BK126" s="234">
        <f>ROUND(I126*H126,2)</f>
        <v>0</v>
      </c>
      <c r="BL126" s="17" t="s">
        <v>230</v>
      </c>
      <c r="BM126" s="233" t="s">
        <v>256</v>
      </c>
    </row>
    <row r="127" spans="1:51" s="13" customFormat="1" ht="12">
      <c r="A127" s="13"/>
      <c r="B127" s="235"/>
      <c r="C127" s="236"/>
      <c r="D127" s="237" t="s">
        <v>232</v>
      </c>
      <c r="E127" s="238" t="s">
        <v>1</v>
      </c>
      <c r="F127" s="239" t="s">
        <v>1914</v>
      </c>
      <c r="G127" s="236"/>
      <c r="H127" s="240">
        <v>4.4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232</v>
      </c>
      <c r="AU127" s="246" t="s">
        <v>84</v>
      </c>
      <c r="AV127" s="13" t="s">
        <v>86</v>
      </c>
      <c r="AW127" s="13" t="s">
        <v>32</v>
      </c>
      <c r="AX127" s="13" t="s">
        <v>84</v>
      </c>
      <c r="AY127" s="246" t="s">
        <v>224</v>
      </c>
    </row>
    <row r="128" spans="1:65" s="2" customFormat="1" ht="16.5" customHeight="1">
      <c r="A128" s="38"/>
      <c r="B128" s="39"/>
      <c r="C128" s="221" t="s">
        <v>230</v>
      </c>
      <c r="D128" s="221" t="s">
        <v>226</v>
      </c>
      <c r="E128" s="222" t="s">
        <v>1915</v>
      </c>
      <c r="F128" s="223" t="s">
        <v>1916</v>
      </c>
      <c r="G128" s="224" t="s">
        <v>438</v>
      </c>
      <c r="H128" s="225">
        <v>4</v>
      </c>
      <c r="I128" s="226"/>
      <c r="J128" s="227">
        <f>ROUND(I128*H128,2)</f>
        <v>0</v>
      </c>
      <c r="K128" s="228"/>
      <c r="L128" s="44"/>
      <c r="M128" s="229" t="s">
        <v>1</v>
      </c>
      <c r="N128" s="230" t="s">
        <v>41</v>
      </c>
      <c r="O128" s="91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3" t="s">
        <v>230</v>
      </c>
      <c r="AT128" s="233" t="s">
        <v>226</v>
      </c>
      <c r="AU128" s="233" t="s">
        <v>84</v>
      </c>
      <c r="AY128" s="17" t="s">
        <v>224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7" t="s">
        <v>84</v>
      </c>
      <c r="BK128" s="234">
        <f>ROUND(I128*H128,2)</f>
        <v>0</v>
      </c>
      <c r="BL128" s="17" t="s">
        <v>230</v>
      </c>
      <c r="BM128" s="233" t="s">
        <v>267</v>
      </c>
    </row>
    <row r="129" spans="1:65" s="2" customFormat="1" ht="21.75" customHeight="1">
      <c r="A129" s="38"/>
      <c r="B129" s="39"/>
      <c r="C129" s="221" t="s">
        <v>250</v>
      </c>
      <c r="D129" s="221" t="s">
        <v>226</v>
      </c>
      <c r="E129" s="222" t="s">
        <v>1917</v>
      </c>
      <c r="F129" s="223" t="s">
        <v>1918</v>
      </c>
      <c r="G129" s="224" t="s">
        <v>438</v>
      </c>
      <c r="H129" s="225">
        <v>4</v>
      </c>
      <c r="I129" s="226"/>
      <c r="J129" s="227">
        <f>ROUND(I129*H129,2)</f>
        <v>0</v>
      </c>
      <c r="K129" s="228"/>
      <c r="L129" s="44"/>
      <c r="M129" s="229" t="s">
        <v>1</v>
      </c>
      <c r="N129" s="230" t="s">
        <v>41</v>
      </c>
      <c r="O129" s="91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3" t="s">
        <v>230</v>
      </c>
      <c r="AT129" s="233" t="s">
        <v>226</v>
      </c>
      <c r="AU129" s="233" t="s">
        <v>84</v>
      </c>
      <c r="AY129" s="17" t="s">
        <v>224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7" t="s">
        <v>84</v>
      </c>
      <c r="BK129" s="234">
        <f>ROUND(I129*H129,2)</f>
        <v>0</v>
      </c>
      <c r="BL129" s="17" t="s">
        <v>230</v>
      </c>
      <c r="BM129" s="233" t="s">
        <v>277</v>
      </c>
    </row>
    <row r="130" spans="1:65" s="2" customFormat="1" ht="16.5" customHeight="1">
      <c r="A130" s="38"/>
      <c r="B130" s="39"/>
      <c r="C130" s="221" t="s">
        <v>256</v>
      </c>
      <c r="D130" s="221" t="s">
        <v>226</v>
      </c>
      <c r="E130" s="222" t="s">
        <v>1919</v>
      </c>
      <c r="F130" s="223" t="s">
        <v>1920</v>
      </c>
      <c r="G130" s="224" t="s">
        <v>253</v>
      </c>
      <c r="H130" s="225">
        <v>2.602</v>
      </c>
      <c r="I130" s="226"/>
      <c r="J130" s="227">
        <f>ROUND(I130*H130,2)</f>
        <v>0</v>
      </c>
      <c r="K130" s="228"/>
      <c r="L130" s="44"/>
      <c r="M130" s="229" t="s">
        <v>1</v>
      </c>
      <c r="N130" s="230" t="s">
        <v>41</v>
      </c>
      <c r="O130" s="91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3" t="s">
        <v>230</v>
      </c>
      <c r="AT130" s="233" t="s">
        <v>226</v>
      </c>
      <c r="AU130" s="233" t="s">
        <v>84</v>
      </c>
      <c r="AY130" s="17" t="s">
        <v>224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84</v>
      </c>
      <c r="BK130" s="234">
        <f>ROUND(I130*H130,2)</f>
        <v>0</v>
      </c>
      <c r="BL130" s="17" t="s">
        <v>230</v>
      </c>
      <c r="BM130" s="233" t="s">
        <v>289</v>
      </c>
    </row>
    <row r="131" spans="1:51" s="13" customFormat="1" ht="12">
      <c r="A131" s="13"/>
      <c r="B131" s="235"/>
      <c r="C131" s="236"/>
      <c r="D131" s="237" t="s">
        <v>232</v>
      </c>
      <c r="E131" s="238" t="s">
        <v>1</v>
      </c>
      <c r="F131" s="239" t="s">
        <v>1921</v>
      </c>
      <c r="G131" s="236"/>
      <c r="H131" s="240">
        <v>0.49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232</v>
      </c>
      <c r="AU131" s="246" t="s">
        <v>84</v>
      </c>
      <c r="AV131" s="13" t="s">
        <v>86</v>
      </c>
      <c r="AW131" s="13" t="s">
        <v>32</v>
      </c>
      <c r="AX131" s="13" t="s">
        <v>76</v>
      </c>
      <c r="AY131" s="246" t="s">
        <v>224</v>
      </c>
    </row>
    <row r="132" spans="1:51" s="13" customFormat="1" ht="12">
      <c r="A132" s="13"/>
      <c r="B132" s="235"/>
      <c r="C132" s="236"/>
      <c r="D132" s="237" t="s">
        <v>232</v>
      </c>
      <c r="E132" s="238" t="s">
        <v>1</v>
      </c>
      <c r="F132" s="239" t="s">
        <v>1922</v>
      </c>
      <c r="G132" s="236"/>
      <c r="H132" s="240">
        <v>2.112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232</v>
      </c>
      <c r="AU132" s="246" t="s">
        <v>84</v>
      </c>
      <c r="AV132" s="13" t="s">
        <v>86</v>
      </c>
      <c r="AW132" s="13" t="s">
        <v>32</v>
      </c>
      <c r="AX132" s="13" t="s">
        <v>76</v>
      </c>
      <c r="AY132" s="246" t="s">
        <v>224</v>
      </c>
    </row>
    <row r="133" spans="1:51" s="14" customFormat="1" ht="12">
      <c r="A133" s="14"/>
      <c r="B133" s="247"/>
      <c r="C133" s="248"/>
      <c r="D133" s="237" t="s">
        <v>232</v>
      </c>
      <c r="E133" s="249" t="s">
        <v>1</v>
      </c>
      <c r="F133" s="250" t="s">
        <v>240</v>
      </c>
      <c r="G133" s="248"/>
      <c r="H133" s="251">
        <v>2.6020000000000003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232</v>
      </c>
      <c r="AU133" s="257" t="s">
        <v>84</v>
      </c>
      <c r="AV133" s="14" t="s">
        <v>230</v>
      </c>
      <c r="AW133" s="14" t="s">
        <v>32</v>
      </c>
      <c r="AX133" s="14" t="s">
        <v>84</v>
      </c>
      <c r="AY133" s="257" t="s">
        <v>224</v>
      </c>
    </row>
    <row r="134" spans="1:65" s="2" customFormat="1" ht="16.5" customHeight="1">
      <c r="A134" s="38"/>
      <c r="B134" s="39"/>
      <c r="C134" s="221" t="s">
        <v>260</v>
      </c>
      <c r="D134" s="221" t="s">
        <v>226</v>
      </c>
      <c r="E134" s="222" t="s">
        <v>709</v>
      </c>
      <c r="F134" s="223" t="s">
        <v>1923</v>
      </c>
      <c r="G134" s="224" t="s">
        <v>253</v>
      </c>
      <c r="H134" s="225">
        <v>74.93</v>
      </c>
      <c r="I134" s="226"/>
      <c r="J134" s="227">
        <f>ROUND(I134*H134,2)</f>
        <v>0</v>
      </c>
      <c r="K134" s="228"/>
      <c r="L134" s="44"/>
      <c r="M134" s="229" t="s">
        <v>1</v>
      </c>
      <c r="N134" s="230" t="s">
        <v>41</v>
      </c>
      <c r="O134" s="91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230</v>
      </c>
      <c r="AT134" s="233" t="s">
        <v>226</v>
      </c>
      <c r="AU134" s="233" t="s">
        <v>84</v>
      </c>
      <c r="AY134" s="17" t="s">
        <v>224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84</v>
      </c>
      <c r="BK134" s="234">
        <f>ROUND(I134*H134,2)</f>
        <v>0</v>
      </c>
      <c r="BL134" s="17" t="s">
        <v>230</v>
      </c>
      <c r="BM134" s="233" t="s">
        <v>303</v>
      </c>
    </row>
    <row r="135" spans="1:65" s="2" customFormat="1" ht="16.5" customHeight="1">
      <c r="A135" s="38"/>
      <c r="B135" s="39"/>
      <c r="C135" s="221" t="s">
        <v>267</v>
      </c>
      <c r="D135" s="221" t="s">
        <v>226</v>
      </c>
      <c r="E135" s="222" t="s">
        <v>1924</v>
      </c>
      <c r="F135" s="223" t="s">
        <v>1925</v>
      </c>
      <c r="G135" s="224" t="s">
        <v>253</v>
      </c>
      <c r="H135" s="225">
        <v>2.61</v>
      </c>
      <c r="I135" s="226"/>
      <c r="J135" s="227">
        <f>ROUND(I135*H135,2)</f>
        <v>0</v>
      </c>
      <c r="K135" s="228"/>
      <c r="L135" s="44"/>
      <c r="M135" s="229" t="s">
        <v>1</v>
      </c>
      <c r="N135" s="230" t="s">
        <v>41</v>
      </c>
      <c r="O135" s="91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230</v>
      </c>
      <c r="AT135" s="233" t="s">
        <v>226</v>
      </c>
      <c r="AU135" s="233" t="s">
        <v>84</v>
      </c>
      <c r="AY135" s="17" t="s">
        <v>224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84</v>
      </c>
      <c r="BK135" s="234">
        <f>ROUND(I135*H135,2)</f>
        <v>0</v>
      </c>
      <c r="BL135" s="17" t="s">
        <v>230</v>
      </c>
      <c r="BM135" s="233" t="s">
        <v>318</v>
      </c>
    </row>
    <row r="136" spans="1:65" s="2" customFormat="1" ht="24.15" customHeight="1">
      <c r="A136" s="38"/>
      <c r="B136" s="39"/>
      <c r="C136" s="221" t="s">
        <v>272</v>
      </c>
      <c r="D136" s="221" t="s">
        <v>226</v>
      </c>
      <c r="E136" s="222" t="s">
        <v>1926</v>
      </c>
      <c r="F136" s="223" t="s">
        <v>1927</v>
      </c>
      <c r="G136" s="224" t="s">
        <v>253</v>
      </c>
      <c r="H136" s="225">
        <v>0.49</v>
      </c>
      <c r="I136" s="226"/>
      <c r="J136" s="227">
        <f>ROUND(I136*H136,2)</f>
        <v>0</v>
      </c>
      <c r="K136" s="228"/>
      <c r="L136" s="44"/>
      <c r="M136" s="229" t="s">
        <v>1</v>
      </c>
      <c r="N136" s="230" t="s">
        <v>41</v>
      </c>
      <c r="O136" s="91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230</v>
      </c>
      <c r="AT136" s="233" t="s">
        <v>226</v>
      </c>
      <c r="AU136" s="233" t="s">
        <v>84</v>
      </c>
      <c r="AY136" s="17" t="s">
        <v>224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84</v>
      </c>
      <c r="BK136" s="234">
        <f>ROUND(I136*H136,2)</f>
        <v>0</v>
      </c>
      <c r="BL136" s="17" t="s">
        <v>230</v>
      </c>
      <c r="BM136" s="233" t="s">
        <v>334</v>
      </c>
    </row>
    <row r="137" spans="1:65" s="2" customFormat="1" ht="24.15" customHeight="1">
      <c r="A137" s="38"/>
      <c r="B137" s="39"/>
      <c r="C137" s="221" t="s">
        <v>277</v>
      </c>
      <c r="D137" s="221" t="s">
        <v>226</v>
      </c>
      <c r="E137" s="222" t="s">
        <v>1928</v>
      </c>
      <c r="F137" s="223" t="s">
        <v>1929</v>
      </c>
      <c r="G137" s="224" t="s">
        <v>253</v>
      </c>
      <c r="H137" s="225">
        <v>2.12</v>
      </c>
      <c r="I137" s="226"/>
      <c r="J137" s="227">
        <f>ROUND(I137*H137,2)</f>
        <v>0</v>
      </c>
      <c r="K137" s="228"/>
      <c r="L137" s="44"/>
      <c r="M137" s="229" t="s">
        <v>1</v>
      </c>
      <c r="N137" s="230" t="s">
        <v>41</v>
      </c>
      <c r="O137" s="91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230</v>
      </c>
      <c r="AT137" s="233" t="s">
        <v>226</v>
      </c>
      <c r="AU137" s="233" t="s">
        <v>84</v>
      </c>
      <c r="AY137" s="17" t="s">
        <v>224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84</v>
      </c>
      <c r="BK137" s="234">
        <f>ROUND(I137*H137,2)</f>
        <v>0</v>
      </c>
      <c r="BL137" s="17" t="s">
        <v>230</v>
      </c>
      <c r="BM137" s="233" t="s">
        <v>345</v>
      </c>
    </row>
    <row r="138" spans="1:65" s="2" customFormat="1" ht="16.5" customHeight="1">
      <c r="A138" s="38"/>
      <c r="B138" s="39"/>
      <c r="C138" s="221" t="s">
        <v>282</v>
      </c>
      <c r="D138" s="221" t="s">
        <v>226</v>
      </c>
      <c r="E138" s="222" t="s">
        <v>1930</v>
      </c>
      <c r="F138" s="223" t="s">
        <v>1931</v>
      </c>
      <c r="G138" s="224" t="s">
        <v>229</v>
      </c>
      <c r="H138" s="225">
        <v>4</v>
      </c>
      <c r="I138" s="226"/>
      <c r="J138" s="227">
        <f>ROUND(I138*H138,2)</f>
        <v>0</v>
      </c>
      <c r="K138" s="228"/>
      <c r="L138" s="44"/>
      <c r="M138" s="229" t="s">
        <v>1</v>
      </c>
      <c r="N138" s="230" t="s">
        <v>41</v>
      </c>
      <c r="O138" s="91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230</v>
      </c>
      <c r="AT138" s="233" t="s">
        <v>226</v>
      </c>
      <c r="AU138" s="233" t="s">
        <v>84</v>
      </c>
      <c r="AY138" s="17" t="s">
        <v>224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84</v>
      </c>
      <c r="BK138" s="234">
        <f>ROUND(I138*H138,2)</f>
        <v>0</v>
      </c>
      <c r="BL138" s="17" t="s">
        <v>230</v>
      </c>
      <c r="BM138" s="233" t="s">
        <v>354</v>
      </c>
    </row>
    <row r="139" spans="1:65" s="2" customFormat="1" ht="16.5" customHeight="1">
      <c r="A139" s="38"/>
      <c r="B139" s="39"/>
      <c r="C139" s="221" t="s">
        <v>289</v>
      </c>
      <c r="D139" s="221" t="s">
        <v>226</v>
      </c>
      <c r="E139" s="222" t="s">
        <v>1932</v>
      </c>
      <c r="F139" s="223" t="s">
        <v>1933</v>
      </c>
      <c r="G139" s="224" t="s">
        <v>229</v>
      </c>
      <c r="H139" s="225">
        <v>4.4</v>
      </c>
      <c r="I139" s="226"/>
      <c r="J139" s="227">
        <f>ROUND(I139*H139,2)</f>
        <v>0</v>
      </c>
      <c r="K139" s="228"/>
      <c r="L139" s="44"/>
      <c r="M139" s="229" t="s">
        <v>1</v>
      </c>
      <c r="N139" s="230" t="s">
        <v>41</v>
      </c>
      <c r="O139" s="91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230</v>
      </c>
      <c r="AT139" s="233" t="s">
        <v>226</v>
      </c>
      <c r="AU139" s="233" t="s">
        <v>84</v>
      </c>
      <c r="AY139" s="17" t="s">
        <v>224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84</v>
      </c>
      <c r="BK139" s="234">
        <f>ROUND(I139*H139,2)</f>
        <v>0</v>
      </c>
      <c r="BL139" s="17" t="s">
        <v>230</v>
      </c>
      <c r="BM139" s="233" t="s">
        <v>365</v>
      </c>
    </row>
    <row r="140" spans="1:65" s="2" customFormat="1" ht="16.5" customHeight="1">
      <c r="A140" s="38"/>
      <c r="B140" s="39"/>
      <c r="C140" s="221" t="s">
        <v>296</v>
      </c>
      <c r="D140" s="221" t="s">
        <v>226</v>
      </c>
      <c r="E140" s="222" t="s">
        <v>1934</v>
      </c>
      <c r="F140" s="223" t="s">
        <v>1935</v>
      </c>
      <c r="G140" s="224" t="s">
        <v>229</v>
      </c>
      <c r="H140" s="225">
        <v>5</v>
      </c>
      <c r="I140" s="226"/>
      <c r="J140" s="227">
        <f>ROUND(I140*H140,2)</f>
        <v>0</v>
      </c>
      <c r="K140" s="228"/>
      <c r="L140" s="44"/>
      <c r="M140" s="229" t="s">
        <v>1</v>
      </c>
      <c r="N140" s="230" t="s">
        <v>41</v>
      </c>
      <c r="O140" s="91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230</v>
      </c>
      <c r="AT140" s="233" t="s">
        <v>226</v>
      </c>
      <c r="AU140" s="233" t="s">
        <v>84</v>
      </c>
      <c r="AY140" s="17" t="s">
        <v>224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84</v>
      </c>
      <c r="BK140" s="234">
        <f>ROUND(I140*H140,2)</f>
        <v>0</v>
      </c>
      <c r="BL140" s="17" t="s">
        <v>230</v>
      </c>
      <c r="BM140" s="233" t="s">
        <v>380</v>
      </c>
    </row>
    <row r="141" spans="1:65" s="2" customFormat="1" ht="16.5" customHeight="1">
      <c r="A141" s="38"/>
      <c r="B141" s="39"/>
      <c r="C141" s="221" t="s">
        <v>303</v>
      </c>
      <c r="D141" s="221" t="s">
        <v>226</v>
      </c>
      <c r="E141" s="222" t="s">
        <v>1936</v>
      </c>
      <c r="F141" s="223" t="s">
        <v>1937</v>
      </c>
      <c r="G141" s="224" t="s">
        <v>229</v>
      </c>
      <c r="H141" s="225">
        <v>5</v>
      </c>
      <c r="I141" s="226"/>
      <c r="J141" s="227">
        <f>ROUND(I141*H141,2)</f>
        <v>0</v>
      </c>
      <c r="K141" s="228"/>
      <c r="L141" s="44"/>
      <c r="M141" s="229" t="s">
        <v>1</v>
      </c>
      <c r="N141" s="230" t="s">
        <v>41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230</v>
      </c>
      <c r="AT141" s="233" t="s">
        <v>226</v>
      </c>
      <c r="AU141" s="233" t="s">
        <v>84</v>
      </c>
      <c r="AY141" s="17" t="s">
        <v>224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84</v>
      </c>
      <c r="BK141" s="234">
        <f>ROUND(I141*H141,2)</f>
        <v>0</v>
      </c>
      <c r="BL141" s="17" t="s">
        <v>230</v>
      </c>
      <c r="BM141" s="233" t="s">
        <v>391</v>
      </c>
    </row>
    <row r="142" spans="1:63" s="12" customFormat="1" ht="25.9" customHeight="1">
      <c r="A142" s="12"/>
      <c r="B142" s="205"/>
      <c r="C142" s="206"/>
      <c r="D142" s="207" t="s">
        <v>75</v>
      </c>
      <c r="E142" s="208" t="s">
        <v>1938</v>
      </c>
      <c r="F142" s="208" t="s">
        <v>225</v>
      </c>
      <c r="G142" s="206"/>
      <c r="H142" s="206"/>
      <c r="I142" s="209"/>
      <c r="J142" s="210">
        <f>BK142</f>
        <v>0</v>
      </c>
      <c r="K142" s="206"/>
      <c r="L142" s="211"/>
      <c r="M142" s="212"/>
      <c r="N142" s="213"/>
      <c r="O142" s="213"/>
      <c r="P142" s="214">
        <f>SUM(P143:P174)</f>
        <v>0</v>
      </c>
      <c r="Q142" s="213"/>
      <c r="R142" s="214">
        <f>SUM(R143:R174)</f>
        <v>0</v>
      </c>
      <c r="S142" s="213"/>
      <c r="T142" s="215">
        <f>SUM(T143:T174)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6" t="s">
        <v>84</v>
      </c>
      <c r="AT142" s="217" t="s">
        <v>75</v>
      </c>
      <c r="AU142" s="217" t="s">
        <v>76</v>
      </c>
      <c r="AY142" s="216" t="s">
        <v>224</v>
      </c>
      <c r="BK142" s="218">
        <f>SUM(BK143:BK174)</f>
        <v>0</v>
      </c>
    </row>
    <row r="143" spans="1:65" s="2" customFormat="1" ht="16.5" customHeight="1">
      <c r="A143" s="38"/>
      <c r="B143" s="39"/>
      <c r="C143" s="221" t="s">
        <v>8</v>
      </c>
      <c r="D143" s="221" t="s">
        <v>226</v>
      </c>
      <c r="E143" s="222" t="s">
        <v>1939</v>
      </c>
      <c r="F143" s="223" t="s">
        <v>1940</v>
      </c>
      <c r="G143" s="224" t="s">
        <v>438</v>
      </c>
      <c r="H143" s="225">
        <v>2</v>
      </c>
      <c r="I143" s="226"/>
      <c r="J143" s="227">
        <f>ROUND(I143*H143,2)</f>
        <v>0</v>
      </c>
      <c r="K143" s="228"/>
      <c r="L143" s="44"/>
      <c r="M143" s="229" t="s">
        <v>1</v>
      </c>
      <c r="N143" s="230" t="s">
        <v>41</v>
      </c>
      <c r="O143" s="91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230</v>
      </c>
      <c r="AT143" s="233" t="s">
        <v>226</v>
      </c>
      <c r="AU143" s="233" t="s">
        <v>84</v>
      </c>
      <c r="AY143" s="17" t="s">
        <v>224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84</v>
      </c>
      <c r="BK143" s="234">
        <f>ROUND(I143*H143,2)</f>
        <v>0</v>
      </c>
      <c r="BL143" s="17" t="s">
        <v>230</v>
      </c>
      <c r="BM143" s="233" t="s">
        <v>1679</v>
      </c>
    </row>
    <row r="144" spans="1:65" s="2" customFormat="1" ht="16.5" customHeight="1">
      <c r="A144" s="38"/>
      <c r="B144" s="39"/>
      <c r="C144" s="221" t="s">
        <v>318</v>
      </c>
      <c r="D144" s="221" t="s">
        <v>226</v>
      </c>
      <c r="E144" s="222" t="s">
        <v>1941</v>
      </c>
      <c r="F144" s="223" t="s">
        <v>1942</v>
      </c>
      <c r="G144" s="224" t="s">
        <v>438</v>
      </c>
      <c r="H144" s="225">
        <v>2</v>
      </c>
      <c r="I144" s="226"/>
      <c r="J144" s="227">
        <f>ROUND(I144*H144,2)</f>
        <v>0</v>
      </c>
      <c r="K144" s="228"/>
      <c r="L144" s="44"/>
      <c r="M144" s="229" t="s">
        <v>1</v>
      </c>
      <c r="N144" s="230" t="s">
        <v>41</v>
      </c>
      <c r="O144" s="91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230</v>
      </c>
      <c r="AT144" s="233" t="s">
        <v>226</v>
      </c>
      <c r="AU144" s="233" t="s">
        <v>84</v>
      </c>
      <c r="AY144" s="17" t="s">
        <v>224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84</v>
      </c>
      <c r="BK144" s="234">
        <f>ROUND(I144*H144,2)</f>
        <v>0</v>
      </c>
      <c r="BL144" s="17" t="s">
        <v>230</v>
      </c>
      <c r="BM144" s="233" t="s">
        <v>412</v>
      </c>
    </row>
    <row r="145" spans="1:65" s="2" customFormat="1" ht="16.5" customHeight="1">
      <c r="A145" s="38"/>
      <c r="B145" s="39"/>
      <c r="C145" s="221" t="s">
        <v>329</v>
      </c>
      <c r="D145" s="221" t="s">
        <v>226</v>
      </c>
      <c r="E145" s="222" t="s">
        <v>1943</v>
      </c>
      <c r="F145" s="223" t="s">
        <v>1944</v>
      </c>
      <c r="G145" s="224" t="s">
        <v>236</v>
      </c>
      <c r="H145" s="225">
        <v>1.6</v>
      </c>
      <c r="I145" s="226"/>
      <c r="J145" s="227">
        <f>ROUND(I145*H145,2)</f>
        <v>0</v>
      </c>
      <c r="K145" s="228"/>
      <c r="L145" s="44"/>
      <c r="M145" s="229" t="s">
        <v>1</v>
      </c>
      <c r="N145" s="230" t="s">
        <v>41</v>
      </c>
      <c r="O145" s="91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230</v>
      </c>
      <c r="AT145" s="233" t="s">
        <v>226</v>
      </c>
      <c r="AU145" s="233" t="s">
        <v>84</v>
      </c>
      <c r="AY145" s="17" t="s">
        <v>224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84</v>
      </c>
      <c r="BK145" s="234">
        <f>ROUND(I145*H145,2)</f>
        <v>0</v>
      </c>
      <c r="BL145" s="17" t="s">
        <v>230</v>
      </c>
      <c r="BM145" s="233" t="s">
        <v>423</v>
      </c>
    </row>
    <row r="146" spans="1:51" s="13" customFormat="1" ht="12">
      <c r="A146" s="13"/>
      <c r="B146" s="235"/>
      <c r="C146" s="236"/>
      <c r="D146" s="237" t="s">
        <v>232</v>
      </c>
      <c r="E146" s="238" t="s">
        <v>1</v>
      </c>
      <c r="F146" s="239" t="s">
        <v>1945</v>
      </c>
      <c r="G146" s="236"/>
      <c r="H146" s="240">
        <v>1.6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232</v>
      </c>
      <c r="AU146" s="246" t="s">
        <v>84</v>
      </c>
      <c r="AV146" s="13" t="s">
        <v>86</v>
      </c>
      <c r="AW146" s="13" t="s">
        <v>32</v>
      </c>
      <c r="AX146" s="13" t="s">
        <v>84</v>
      </c>
      <c r="AY146" s="246" t="s">
        <v>224</v>
      </c>
    </row>
    <row r="147" spans="1:65" s="2" customFormat="1" ht="16.5" customHeight="1">
      <c r="A147" s="38"/>
      <c r="B147" s="39"/>
      <c r="C147" s="221" t="s">
        <v>334</v>
      </c>
      <c r="D147" s="221" t="s">
        <v>226</v>
      </c>
      <c r="E147" s="222" t="s">
        <v>1946</v>
      </c>
      <c r="F147" s="223" t="s">
        <v>1947</v>
      </c>
      <c r="G147" s="224" t="s">
        <v>236</v>
      </c>
      <c r="H147" s="225">
        <v>2.64</v>
      </c>
      <c r="I147" s="226"/>
      <c r="J147" s="227">
        <f>ROUND(I147*H147,2)</f>
        <v>0</v>
      </c>
      <c r="K147" s="228"/>
      <c r="L147" s="44"/>
      <c r="M147" s="229" t="s">
        <v>1</v>
      </c>
      <c r="N147" s="230" t="s">
        <v>41</v>
      </c>
      <c r="O147" s="91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230</v>
      </c>
      <c r="AT147" s="233" t="s">
        <v>226</v>
      </c>
      <c r="AU147" s="233" t="s">
        <v>84</v>
      </c>
      <c r="AY147" s="17" t="s">
        <v>224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84</v>
      </c>
      <c r="BK147" s="234">
        <f>ROUND(I147*H147,2)</f>
        <v>0</v>
      </c>
      <c r="BL147" s="17" t="s">
        <v>230</v>
      </c>
      <c r="BM147" s="233" t="s">
        <v>435</v>
      </c>
    </row>
    <row r="148" spans="1:51" s="13" customFormat="1" ht="12">
      <c r="A148" s="13"/>
      <c r="B148" s="235"/>
      <c r="C148" s="236"/>
      <c r="D148" s="237" t="s">
        <v>232</v>
      </c>
      <c r="E148" s="238" t="s">
        <v>1</v>
      </c>
      <c r="F148" s="239" t="s">
        <v>1948</v>
      </c>
      <c r="G148" s="236"/>
      <c r="H148" s="240">
        <v>2.64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232</v>
      </c>
      <c r="AU148" s="246" t="s">
        <v>84</v>
      </c>
      <c r="AV148" s="13" t="s">
        <v>86</v>
      </c>
      <c r="AW148" s="13" t="s">
        <v>32</v>
      </c>
      <c r="AX148" s="13" t="s">
        <v>84</v>
      </c>
      <c r="AY148" s="246" t="s">
        <v>224</v>
      </c>
    </row>
    <row r="149" spans="1:65" s="2" customFormat="1" ht="16.5" customHeight="1">
      <c r="A149" s="38"/>
      <c r="B149" s="39"/>
      <c r="C149" s="221" t="s">
        <v>339</v>
      </c>
      <c r="D149" s="221" t="s">
        <v>226</v>
      </c>
      <c r="E149" s="222" t="s">
        <v>1949</v>
      </c>
      <c r="F149" s="223" t="s">
        <v>1950</v>
      </c>
      <c r="G149" s="224" t="s">
        <v>229</v>
      </c>
      <c r="H149" s="225">
        <v>6.4</v>
      </c>
      <c r="I149" s="226"/>
      <c r="J149" s="227">
        <f>ROUND(I149*H149,2)</f>
        <v>0</v>
      </c>
      <c r="K149" s="228"/>
      <c r="L149" s="44"/>
      <c r="M149" s="229" t="s">
        <v>1</v>
      </c>
      <c r="N149" s="230" t="s">
        <v>41</v>
      </c>
      <c r="O149" s="91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230</v>
      </c>
      <c r="AT149" s="233" t="s">
        <v>226</v>
      </c>
      <c r="AU149" s="233" t="s">
        <v>84</v>
      </c>
      <c r="AY149" s="17" t="s">
        <v>224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84</v>
      </c>
      <c r="BK149" s="234">
        <f>ROUND(I149*H149,2)</f>
        <v>0</v>
      </c>
      <c r="BL149" s="17" t="s">
        <v>230</v>
      </c>
      <c r="BM149" s="233" t="s">
        <v>449</v>
      </c>
    </row>
    <row r="150" spans="1:51" s="13" customFormat="1" ht="12">
      <c r="A150" s="13"/>
      <c r="B150" s="235"/>
      <c r="C150" s="236"/>
      <c r="D150" s="237" t="s">
        <v>232</v>
      </c>
      <c r="E150" s="238" t="s">
        <v>1</v>
      </c>
      <c r="F150" s="239" t="s">
        <v>1951</v>
      </c>
      <c r="G150" s="236"/>
      <c r="H150" s="240">
        <v>6.4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232</v>
      </c>
      <c r="AU150" s="246" t="s">
        <v>84</v>
      </c>
      <c r="AV150" s="13" t="s">
        <v>86</v>
      </c>
      <c r="AW150" s="13" t="s">
        <v>32</v>
      </c>
      <c r="AX150" s="13" t="s">
        <v>84</v>
      </c>
      <c r="AY150" s="246" t="s">
        <v>224</v>
      </c>
    </row>
    <row r="151" spans="1:65" s="2" customFormat="1" ht="16.5" customHeight="1">
      <c r="A151" s="38"/>
      <c r="B151" s="39"/>
      <c r="C151" s="221" t="s">
        <v>345</v>
      </c>
      <c r="D151" s="221" t="s">
        <v>226</v>
      </c>
      <c r="E151" s="222" t="s">
        <v>1952</v>
      </c>
      <c r="F151" s="223" t="s">
        <v>1953</v>
      </c>
      <c r="G151" s="224" t="s">
        <v>229</v>
      </c>
      <c r="H151" s="225">
        <v>6.4</v>
      </c>
      <c r="I151" s="226"/>
      <c r="J151" s="227">
        <f>ROUND(I151*H151,2)</f>
        <v>0</v>
      </c>
      <c r="K151" s="228"/>
      <c r="L151" s="44"/>
      <c r="M151" s="229" t="s">
        <v>1</v>
      </c>
      <c r="N151" s="230" t="s">
        <v>41</v>
      </c>
      <c r="O151" s="91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3" t="s">
        <v>230</v>
      </c>
      <c r="AT151" s="233" t="s">
        <v>226</v>
      </c>
      <c r="AU151" s="233" t="s">
        <v>84</v>
      </c>
      <c r="AY151" s="17" t="s">
        <v>224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7" t="s">
        <v>84</v>
      </c>
      <c r="BK151" s="234">
        <f>ROUND(I151*H151,2)</f>
        <v>0</v>
      </c>
      <c r="BL151" s="17" t="s">
        <v>230</v>
      </c>
      <c r="BM151" s="233" t="s">
        <v>460</v>
      </c>
    </row>
    <row r="152" spans="1:51" s="13" customFormat="1" ht="12">
      <c r="A152" s="13"/>
      <c r="B152" s="235"/>
      <c r="C152" s="236"/>
      <c r="D152" s="237" t="s">
        <v>232</v>
      </c>
      <c r="E152" s="238" t="s">
        <v>1</v>
      </c>
      <c r="F152" s="239" t="s">
        <v>1951</v>
      </c>
      <c r="G152" s="236"/>
      <c r="H152" s="240">
        <v>6.4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232</v>
      </c>
      <c r="AU152" s="246" t="s">
        <v>84</v>
      </c>
      <c r="AV152" s="13" t="s">
        <v>86</v>
      </c>
      <c r="AW152" s="13" t="s">
        <v>32</v>
      </c>
      <c r="AX152" s="13" t="s">
        <v>84</v>
      </c>
      <c r="AY152" s="246" t="s">
        <v>224</v>
      </c>
    </row>
    <row r="153" spans="1:65" s="2" customFormat="1" ht="16.5" customHeight="1">
      <c r="A153" s="38"/>
      <c r="B153" s="39"/>
      <c r="C153" s="221" t="s">
        <v>7</v>
      </c>
      <c r="D153" s="221" t="s">
        <v>226</v>
      </c>
      <c r="E153" s="222" t="s">
        <v>1954</v>
      </c>
      <c r="F153" s="223" t="s">
        <v>1955</v>
      </c>
      <c r="G153" s="224" t="s">
        <v>236</v>
      </c>
      <c r="H153" s="225">
        <v>0.56</v>
      </c>
      <c r="I153" s="226"/>
      <c r="J153" s="227">
        <f>ROUND(I153*H153,2)</f>
        <v>0</v>
      </c>
      <c r="K153" s="228"/>
      <c r="L153" s="44"/>
      <c r="M153" s="229" t="s">
        <v>1</v>
      </c>
      <c r="N153" s="230" t="s">
        <v>41</v>
      </c>
      <c r="O153" s="91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230</v>
      </c>
      <c r="AT153" s="233" t="s">
        <v>226</v>
      </c>
      <c r="AU153" s="233" t="s">
        <v>84</v>
      </c>
      <c r="AY153" s="17" t="s">
        <v>224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84</v>
      </c>
      <c r="BK153" s="234">
        <f>ROUND(I153*H153,2)</f>
        <v>0</v>
      </c>
      <c r="BL153" s="17" t="s">
        <v>230</v>
      </c>
      <c r="BM153" s="233" t="s">
        <v>470</v>
      </c>
    </row>
    <row r="154" spans="1:51" s="13" customFormat="1" ht="12">
      <c r="A154" s="13"/>
      <c r="B154" s="235"/>
      <c r="C154" s="236"/>
      <c r="D154" s="237" t="s">
        <v>232</v>
      </c>
      <c r="E154" s="238" t="s">
        <v>1</v>
      </c>
      <c r="F154" s="239" t="s">
        <v>1956</v>
      </c>
      <c r="G154" s="236"/>
      <c r="H154" s="240">
        <v>0.56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232</v>
      </c>
      <c r="AU154" s="246" t="s">
        <v>84</v>
      </c>
      <c r="AV154" s="13" t="s">
        <v>86</v>
      </c>
      <c r="AW154" s="13" t="s">
        <v>32</v>
      </c>
      <c r="AX154" s="13" t="s">
        <v>84</v>
      </c>
      <c r="AY154" s="246" t="s">
        <v>224</v>
      </c>
    </row>
    <row r="155" spans="1:65" s="2" customFormat="1" ht="16.5" customHeight="1">
      <c r="A155" s="38"/>
      <c r="B155" s="39"/>
      <c r="C155" s="221" t="s">
        <v>354</v>
      </c>
      <c r="D155" s="221" t="s">
        <v>226</v>
      </c>
      <c r="E155" s="222" t="s">
        <v>1957</v>
      </c>
      <c r="F155" s="223" t="s">
        <v>1958</v>
      </c>
      <c r="G155" s="224" t="s">
        <v>236</v>
      </c>
      <c r="H155" s="225">
        <v>0.3</v>
      </c>
      <c r="I155" s="226"/>
      <c r="J155" s="227">
        <f>ROUND(I155*H155,2)</f>
        <v>0</v>
      </c>
      <c r="K155" s="228"/>
      <c r="L155" s="44"/>
      <c r="M155" s="229" t="s">
        <v>1</v>
      </c>
      <c r="N155" s="230" t="s">
        <v>41</v>
      </c>
      <c r="O155" s="91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3" t="s">
        <v>230</v>
      </c>
      <c r="AT155" s="233" t="s">
        <v>226</v>
      </c>
      <c r="AU155" s="233" t="s">
        <v>84</v>
      </c>
      <c r="AY155" s="17" t="s">
        <v>224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7" t="s">
        <v>84</v>
      </c>
      <c r="BK155" s="234">
        <f>ROUND(I155*H155,2)</f>
        <v>0</v>
      </c>
      <c r="BL155" s="17" t="s">
        <v>230</v>
      </c>
      <c r="BM155" s="233" t="s">
        <v>480</v>
      </c>
    </row>
    <row r="156" spans="1:65" s="2" customFormat="1" ht="24.15" customHeight="1">
      <c r="A156" s="38"/>
      <c r="B156" s="39"/>
      <c r="C156" s="221" t="s">
        <v>360</v>
      </c>
      <c r="D156" s="221" t="s">
        <v>226</v>
      </c>
      <c r="E156" s="222" t="s">
        <v>1959</v>
      </c>
      <c r="F156" s="223" t="s">
        <v>1960</v>
      </c>
      <c r="G156" s="224" t="s">
        <v>236</v>
      </c>
      <c r="H156" s="225">
        <v>3.5</v>
      </c>
      <c r="I156" s="226"/>
      <c r="J156" s="227">
        <f>ROUND(I156*H156,2)</f>
        <v>0</v>
      </c>
      <c r="K156" s="228"/>
      <c r="L156" s="44"/>
      <c r="M156" s="229" t="s">
        <v>1</v>
      </c>
      <c r="N156" s="230" t="s">
        <v>41</v>
      </c>
      <c r="O156" s="91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230</v>
      </c>
      <c r="AT156" s="233" t="s">
        <v>226</v>
      </c>
      <c r="AU156" s="233" t="s">
        <v>84</v>
      </c>
      <c r="AY156" s="17" t="s">
        <v>224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84</v>
      </c>
      <c r="BK156" s="234">
        <f>ROUND(I156*H156,2)</f>
        <v>0</v>
      </c>
      <c r="BL156" s="17" t="s">
        <v>230</v>
      </c>
      <c r="BM156" s="233" t="s">
        <v>490</v>
      </c>
    </row>
    <row r="157" spans="1:65" s="2" customFormat="1" ht="16.5" customHeight="1">
      <c r="A157" s="38"/>
      <c r="B157" s="39"/>
      <c r="C157" s="221" t="s">
        <v>365</v>
      </c>
      <c r="D157" s="221" t="s">
        <v>226</v>
      </c>
      <c r="E157" s="222" t="s">
        <v>1961</v>
      </c>
      <c r="F157" s="223" t="s">
        <v>1962</v>
      </c>
      <c r="G157" s="224" t="s">
        <v>236</v>
      </c>
      <c r="H157" s="225">
        <v>7</v>
      </c>
      <c r="I157" s="226"/>
      <c r="J157" s="227">
        <f>ROUND(I157*H157,2)</f>
        <v>0</v>
      </c>
      <c r="K157" s="228"/>
      <c r="L157" s="44"/>
      <c r="M157" s="229" t="s">
        <v>1</v>
      </c>
      <c r="N157" s="230" t="s">
        <v>41</v>
      </c>
      <c r="O157" s="91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3" t="s">
        <v>230</v>
      </c>
      <c r="AT157" s="233" t="s">
        <v>226</v>
      </c>
      <c r="AU157" s="233" t="s">
        <v>84</v>
      </c>
      <c r="AY157" s="17" t="s">
        <v>224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7" t="s">
        <v>84</v>
      </c>
      <c r="BK157" s="234">
        <f>ROUND(I157*H157,2)</f>
        <v>0</v>
      </c>
      <c r="BL157" s="17" t="s">
        <v>230</v>
      </c>
      <c r="BM157" s="233" t="s">
        <v>500</v>
      </c>
    </row>
    <row r="158" spans="1:51" s="13" customFormat="1" ht="12">
      <c r="A158" s="13"/>
      <c r="B158" s="235"/>
      <c r="C158" s="236"/>
      <c r="D158" s="237" t="s">
        <v>232</v>
      </c>
      <c r="E158" s="238" t="s">
        <v>1</v>
      </c>
      <c r="F158" s="239" t="s">
        <v>1963</v>
      </c>
      <c r="G158" s="236"/>
      <c r="H158" s="240">
        <v>7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232</v>
      </c>
      <c r="AU158" s="246" t="s">
        <v>84</v>
      </c>
      <c r="AV158" s="13" t="s">
        <v>86</v>
      </c>
      <c r="AW158" s="13" t="s">
        <v>32</v>
      </c>
      <c r="AX158" s="13" t="s">
        <v>84</v>
      </c>
      <c r="AY158" s="246" t="s">
        <v>224</v>
      </c>
    </row>
    <row r="159" spans="1:65" s="2" customFormat="1" ht="24.15" customHeight="1">
      <c r="A159" s="38"/>
      <c r="B159" s="39"/>
      <c r="C159" s="221" t="s">
        <v>369</v>
      </c>
      <c r="D159" s="221" t="s">
        <v>226</v>
      </c>
      <c r="E159" s="222" t="s">
        <v>1964</v>
      </c>
      <c r="F159" s="223" t="s">
        <v>1965</v>
      </c>
      <c r="G159" s="224" t="s">
        <v>236</v>
      </c>
      <c r="H159" s="225">
        <v>3.5</v>
      </c>
      <c r="I159" s="226"/>
      <c r="J159" s="227">
        <f>ROUND(I159*H159,2)</f>
        <v>0</v>
      </c>
      <c r="K159" s="228"/>
      <c r="L159" s="44"/>
      <c r="M159" s="229" t="s">
        <v>1</v>
      </c>
      <c r="N159" s="230" t="s">
        <v>41</v>
      </c>
      <c r="O159" s="91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3" t="s">
        <v>230</v>
      </c>
      <c r="AT159" s="233" t="s">
        <v>226</v>
      </c>
      <c r="AU159" s="233" t="s">
        <v>84</v>
      </c>
      <c r="AY159" s="17" t="s">
        <v>224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7" t="s">
        <v>84</v>
      </c>
      <c r="BK159" s="234">
        <f>ROUND(I159*H159,2)</f>
        <v>0</v>
      </c>
      <c r="BL159" s="17" t="s">
        <v>230</v>
      </c>
      <c r="BM159" s="233" t="s">
        <v>511</v>
      </c>
    </row>
    <row r="160" spans="1:65" s="2" customFormat="1" ht="16.5" customHeight="1">
      <c r="A160" s="38"/>
      <c r="B160" s="39"/>
      <c r="C160" s="221" t="s">
        <v>380</v>
      </c>
      <c r="D160" s="221" t="s">
        <v>226</v>
      </c>
      <c r="E160" s="222" t="s">
        <v>257</v>
      </c>
      <c r="F160" s="223" t="s">
        <v>1966</v>
      </c>
      <c r="G160" s="224" t="s">
        <v>236</v>
      </c>
      <c r="H160" s="225">
        <v>3.5</v>
      </c>
      <c r="I160" s="226"/>
      <c r="J160" s="227">
        <f>ROUND(I160*H160,2)</f>
        <v>0</v>
      </c>
      <c r="K160" s="228"/>
      <c r="L160" s="44"/>
      <c r="M160" s="229" t="s">
        <v>1</v>
      </c>
      <c r="N160" s="230" t="s">
        <v>41</v>
      </c>
      <c r="O160" s="91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230</v>
      </c>
      <c r="AT160" s="233" t="s">
        <v>226</v>
      </c>
      <c r="AU160" s="233" t="s">
        <v>84</v>
      </c>
      <c r="AY160" s="17" t="s">
        <v>224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84</v>
      </c>
      <c r="BK160" s="234">
        <f>ROUND(I160*H160,2)</f>
        <v>0</v>
      </c>
      <c r="BL160" s="17" t="s">
        <v>230</v>
      </c>
      <c r="BM160" s="233" t="s">
        <v>520</v>
      </c>
    </row>
    <row r="161" spans="1:65" s="2" customFormat="1" ht="24.15" customHeight="1">
      <c r="A161" s="38"/>
      <c r="B161" s="39"/>
      <c r="C161" s="221" t="s">
        <v>385</v>
      </c>
      <c r="D161" s="221" t="s">
        <v>226</v>
      </c>
      <c r="E161" s="222" t="s">
        <v>1967</v>
      </c>
      <c r="F161" s="223" t="s">
        <v>1968</v>
      </c>
      <c r="G161" s="224" t="s">
        <v>236</v>
      </c>
      <c r="H161" s="225">
        <v>1.5</v>
      </c>
      <c r="I161" s="226"/>
      <c r="J161" s="227">
        <f>ROUND(I161*H161,2)</f>
        <v>0</v>
      </c>
      <c r="K161" s="228"/>
      <c r="L161" s="44"/>
      <c r="M161" s="229" t="s">
        <v>1</v>
      </c>
      <c r="N161" s="230" t="s">
        <v>41</v>
      </c>
      <c r="O161" s="91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230</v>
      </c>
      <c r="AT161" s="233" t="s">
        <v>226</v>
      </c>
      <c r="AU161" s="233" t="s">
        <v>84</v>
      </c>
      <c r="AY161" s="17" t="s">
        <v>224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84</v>
      </c>
      <c r="BK161" s="234">
        <f>ROUND(I161*H161,2)</f>
        <v>0</v>
      </c>
      <c r="BL161" s="17" t="s">
        <v>230</v>
      </c>
      <c r="BM161" s="233" t="s">
        <v>531</v>
      </c>
    </row>
    <row r="162" spans="1:51" s="13" customFormat="1" ht="12">
      <c r="A162" s="13"/>
      <c r="B162" s="235"/>
      <c r="C162" s="236"/>
      <c r="D162" s="237" t="s">
        <v>232</v>
      </c>
      <c r="E162" s="238" t="s">
        <v>1</v>
      </c>
      <c r="F162" s="239" t="s">
        <v>1969</v>
      </c>
      <c r="G162" s="236"/>
      <c r="H162" s="240">
        <v>1.5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232</v>
      </c>
      <c r="AU162" s="246" t="s">
        <v>84</v>
      </c>
      <c r="AV162" s="13" t="s">
        <v>86</v>
      </c>
      <c r="AW162" s="13" t="s">
        <v>32</v>
      </c>
      <c r="AX162" s="13" t="s">
        <v>84</v>
      </c>
      <c r="AY162" s="246" t="s">
        <v>224</v>
      </c>
    </row>
    <row r="163" spans="1:65" s="2" customFormat="1" ht="16.5" customHeight="1">
      <c r="A163" s="38"/>
      <c r="B163" s="39"/>
      <c r="C163" s="221" t="s">
        <v>391</v>
      </c>
      <c r="D163" s="221" t="s">
        <v>226</v>
      </c>
      <c r="E163" s="222" t="s">
        <v>1970</v>
      </c>
      <c r="F163" s="223" t="s">
        <v>1971</v>
      </c>
      <c r="G163" s="224" t="s">
        <v>236</v>
      </c>
      <c r="H163" s="225">
        <v>1.2</v>
      </c>
      <c r="I163" s="226"/>
      <c r="J163" s="227">
        <f>ROUND(I163*H163,2)</f>
        <v>0</v>
      </c>
      <c r="K163" s="228"/>
      <c r="L163" s="44"/>
      <c r="M163" s="229" t="s">
        <v>1</v>
      </c>
      <c r="N163" s="230" t="s">
        <v>41</v>
      </c>
      <c r="O163" s="91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230</v>
      </c>
      <c r="AT163" s="233" t="s">
        <v>226</v>
      </c>
      <c r="AU163" s="233" t="s">
        <v>84</v>
      </c>
      <c r="AY163" s="17" t="s">
        <v>224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84</v>
      </c>
      <c r="BK163" s="234">
        <f>ROUND(I163*H163,2)</f>
        <v>0</v>
      </c>
      <c r="BL163" s="17" t="s">
        <v>230</v>
      </c>
      <c r="BM163" s="233" t="s">
        <v>541</v>
      </c>
    </row>
    <row r="164" spans="1:51" s="13" customFormat="1" ht="12">
      <c r="A164" s="13"/>
      <c r="B164" s="235"/>
      <c r="C164" s="236"/>
      <c r="D164" s="237" t="s">
        <v>232</v>
      </c>
      <c r="E164" s="238" t="s">
        <v>1</v>
      </c>
      <c r="F164" s="239" t="s">
        <v>1972</v>
      </c>
      <c r="G164" s="236"/>
      <c r="H164" s="240">
        <v>1.2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232</v>
      </c>
      <c r="AU164" s="246" t="s">
        <v>84</v>
      </c>
      <c r="AV164" s="13" t="s">
        <v>86</v>
      </c>
      <c r="AW164" s="13" t="s">
        <v>32</v>
      </c>
      <c r="AX164" s="13" t="s">
        <v>84</v>
      </c>
      <c r="AY164" s="246" t="s">
        <v>224</v>
      </c>
    </row>
    <row r="165" spans="1:65" s="2" customFormat="1" ht="16.5" customHeight="1">
      <c r="A165" s="38"/>
      <c r="B165" s="39"/>
      <c r="C165" s="269" t="s">
        <v>398</v>
      </c>
      <c r="D165" s="269" t="s">
        <v>413</v>
      </c>
      <c r="E165" s="270" t="s">
        <v>1973</v>
      </c>
      <c r="F165" s="271" t="s">
        <v>1974</v>
      </c>
      <c r="G165" s="272" t="s">
        <v>253</v>
      </c>
      <c r="H165" s="273">
        <v>2.808</v>
      </c>
      <c r="I165" s="274"/>
      <c r="J165" s="275">
        <f>ROUND(I165*H165,2)</f>
        <v>0</v>
      </c>
      <c r="K165" s="276"/>
      <c r="L165" s="277"/>
      <c r="M165" s="278" t="s">
        <v>1</v>
      </c>
      <c r="N165" s="279" t="s">
        <v>41</v>
      </c>
      <c r="O165" s="91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267</v>
      </c>
      <c r="AT165" s="233" t="s">
        <v>413</v>
      </c>
      <c r="AU165" s="233" t="s">
        <v>84</v>
      </c>
      <c r="AY165" s="17" t="s">
        <v>224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84</v>
      </c>
      <c r="BK165" s="234">
        <f>ROUND(I165*H165,2)</f>
        <v>0</v>
      </c>
      <c r="BL165" s="17" t="s">
        <v>230</v>
      </c>
      <c r="BM165" s="233" t="s">
        <v>552</v>
      </c>
    </row>
    <row r="166" spans="1:51" s="13" customFormat="1" ht="12">
      <c r="A166" s="13"/>
      <c r="B166" s="235"/>
      <c r="C166" s="236"/>
      <c r="D166" s="237" t="s">
        <v>232</v>
      </c>
      <c r="E166" s="238" t="s">
        <v>1</v>
      </c>
      <c r="F166" s="239" t="s">
        <v>1975</v>
      </c>
      <c r="G166" s="236"/>
      <c r="H166" s="240">
        <v>2.808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232</v>
      </c>
      <c r="AU166" s="246" t="s">
        <v>84</v>
      </c>
      <c r="AV166" s="13" t="s">
        <v>86</v>
      </c>
      <c r="AW166" s="13" t="s">
        <v>32</v>
      </c>
      <c r="AX166" s="13" t="s">
        <v>84</v>
      </c>
      <c r="AY166" s="246" t="s">
        <v>224</v>
      </c>
    </row>
    <row r="167" spans="1:65" s="2" customFormat="1" ht="16.5" customHeight="1">
      <c r="A167" s="38"/>
      <c r="B167" s="39"/>
      <c r="C167" s="269" t="s">
        <v>1679</v>
      </c>
      <c r="D167" s="269" t="s">
        <v>413</v>
      </c>
      <c r="E167" s="270" t="s">
        <v>1976</v>
      </c>
      <c r="F167" s="271" t="s">
        <v>1977</v>
      </c>
      <c r="G167" s="272" t="s">
        <v>253</v>
      </c>
      <c r="H167" s="273">
        <v>3.24</v>
      </c>
      <c r="I167" s="274"/>
      <c r="J167" s="275">
        <f>ROUND(I167*H167,2)</f>
        <v>0</v>
      </c>
      <c r="K167" s="276"/>
      <c r="L167" s="277"/>
      <c r="M167" s="278" t="s">
        <v>1</v>
      </c>
      <c r="N167" s="279" t="s">
        <v>41</v>
      </c>
      <c r="O167" s="91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267</v>
      </c>
      <c r="AT167" s="233" t="s">
        <v>413</v>
      </c>
      <c r="AU167" s="233" t="s">
        <v>84</v>
      </c>
      <c r="AY167" s="17" t="s">
        <v>224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84</v>
      </c>
      <c r="BK167" s="234">
        <f>ROUND(I167*H167,2)</f>
        <v>0</v>
      </c>
      <c r="BL167" s="17" t="s">
        <v>230</v>
      </c>
      <c r="BM167" s="233" t="s">
        <v>562</v>
      </c>
    </row>
    <row r="168" spans="1:51" s="13" customFormat="1" ht="12">
      <c r="A168" s="13"/>
      <c r="B168" s="235"/>
      <c r="C168" s="236"/>
      <c r="D168" s="237" t="s">
        <v>232</v>
      </c>
      <c r="E168" s="238" t="s">
        <v>1</v>
      </c>
      <c r="F168" s="239" t="s">
        <v>1978</v>
      </c>
      <c r="G168" s="236"/>
      <c r="H168" s="240">
        <v>3.24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232</v>
      </c>
      <c r="AU168" s="246" t="s">
        <v>84</v>
      </c>
      <c r="AV168" s="13" t="s">
        <v>86</v>
      </c>
      <c r="AW168" s="13" t="s">
        <v>32</v>
      </c>
      <c r="AX168" s="13" t="s">
        <v>84</v>
      </c>
      <c r="AY168" s="246" t="s">
        <v>224</v>
      </c>
    </row>
    <row r="169" spans="1:65" s="2" customFormat="1" ht="16.5" customHeight="1">
      <c r="A169" s="38"/>
      <c r="B169" s="39"/>
      <c r="C169" s="221" t="s">
        <v>403</v>
      </c>
      <c r="D169" s="221" t="s">
        <v>226</v>
      </c>
      <c r="E169" s="222" t="s">
        <v>251</v>
      </c>
      <c r="F169" s="223" t="s">
        <v>1979</v>
      </c>
      <c r="G169" s="224" t="s">
        <v>253</v>
      </c>
      <c r="H169" s="225">
        <v>3.5</v>
      </c>
      <c r="I169" s="226"/>
      <c r="J169" s="227">
        <f>ROUND(I169*H169,2)</f>
        <v>0</v>
      </c>
      <c r="K169" s="228"/>
      <c r="L169" s="44"/>
      <c r="M169" s="229" t="s">
        <v>1</v>
      </c>
      <c r="N169" s="230" t="s">
        <v>41</v>
      </c>
      <c r="O169" s="91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3" t="s">
        <v>230</v>
      </c>
      <c r="AT169" s="233" t="s">
        <v>226</v>
      </c>
      <c r="AU169" s="233" t="s">
        <v>84</v>
      </c>
      <c r="AY169" s="17" t="s">
        <v>224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7" t="s">
        <v>84</v>
      </c>
      <c r="BK169" s="234">
        <f>ROUND(I169*H169,2)</f>
        <v>0</v>
      </c>
      <c r="BL169" s="17" t="s">
        <v>230</v>
      </c>
      <c r="BM169" s="233" t="s">
        <v>572</v>
      </c>
    </row>
    <row r="170" spans="1:65" s="2" customFormat="1" ht="21.75" customHeight="1">
      <c r="A170" s="38"/>
      <c r="B170" s="39"/>
      <c r="C170" s="221" t="s">
        <v>412</v>
      </c>
      <c r="D170" s="221" t="s">
        <v>226</v>
      </c>
      <c r="E170" s="222" t="s">
        <v>1980</v>
      </c>
      <c r="F170" s="223" t="s">
        <v>1981</v>
      </c>
      <c r="G170" s="224" t="s">
        <v>236</v>
      </c>
      <c r="H170" s="225">
        <v>0.8</v>
      </c>
      <c r="I170" s="226"/>
      <c r="J170" s="227">
        <f>ROUND(I170*H170,2)</f>
        <v>0</v>
      </c>
      <c r="K170" s="228"/>
      <c r="L170" s="44"/>
      <c r="M170" s="229" t="s">
        <v>1</v>
      </c>
      <c r="N170" s="230" t="s">
        <v>41</v>
      </c>
      <c r="O170" s="91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230</v>
      </c>
      <c r="AT170" s="233" t="s">
        <v>226</v>
      </c>
      <c r="AU170" s="233" t="s">
        <v>84</v>
      </c>
      <c r="AY170" s="17" t="s">
        <v>224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84</v>
      </c>
      <c r="BK170" s="234">
        <f>ROUND(I170*H170,2)</f>
        <v>0</v>
      </c>
      <c r="BL170" s="17" t="s">
        <v>230</v>
      </c>
      <c r="BM170" s="233" t="s">
        <v>586</v>
      </c>
    </row>
    <row r="171" spans="1:51" s="13" customFormat="1" ht="12">
      <c r="A171" s="13"/>
      <c r="B171" s="235"/>
      <c r="C171" s="236"/>
      <c r="D171" s="237" t="s">
        <v>232</v>
      </c>
      <c r="E171" s="238" t="s">
        <v>1</v>
      </c>
      <c r="F171" s="239" t="s">
        <v>1982</v>
      </c>
      <c r="G171" s="236"/>
      <c r="H171" s="240">
        <v>0.8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232</v>
      </c>
      <c r="AU171" s="246" t="s">
        <v>84</v>
      </c>
      <c r="AV171" s="13" t="s">
        <v>86</v>
      </c>
      <c r="AW171" s="13" t="s">
        <v>32</v>
      </c>
      <c r="AX171" s="13" t="s">
        <v>84</v>
      </c>
      <c r="AY171" s="246" t="s">
        <v>224</v>
      </c>
    </row>
    <row r="172" spans="1:65" s="2" customFormat="1" ht="16.5" customHeight="1">
      <c r="A172" s="38"/>
      <c r="B172" s="39"/>
      <c r="C172" s="221" t="s">
        <v>418</v>
      </c>
      <c r="D172" s="221" t="s">
        <v>226</v>
      </c>
      <c r="E172" s="222" t="s">
        <v>1983</v>
      </c>
      <c r="F172" s="223" t="s">
        <v>1984</v>
      </c>
      <c r="G172" s="224" t="s">
        <v>438</v>
      </c>
      <c r="H172" s="225">
        <v>2</v>
      </c>
      <c r="I172" s="226"/>
      <c r="J172" s="227">
        <f>ROUND(I172*H172,2)</f>
        <v>0</v>
      </c>
      <c r="K172" s="228"/>
      <c r="L172" s="44"/>
      <c r="M172" s="229" t="s">
        <v>1</v>
      </c>
      <c r="N172" s="230" t="s">
        <v>41</v>
      </c>
      <c r="O172" s="91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3" t="s">
        <v>230</v>
      </c>
      <c r="AT172" s="233" t="s">
        <v>226</v>
      </c>
      <c r="AU172" s="233" t="s">
        <v>84</v>
      </c>
      <c r="AY172" s="17" t="s">
        <v>224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84</v>
      </c>
      <c r="BK172" s="234">
        <f>ROUND(I172*H172,2)</f>
        <v>0</v>
      </c>
      <c r="BL172" s="17" t="s">
        <v>230</v>
      </c>
      <c r="BM172" s="233" t="s">
        <v>598</v>
      </c>
    </row>
    <row r="173" spans="1:65" s="2" customFormat="1" ht="16.5" customHeight="1">
      <c r="A173" s="38"/>
      <c r="B173" s="39"/>
      <c r="C173" s="221" t="s">
        <v>423</v>
      </c>
      <c r="D173" s="221" t="s">
        <v>226</v>
      </c>
      <c r="E173" s="222" t="s">
        <v>1985</v>
      </c>
      <c r="F173" s="223" t="s">
        <v>1986</v>
      </c>
      <c r="G173" s="224" t="s">
        <v>438</v>
      </c>
      <c r="H173" s="225">
        <v>1</v>
      </c>
      <c r="I173" s="226"/>
      <c r="J173" s="227">
        <f>ROUND(I173*H173,2)</f>
        <v>0</v>
      </c>
      <c r="K173" s="228"/>
      <c r="L173" s="44"/>
      <c r="M173" s="229" t="s">
        <v>1</v>
      </c>
      <c r="N173" s="230" t="s">
        <v>41</v>
      </c>
      <c r="O173" s="91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3" t="s">
        <v>230</v>
      </c>
      <c r="AT173" s="233" t="s">
        <v>226</v>
      </c>
      <c r="AU173" s="233" t="s">
        <v>84</v>
      </c>
      <c r="AY173" s="17" t="s">
        <v>224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7" t="s">
        <v>84</v>
      </c>
      <c r="BK173" s="234">
        <f>ROUND(I173*H173,2)</f>
        <v>0</v>
      </c>
      <c r="BL173" s="17" t="s">
        <v>230</v>
      </c>
      <c r="BM173" s="233" t="s">
        <v>606</v>
      </c>
    </row>
    <row r="174" spans="1:65" s="2" customFormat="1" ht="16.5" customHeight="1">
      <c r="A174" s="38"/>
      <c r="B174" s="39"/>
      <c r="C174" s="221" t="s">
        <v>430</v>
      </c>
      <c r="D174" s="221" t="s">
        <v>226</v>
      </c>
      <c r="E174" s="222" t="s">
        <v>1987</v>
      </c>
      <c r="F174" s="223" t="s">
        <v>1988</v>
      </c>
      <c r="G174" s="224" t="s">
        <v>1878</v>
      </c>
      <c r="H174" s="225">
        <v>1</v>
      </c>
      <c r="I174" s="226"/>
      <c r="J174" s="227">
        <f>ROUND(I174*H174,2)</f>
        <v>0</v>
      </c>
      <c r="K174" s="228"/>
      <c r="L174" s="44"/>
      <c r="M174" s="229" t="s">
        <v>1</v>
      </c>
      <c r="N174" s="230" t="s">
        <v>41</v>
      </c>
      <c r="O174" s="91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3" t="s">
        <v>230</v>
      </c>
      <c r="AT174" s="233" t="s">
        <v>226</v>
      </c>
      <c r="AU174" s="233" t="s">
        <v>84</v>
      </c>
      <c r="AY174" s="17" t="s">
        <v>224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84</v>
      </c>
      <c r="BK174" s="234">
        <f>ROUND(I174*H174,2)</f>
        <v>0</v>
      </c>
      <c r="BL174" s="17" t="s">
        <v>230</v>
      </c>
      <c r="BM174" s="233" t="s">
        <v>614</v>
      </c>
    </row>
    <row r="175" spans="1:63" s="12" customFormat="1" ht="25.9" customHeight="1">
      <c r="A175" s="12"/>
      <c r="B175" s="205"/>
      <c r="C175" s="206"/>
      <c r="D175" s="207" t="s">
        <v>75</v>
      </c>
      <c r="E175" s="208" t="s">
        <v>1989</v>
      </c>
      <c r="F175" s="208" t="s">
        <v>1990</v>
      </c>
      <c r="G175" s="206"/>
      <c r="H175" s="206"/>
      <c r="I175" s="209"/>
      <c r="J175" s="210">
        <f>BK175</f>
        <v>0</v>
      </c>
      <c r="K175" s="206"/>
      <c r="L175" s="211"/>
      <c r="M175" s="212"/>
      <c r="N175" s="213"/>
      <c r="O175" s="213"/>
      <c r="P175" s="214">
        <f>SUM(P176:P188)</f>
        <v>0</v>
      </c>
      <c r="Q175" s="213"/>
      <c r="R175" s="214">
        <f>SUM(R176:R188)</f>
        <v>0</v>
      </c>
      <c r="S175" s="213"/>
      <c r="T175" s="215">
        <f>SUM(T176:T188)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6" t="s">
        <v>84</v>
      </c>
      <c r="AT175" s="217" t="s">
        <v>75</v>
      </c>
      <c r="AU175" s="217" t="s">
        <v>76</v>
      </c>
      <c r="AY175" s="216" t="s">
        <v>224</v>
      </c>
      <c r="BK175" s="218">
        <f>SUM(BK176:BK188)</f>
        <v>0</v>
      </c>
    </row>
    <row r="176" spans="1:65" s="2" customFormat="1" ht="16.5" customHeight="1">
      <c r="A176" s="38"/>
      <c r="B176" s="39"/>
      <c r="C176" s="221" t="s">
        <v>435</v>
      </c>
      <c r="D176" s="221" t="s">
        <v>226</v>
      </c>
      <c r="E176" s="222" t="s">
        <v>1991</v>
      </c>
      <c r="F176" s="223" t="s">
        <v>1992</v>
      </c>
      <c r="G176" s="224" t="s">
        <v>438</v>
      </c>
      <c r="H176" s="225">
        <v>3</v>
      </c>
      <c r="I176" s="226"/>
      <c r="J176" s="227">
        <f>ROUND(I176*H176,2)</f>
        <v>0</v>
      </c>
      <c r="K176" s="228"/>
      <c r="L176" s="44"/>
      <c r="M176" s="229" t="s">
        <v>1</v>
      </c>
      <c r="N176" s="230" t="s">
        <v>41</v>
      </c>
      <c r="O176" s="91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3" t="s">
        <v>230</v>
      </c>
      <c r="AT176" s="233" t="s">
        <v>226</v>
      </c>
      <c r="AU176" s="233" t="s">
        <v>84</v>
      </c>
      <c r="AY176" s="17" t="s">
        <v>224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84</v>
      </c>
      <c r="BK176" s="234">
        <f>ROUND(I176*H176,2)</f>
        <v>0</v>
      </c>
      <c r="BL176" s="17" t="s">
        <v>230</v>
      </c>
      <c r="BM176" s="233" t="s">
        <v>624</v>
      </c>
    </row>
    <row r="177" spans="1:65" s="2" customFormat="1" ht="16.5" customHeight="1">
      <c r="A177" s="38"/>
      <c r="B177" s="39"/>
      <c r="C177" s="221" t="s">
        <v>442</v>
      </c>
      <c r="D177" s="221" t="s">
        <v>226</v>
      </c>
      <c r="E177" s="222" t="s">
        <v>1993</v>
      </c>
      <c r="F177" s="223" t="s">
        <v>1994</v>
      </c>
      <c r="G177" s="224" t="s">
        <v>438</v>
      </c>
      <c r="H177" s="225">
        <v>1.5</v>
      </c>
      <c r="I177" s="226"/>
      <c r="J177" s="227">
        <f>ROUND(I177*H177,2)</f>
        <v>0</v>
      </c>
      <c r="K177" s="228"/>
      <c r="L177" s="44"/>
      <c r="M177" s="229" t="s">
        <v>1</v>
      </c>
      <c r="N177" s="230" t="s">
        <v>41</v>
      </c>
      <c r="O177" s="91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3" t="s">
        <v>230</v>
      </c>
      <c r="AT177" s="233" t="s">
        <v>226</v>
      </c>
      <c r="AU177" s="233" t="s">
        <v>84</v>
      </c>
      <c r="AY177" s="17" t="s">
        <v>224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7" t="s">
        <v>84</v>
      </c>
      <c r="BK177" s="234">
        <f>ROUND(I177*H177,2)</f>
        <v>0</v>
      </c>
      <c r="BL177" s="17" t="s">
        <v>230</v>
      </c>
      <c r="BM177" s="233" t="s">
        <v>636</v>
      </c>
    </row>
    <row r="178" spans="1:65" s="2" customFormat="1" ht="16.5" customHeight="1">
      <c r="A178" s="38"/>
      <c r="B178" s="39"/>
      <c r="C178" s="221" t="s">
        <v>449</v>
      </c>
      <c r="D178" s="221" t="s">
        <v>226</v>
      </c>
      <c r="E178" s="222" t="s">
        <v>1995</v>
      </c>
      <c r="F178" s="223" t="s">
        <v>1996</v>
      </c>
      <c r="G178" s="224" t="s">
        <v>1639</v>
      </c>
      <c r="H178" s="225">
        <v>3</v>
      </c>
      <c r="I178" s="226"/>
      <c r="J178" s="227">
        <f>ROUND(I178*H178,2)</f>
        <v>0</v>
      </c>
      <c r="K178" s="228"/>
      <c r="L178" s="44"/>
      <c r="M178" s="229" t="s">
        <v>1</v>
      </c>
      <c r="N178" s="230" t="s">
        <v>41</v>
      </c>
      <c r="O178" s="91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3" t="s">
        <v>230</v>
      </c>
      <c r="AT178" s="233" t="s">
        <v>226</v>
      </c>
      <c r="AU178" s="233" t="s">
        <v>84</v>
      </c>
      <c r="AY178" s="17" t="s">
        <v>224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7" t="s">
        <v>84</v>
      </c>
      <c r="BK178" s="234">
        <f>ROUND(I178*H178,2)</f>
        <v>0</v>
      </c>
      <c r="BL178" s="17" t="s">
        <v>230</v>
      </c>
      <c r="BM178" s="233" t="s">
        <v>650</v>
      </c>
    </row>
    <row r="179" spans="1:65" s="2" customFormat="1" ht="16.5" customHeight="1">
      <c r="A179" s="38"/>
      <c r="B179" s="39"/>
      <c r="C179" s="221" t="s">
        <v>455</v>
      </c>
      <c r="D179" s="221" t="s">
        <v>226</v>
      </c>
      <c r="E179" s="222" t="s">
        <v>1997</v>
      </c>
      <c r="F179" s="223" t="s">
        <v>1998</v>
      </c>
      <c r="G179" s="224" t="s">
        <v>1639</v>
      </c>
      <c r="H179" s="225">
        <v>1</v>
      </c>
      <c r="I179" s="226"/>
      <c r="J179" s="227">
        <f>ROUND(I179*H179,2)</f>
        <v>0</v>
      </c>
      <c r="K179" s="228"/>
      <c r="L179" s="44"/>
      <c r="M179" s="229" t="s">
        <v>1</v>
      </c>
      <c r="N179" s="230" t="s">
        <v>41</v>
      </c>
      <c r="O179" s="91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3" t="s">
        <v>230</v>
      </c>
      <c r="AT179" s="233" t="s">
        <v>226</v>
      </c>
      <c r="AU179" s="233" t="s">
        <v>84</v>
      </c>
      <c r="AY179" s="17" t="s">
        <v>224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7" t="s">
        <v>84</v>
      </c>
      <c r="BK179" s="234">
        <f>ROUND(I179*H179,2)</f>
        <v>0</v>
      </c>
      <c r="BL179" s="17" t="s">
        <v>230</v>
      </c>
      <c r="BM179" s="233" t="s">
        <v>661</v>
      </c>
    </row>
    <row r="180" spans="1:65" s="2" customFormat="1" ht="24.15" customHeight="1">
      <c r="A180" s="38"/>
      <c r="B180" s="39"/>
      <c r="C180" s="269" t="s">
        <v>460</v>
      </c>
      <c r="D180" s="269" t="s">
        <v>413</v>
      </c>
      <c r="E180" s="270" t="s">
        <v>1999</v>
      </c>
      <c r="F180" s="271" t="s">
        <v>2000</v>
      </c>
      <c r="G180" s="272" t="s">
        <v>438</v>
      </c>
      <c r="H180" s="273">
        <v>3</v>
      </c>
      <c r="I180" s="274"/>
      <c r="J180" s="275">
        <f>ROUND(I180*H180,2)</f>
        <v>0</v>
      </c>
      <c r="K180" s="276"/>
      <c r="L180" s="277"/>
      <c r="M180" s="278" t="s">
        <v>1</v>
      </c>
      <c r="N180" s="279" t="s">
        <v>41</v>
      </c>
      <c r="O180" s="91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3" t="s">
        <v>267</v>
      </c>
      <c r="AT180" s="233" t="s">
        <v>413</v>
      </c>
      <c r="AU180" s="233" t="s">
        <v>84</v>
      </c>
      <c r="AY180" s="17" t="s">
        <v>224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7" t="s">
        <v>84</v>
      </c>
      <c r="BK180" s="234">
        <f>ROUND(I180*H180,2)</f>
        <v>0</v>
      </c>
      <c r="BL180" s="17" t="s">
        <v>230</v>
      </c>
      <c r="BM180" s="233" t="s">
        <v>670</v>
      </c>
    </row>
    <row r="181" spans="1:65" s="2" customFormat="1" ht="21.75" customHeight="1">
      <c r="A181" s="38"/>
      <c r="B181" s="39"/>
      <c r="C181" s="269" t="s">
        <v>465</v>
      </c>
      <c r="D181" s="269" t="s">
        <v>413</v>
      </c>
      <c r="E181" s="270" t="s">
        <v>2001</v>
      </c>
      <c r="F181" s="271" t="s">
        <v>2002</v>
      </c>
      <c r="G181" s="272" t="s">
        <v>438</v>
      </c>
      <c r="H181" s="273">
        <v>1.5</v>
      </c>
      <c r="I181" s="274"/>
      <c r="J181" s="275">
        <f>ROUND(I181*H181,2)</f>
        <v>0</v>
      </c>
      <c r="K181" s="276"/>
      <c r="L181" s="277"/>
      <c r="M181" s="278" t="s">
        <v>1</v>
      </c>
      <c r="N181" s="279" t="s">
        <v>41</v>
      </c>
      <c r="O181" s="91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3" t="s">
        <v>267</v>
      </c>
      <c r="AT181" s="233" t="s">
        <v>413</v>
      </c>
      <c r="AU181" s="233" t="s">
        <v>84</v>
      </c>
      <c r="AY181" s="17" t="s">
        <v>224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7" t="s">
        <v>84</v>
      </c>
      <c r="BK181" s="234">
        <f>ROUND(I181*H181,2)</f>
        <v>0</v>
      </c>
      <c r="BL181" s="17" t="s">
        <v>230</v>
      </c>
      <c r="BM181" s="233" t="s">
        <v>685</v>
      </c>
    </row>
    <row r="182" spans="1:65" s="2" customFormat="1" ht="21.75" customHeight="1">
      <c r="A182" s="38"/>
      <c r="B182" s="39"/>
      <c r="C182" s="221" t="s">
        <v>470</v>
      </c>
      <c r="D182" s="221" t="s">
        <v>226</v>
      </c>
      <c r="E182" s="222" t="s">
        <v>2003</v>
      </c>
      <c r="F182" s="223" t="s">
        <v>2004</v>
      </c>
      <c r="G182" s="224" t="s">
        <v>438</v>
      </c>
      <c r="H182" s="225">
        <v>1.5</v>
      </c>
      <c r="I182" s="226"/>
      <c r="J182" s="227">
        <f>ROUND(I182*H182,2)</f>
        <v>0</v>
      </c>
      <c r="K182" s="228"/>
      <c r="L182" s="44"/>
      <c r="M182" s="229" t="s">
        <v>1</v>
      </c>
      <c r="N182" s="230" t="s">
        <v>41</v>
      </c>
      <c r="O182" s="91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3" t="s">
        <v>230</v>
      </c>
      <c r="AT182" s="233" t="s">
        <v>226</v>
      </c>
      <c r="AU182" s="233" t="s">
        <v>84</v>
      </c>
      <c r="AY182" s="17" t="s">
        <v>224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7" t="s">
        <v>84</v>
      </c>
      <c r="BK182" s="234">
        <f>ROUND(I182*H182,2)</f>
        <v>0</v>
      </c>
      <c r="BL182" s="17" t="s">
        <v>230</v>
      </c>
      <c r="BM182" s="233" t="s">
        <v>694</v>
      </c>
    </row>
    <row r="183" spans="1:65" s="2" customFormat="1" ht="16.5" customHeight="1">
      <c r="A183" s="38"/>
      <c r="B183" s="39"/>
      <c r="C183" s="269" t="s">
        <v>475</v>
      </c>
      <c r="D183" s="269" t="s">
        <v>413</v>
      </c>
      <c r="E183" s="270" t="s">
        <v>2005</v>
      </c>
      <c r="F183" s="271" t="s">
        <v>2006</v>
      </c>
      <c r="G183" s="272" t="s">
        <v>1639</v>
      </c>
      <c r="H183" s="273">
        <v>1</v>
      </c>
      <c r="I183" s="274"/>
      <c r="J183" s="275">
        <f>ROUND(I183*H183,2)</f>
        <v>0</v>
      </c>
      <c r="K183" s="276"/>
      <c r="L183" s="277"/>
      <c r="M183" s="278" t="s">
        <v>1</v>
      </c>
      <c r="N183" s="279" t="s">
        <v>41</v>
      </c>
      <c r="O183" s="91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3" t="s">
        <v>267</v>
      </c>
      <c r="AT183" s="233" t="s">
        <v>413</v>
      </c>
      <c r="AU183" s="233" t="s">
        <v>84</v>
      </c>
      <c r="AY183" s="17" t="s">
        <v>224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7" t="s">
        <v>84</v>
      </c>
      <c r="BK183" s="234">
        <f>ROUND(I183*H183,2)</f>
        <v>0</v>
      </c>
      <c r="BL183" s="17" t="s">
        <v>230</v>
      </c>
      <c r="BM183" s="233" t="s">
        <v>703</v>
      </c>
    </row>
    <row r="184" spans="1:65" s="2" customFormat="1" ht="16.5" customHeight="1">
      <c r="A184" s="38"/>
      <c r="B184" s="39"/>
      <c r="C184" s="221" t="s">
        <v>480</v>
      </c>
      <c r="D184" s="221" t="s">
        <v>226</v>
      </c>
      <c r="E184" s="222" t="s">
        <v>2007</v>
      </c>
      <c r="F184" s="223" t="s">
        <v>2008</v>
      </c>
      <c r="G184" s="224" t="s">
        <v>1639</v>
      </c>
      <c r="H184" s="225">
        <v>1</v>
      </c>
      <c r="I184" s="226"/>
      <c r="J184" s="227">
        <f>ROUND(I184*H184,2)</f>
        <v>0</v>
      </c>
      <c r="K184" s="228"/>
      <c r="L184" s="44"/>
      <c r="M184" s="229" t="s">
        <v>1</v>
      </c>
      <c r="N184" s="230" t="s">
        <v>41</v>
      </c>
      <c r="O184" s="91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3" t="s">
        <v>230</v>
      </c>
      <c r="AT184" s="233" t="s">
        <v>226</v>
      </c>
      <c r="AU184" s="233" t="s">
        <v>84</v>
      </c>
      <c r="AY184" s="17" t="s">
        <v>224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7" t="s">
        <v>84</v>
      </c>
      <c r="BK184" s="234">
        <f>ROUND(I184*H184,2)</f>
        <v>0</v>
      </c>
      <c r="BL184" s="17" t="s">
        <v>230</v>
      </c>
      <c r="BM184" s="233" t="s">
        <v>713</v>
      </c>
    </row>
    <row r="185" spans="1:65" s="2" customFormat="1" ht="16.5" customHeight="1">
      <c r="A185" s="38"/>
      <c r="B185" s="39"/>
      <c r="C185" s="269" t="s">
        <v>485</v>
      </c>
      <c r="D185" s="269" t="s">
        <v>413</v>
      </c>
      <c r="E185" s="270" t="s">
        <v>2009</v>
      </c>
      <c r="F185" s="271" t="s">
        <v>2010</v>
      </c>
      <c r="G185" s="272" t="s">
        <v>1639</v>
      </c>
      <c r="H185" s="273">
        <v>1</v>
      </c>
      <c r="I185" s="274"/>
      <c r="J185" s="275">
        <f>ROUND(I185*H185,2)</f>
        <v>0</v>
      </c>
      <c r="K185" s="276"/>
      <c r="L185" s="277"/>
      <c r="M185" s="278" t="s">
        <v>1</v>
      </c>
      <c r="N185" s="279" t="s">
        <v>41</v>
      </c>
      <c r="O185" s="91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3" t="s">
        <v>267</v>
      </c>
      <c r="AT185" s="233" t="s">
        <v>413</v>
      </c>
      <c r="AU185" s="233" t="s">
        <v>84</v>
      </c>
      <c r="AY185" s="17" t="s">
        <v>224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7" t="s">
        <v>84</v>
      </c>
      <c r="BK185" s="234">
        <f>ROUND(I185*H185,2)</f>
        <v>0</v>
      </c>
      <c r="BL185" s="17" t="s">
        <v>230</v>
      </c>
      <c r="BM185" s="233" t="s">
        <v>727</v>
      </c>
    </row>
    <row r="186" spans="1:65" s="2" customFormat="1" ht="16.5" customHeight="1">
      <c r="A186" s="38"/>
      <c r="B186" s="39"/>
      <c r="C186" s="269" t="s">
        <v>490</v>
      </c>
      <c r="D186" s="269" t="s">
        <v>413</v>
      </c>
      <c r="E186" s="270" t="s">
        <v>2011</v>
      </c>
      <c r="F186" s="271" t="s">
        <v>2012</v>
      </c>
      <c r="G186" s="272" t="s">
        <v>1639</v>
      </c>
      <c r="H186" s="273">
        <v>2</v>
      </c>
      <c r="I186" s="274"/>
      <c r="J186" s="275">
        <f>ROUND(I186*H186,2)</f>
        <v>0</v>
      </c>
      <c r="K186" s="276"/>
      <c r="L186" s="277"/>
      <c r="M186" s="278" t="s">
        <v>1</v>
      </c>
      <c r="N186" s="279" t="s">
        <v>41</v>
      </c>
      <c r="O186" s="91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3" t="s">
        <v>267</v>
      </c>
      <c r="AT186" s="233" t="s">
        <v>413</v>
      </c>
      <c r="AU186" s="233" t="s">
        <v>84</v>
      </c>
      <c r="AY186" s="17" t="s">
        <v>224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7" t="s">
        <v>84</v>
      </c>
      <c r="BK186" s="234">
        <f>ROUND(I186*H186,2)</f>
        <v>0</v>
      </c>
      <c r="BL186" s="17" t="s">
        <v>230</v>
      </c>
      <c r="BM186" s="233" t="s">
        <v>738</v>
      </c>
    </row>
    <row r="187" spans="1:65" s="2" customFormat="1" ht="24.15" customHeight="1">
      <c r="A187" s="38"/>
      <c r="B187" s="39"/>
      <c r="C187" s="221" t="s">
        <v>495</v>
      </c>
      <c r="D187" s="221" t="s">
        <v>226</v>
      </c>
      <c r="E187" s="222" t="s">
        <v>2013</v>
      </c>
      <c r="F187" s="223" t="s">
        <v>2014</v>
      </c>
      <c r="G187" s="224" t="s">
        <v>1639</v>
      </c>
      <c r="H187" s="225">
        <v>1</v>
      </c>
      <c r="I187" s="226"/>
      <c r="J187" s="227">
        <f>ROUND(I187*H187,2)</f>
        <v>0</v>
      </c>
      <c r="K187" s="228"/>
      <c r="L187" s="44"/>
      <c r="M187" s="229" t="s">
        <v>1</v>
      </c>
      <c r="N187" s="230" t="s">
        <v>41</v>
      </c>
      <c r="O187" s="91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3" t="s">
        <v>230</v>
      </c>
      <c r="AT187" s="233" t="s">
        <v>226</v>
      </c>
      <c r="AU187" s="233" t="s">
        <v>84</v>
      </c>
      <c r="AY187" s="17" t="s">
        <v>224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7" t="s">
        <v>84</v>
      </c>
      <c r="BK187" s="234">
        <f>ROUND(I187*H187,2)</f>
        <v>0</v>
      </c>
      <c r="BL187" s="17" t="s">
        <v>230</v>
      </c>
      <c r="BM187" s="233" t="s">
        <v>753</v>
      </c>
    </row>
    <row r="188" spans="1:65" s="2" customFormat="1" ht="24.15" customHeight="1">
      <c r="A188" s="38"/>
      <c r="B188" s="39"/>
      <c r="C188" s="221" t="s">
        <v>500</v>
      </c>
      <c r="D188" s="221" t="s">
        <v>226</v>
      </c>
      <c r="E188" s="222" t="s">
        <v>2015</v>
      </c>
      <c r="F188" s="223" t="s">
        <v>2016</v>
      </c>
      <c r="G188" s="224" t="s">
        <v>1878</v>
      </c>
      <c r="H188" s="225">
        <v>1</v>
      </c>
      <c r="I188" s="226"/>
      <c r="J188" s="227">
        <f>ROUND(I188*H188,2)</f>
        <v>0</v>
      </c>
      <c r="K188" s="228"/>
      <c r="L188" s="44"/>
      <c r="M188" s="229" t="s">
        <v>1</v>
      </c>
      <c r="N188" s="230" t="s">
        <v>41</v>
      </c>
      <c r="O188" s="91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3" t="s">
        <v>230</v>
      </c>
      <c r="AT188" s="233" t="s">
        <v>226</v>
      </c>
      <c r="AU188" s="233" t="s">
        <v>84</v>
      </c>
      <c r="AY188" s="17" t="s">
        <v>224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7" t="s">
        <v>84</v>
      </c>
      <c r="BK188" s="234">
        <f>ROUND(I188*H188,2)</f>
        <v>0</v>
      </c>
      <c r="BL188" s="17" t="s">
        <v>230</v>
      </c>
      <c r="BM188" s="233" t="s">
        <v>766</v>
      </c>
    </row>
    <row r="189" spans="1:63" s="12" customFormat="1" ht="25.9" customHeight="1">
      <c r="A189" s="12"/>
      <c r="B189" s="205"/>
      <c r="C189" s="206"/>
      <c r="D189" s="207" t="s">
        <v>75</v>
      </c>
      <c r="E189" s="208" t="s">
        <v>1648</v>
      </c>
      <c r="F189" s="208" t="s">
        <v>1883</v>
      </c>
      <c r="G189" s="206"/>
      <c r="H189" s="206"/>
      <c r="I189" s="209"/>
      <c r="J189" s="210">
        <f>BK189</f>
        <v>0</v>
      </c>
      <c r="K189" s="206"/>
      <c r="L189" s="211"/>
      <c r="M189" s="212"/>
      <c r="N189" s="213"/>
      <c r="O189" s="213"/>
      <c r="P189" s="214">
        <f>SUM(P190:P207)</f>
        <v>0</v>
      </c>
      <c r="Q189" s="213"/>
      <c r="R189" s="214">
        <f>SUM(R190:R207)</f>
        <v>0</v>
      </c>
      <c r="S189" s="213"/>
      <c r="T189" s="215">
        <f>SUM(T190:T207)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6" t="s">
        <v>84</v>
      </c>
      <c r="AT189" s="217" t="s">
        <v>75</v>
      </c>
      <c r="AU189" s="217" t="s">
        <v>76</v>
      </c>
      <c r="AY189" s="216" t="s">
        <v>224</v>
      </c>
      <c r="BK189" s="218">
        <f>SUM(BK190:BK207)</f>
        <v>0</v>
      </c>
    </row>
    <row r="190" spans="1:65" s="2" customFormat="1" ht="24.15" customHeight="1">
      <c r="A190" s="38"/>
      <c r="B190" s="39"/>
      <c r="C190" s="221" t="s">
        <v>506</v>
      </c>
      <c r="D190" s="221" t="s">
        <v>226</v>
      </c>
      <c r="E190" s="222" t="s">
        <v>1884</v>
      </c>
      <c r="F190" s="223" t="s">
        <v>2017</v>
      </c>
      <c r="G190" s="224" t="s">
        <v>1639</v>
      </c>
      <c r="H190" s="225">
        <v>1</v>
      </c>
      <c r="I190" s="226"/>
      <c r="J190" s="227">
        <f>ROUND(I190*H190,2)</f>
        <v>0</v>
      </c>
      <c r="K190" s="228"/>
      <c r="L190" s="44"/>
      <c r="M190" s="229" t="s">
        <v>1</v>
      </c>
      <c r="N190" s="230" t="s">
        <v>41</v>
      </c>
      <c r="O190" s="91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3" t="s">
        <v>230</v>
      </c>
      <c r="AT190" s="233" t="s">
        <v>226</v>
      </c>
      <c r="AU190" s="233" t="s">
        <v>84</v>
      </c>
      <c r="AY190" s="17" t="s">
        <v>224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7" t="s">
        <v>84</v>
      </c>
      <c r="BK190" s="234">
        <f>ROUND(I190*H190,2)</f>
        <v>0</v>
      </c>
      <c r="BL190" s="17" t="s">
        <v>230</v>
      </c>
      <c r="BM190" s="233" t="s">
        <v>776</v>
      </c>
    </row>
    <row r="191" spans="1:65" s="2" customFormat="1" ht="24.15" customHeight="1">
      <c r="A191" s="38"/>
      <c r="B191" s="39"/>
      <c r="C191" s="221" t="s">
        <v>511</v>
      </c>
      <c r="D191" s="221" t="s">
        <v>226</v>
      </c>
      <c r="E191" s="222" t="s">
        <v>2018</v>
      </c>
      <c r="F191" s="223" t="s">
        <v>2019</v>
      </c>
      <c r="G191" s="224" t="s">
        <v>438</v>
      </c>
      <c r="H191" s="225">
        <v>1</v>
      </c>
      <c r="I191" s="226"/>
      <c r="J191" s="227">
        <f>ROUND(I191*H191,2)</f>
        <v>0</v>
      </c>
      <c r="K191" s="228"/>
      <c r="L191" s="44"/>
      <c r="M191" s="229" t="s">
        <v>1</v>
      </c>
      <c r="N191" s="230" t="s">
        <v>41</v>
      </c>
      <c r="O191" s="91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3" t="s">
        <v>230</v>
      </c>
      <c r="AT191" s="233" t="s">
        <v>226</v>
      </c>
      <c r="AU191" s="233" t="s">
        <v>84</v>
      </c>
      <c r="AY191" s="17" t="s">
        <v>224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7" t="s">
        <v>84</v>
      </c>
      <c r="BK191" s="234">
        <f>ROUND(I191*H191,2)</f>
        <v>0</v>
      </c>
      <c r="BL191" s="17" t="s">
        <v>230</v>
      </c>
      <c r="BM191" s="233" t="s">
        <v>787</v>
      </c>
    </row>
    <row r="192" spans="1:65" s="2" customFormat="1" ht="24.15" customHeight="1">
      <c r="A192" s="38"/>
      <c r="B192" s="39"/>
      <c r="C192" s="221" t="s">
        <v>515</v>
      </c>
      <c r="D192" s="221" t="s">
        <v>226</v>
      </c>
      <c r="E192" s="222" t="s">
        <v>2020</v>
      </c>
      <c r="F192" s="223" t="s">
        <v>1889</v>
      </c>
      <c r="G192" s="224" t="s">
        <v>438</v>
      </c>
      <c r="H192" s="225">
        <v>0.5</v>
      </c>
      <c r="I192" s="226"/>
      <c r="J192" s="227">
        <f>ROUND(I192*H192,2)</f>
        <v>0</v>
      </c>
      <c r="K192" s="228"/>
      <c r="L192" s="44"/>
      <c r="M192" s="229" t="s">
        <v>1</v>
      </c>
      <c r="N192" s="230" t="s">
        <v>41</v>
      </c>
      <c r="O192" s="91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3" t="s">
        <v>230</v>
      </c>
      <c r="AT192" s="233" t="s">
        <v>226</v>
      </c>
      <c r="AU192" s="233" t="s">
        <v>84</v>
      </c>
      <c r="AY192" s="17" t="s">
        <v>224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7" t="s">
        <v>84</v>
      </c>
      <c r="BK192" s="234">
        <f>ROUND(I192*H192,2)</f>
        <v>0</v>
      </c>
      <c r="BL192" s="17" t="s">
        <v>230</v>
      </c>
      <c r="BM192" s="233" t="s">
        <v>796</v>
      </c>
    </row>
    <row r="193" spans="1:65" s="2" customFormat="1" ht="24.15" customHeight="1">
      <c r="A193" s="38"/>
      <c r="B193" s="39"/>
      <c r="C193" s="221" t="s">
        <v>520</v>
      </c>
      <c r="D193" s="221" t="s">
        <v>226</v>
      </c>
      <c r="E193" s="222" t="s">
        <v>2021</v>
      </c>
      <c r="F193" s="223" t="s">
        <v>2022</v>
      </c>
      <c r="G193" s="224" t="s">
        <v>1639</v>
      </c>
      <c r="H193" s="225">
        <v>1</v>
      </c>
      <c r="I193" s="226"/>
      <c r="J193" s="227">
        <f>ROUND(I193*H193,2)</f>
        <v>0</v>
      </c>
      <c r="K193" s="228"/>
      <c r="L193" s="44"/>
      <c r="M193" s="229" t="s">
        <v>1</v>
      </c>
      <c r="N193" s="230" t="s">
        <v>41</v>
      </c>
      <c r="O193" s="91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3" t="s">
        <v>230</v>
      </c>
      <c r="AT193" s="233" t="s">
        <v>226</v>
      </c>
      <c r="AU193" s="233" t="s">
        <v>84</v>
      </c>
      <c r="AY193" s="17" t="s">
        <v>224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7" t="s">
        <v>84</v>
      </c>
      <c r="BK193" s="234">
        <f>ROUND(I193*H193,2)</f>
        <v>0</v>
      </c>
      <c r="BL193" s="17" t="s">
        <v>230</v>
      </c>
      <c r="BM193" s="233" t="s">
        <v>806</v>
      </c>
    </row>
    <row r="194" spans="1:65" s="2" customFormat="1" ht="24.15" customHeight="1">
      <c r="A194" s="38"/>
      <c r="B194" s="39"/>
      <c r="C194" s="221" t="s">
        <v>527</v>
      </c>
      <c r="D194" s="221" t="s">
        <v>226</v>
      </c>
      <c r="E194" s="222" t="s">
        <v>2023</v>
      </c>
      <c r="F194" s="223" t="s">
        <v>2024</v>
      </c>
      <c r="G194" s="224" t="s">
        <v>229</v>
      </c>
      <c r="H194" s="225">
        <v>1.5</v>
      </c>
      <c r="I194" s="226"/>
      <c r="J194" s="227">
        <f>ROUND(I194*H194,2)</f>
        <v>0</v>
      </c>
      <c r="K194" s="228"/>
      <c r="L194" s="44"/>
      <c r="M194" s="229" t="s">
        <v>1</v>
      </c>
      <c r="N194" s="230" t="s">
        <v>41</v>
      </c>
      <c r="O194" s="91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3" t="s">
        <v>230</v>
      </c>
      <c r="AT194" s="233" t="s">
        <v>226</v>
      </c>
      <c r="AU194" s="233" t="s">
        <v>84</v>
      </c>
      <c r="AY194" s="17" t="s">
        <v>224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7" t="s">
        <v>84</v>
      </c>
      <c r="BK194" s="234">
        <f>ROUND(I194*H194,2)</f>
        <v>0</v>
      </c>
      <c r="BL194" s="17" t="s">
        <v>230</v>
      </c>
      <c r="BM194" s="233" t="s">
        <v>816</v>
      </c>
    </row>
    <row r="195" spans="1:65" s="2" customFormat="1" ht="16.5" customHeight="1">
      <c r="A195" s="38"/>
      <c r="B195" s="39"/>
      <c r="C195" s="221" t="s">
        <v>531</v>
      </c>
      <c r="D195" s="221" t="s">
        <v>226</v>
      </c>
      <c r="E195" s="222" t="s">
        <v>1894</v>
      </c>
      <c r="F195" s="223" t="s">
        <v>2025</v>
      </c>
      <c r="G195" s="224" t="s">
        <v>229</v>
      </c>
      <c r="H195" s="225">
        <v>0.5</v>
      </c>
      <c r="I195" s="226"/>
      <c r="J195" s="227">
        <f>ROUND(I195*H195,2)</f>
        <v>0</v>
      </c>
      <c r="K195" s="228"/>
      <c r="L195" s="44"/>
      <c r="M195" s="229" t="s">
        <v>1</v>
      </c>
      <c r="N195" s="230" t="s">
        <v>41</v>
      </c>
      <c r="O195" s="91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3" t="s">
        <v>230</v>
      </c>
      <c r="AT195" s="233" t="s">
        <v>226</v>
      </c>
      <c r="AU195" s="233" t="s">
        <v>84</v>
      </c>
      <c r="AY195" s="17" t="s">
        <v>224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7" t="s">
        <v>84</v>
      </c>
      <c r="BK195" s="234">
        <f>ROUND(I195*H195,2)</f>
        <v>0</v>
      </c>
      <c r="BL195" s="17" t="s">
        <v>230</v>
      </c>
      <c r="BM195" s="233" t="s">
        <v>825</v>
      </c>
    </row>
    <row r="196" spans="1:65" s="2" customFormat="1" ht="16.5" customHeight="1">
      <c r="A196" s="38"/>
      <c r="B196" s="39"/>
      <c r="C196" s="221" t="s">
        <v>535</v>
      </c>
      <c r="D196" s="221" t="s">
        <v>226</v>
      </c>
      <c r="E196" s="222" t="s">
        <v>1896</v>
      </c>
      <c r="F196" s="223" t="s">
        <v>2026</v>
      </c>
      <c r="G196" s="224" t="s">
        <v>229</v>
      </c>
      <c r="H196" s="225">
        <v>1</v>
      </c>
      <c r="I196" s="226"/>
      <c r="J196" s="227">
        <f>ROUND(I196*H196,2)</f>
        <v>0</v>
      </c>
      <c r="K196" s="228"/>
      <c r="L196" s="44"/>
      <c r="M196" s="229" t="s">
        <v>1</v>
      </c>
      <c r="N196" s="230" t="s">
        <v>41</v>
      </c>
      <c r="O196" s="91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3" t="s">
        <v>230</v>
      </c>
      <c r="AT196" s="233" t="s">
        <v>226</v>
      </c>
      <c r="AU196" s="233" t="s">
        <v>84</v>
      </c>
      <c r="AY196" s="17" t="s">
        <v>224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7" t="s">
        <v>84</v>
      </c>
      <c r="BK196" s="234">
        <f>ROUND(I196*H196,2)</f>
        <v>0</v>
      </c>
      <c r="BL196" s="17" t="s">
        <v>230</v>
      </c>
      <c r="BM196" s="233" t="s">
        <v>835</v>
      </c>
    </row>
    <row r="197" spans="1:65" s="2" customFormat="1" ht="16.5" customHeight="1">
      <c r="A197" s="38"/>
      <c r="B197" s="39"/>
      <c r="C197" s="221" t="s">
        <v>541</v>
      </c>
      <c r="D197" s="221" t="s">
        <v>226</v>
      </c>
      <c r="E197" s="222" t="s">
        <v>2027</v>
      </c>
      <c r="F197" s="223" t="s">
        <v>2028</v>
      </c>
      <c r="G197" s="224" t="s">
        <v>1639</v>
      </c>
      <c r="H197" s="225">
        <v>1</v>
      </c>
      <c r="I197" s="226"/>
      <c r="J197" s="227">
        <f>ROUND(I197*H197,2)</f>
        <v>0</v>
      </c>
      <c r="K197" s="228"/>
      <c r="L197" s="44"/>
      <c r="M197" s="229" t="s">
        <v>1</v>
      </c>
      <c r="N197" s="230" t="s">
        <v>41</v>
      </c>
      <c r="O197" s="91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3" t="s">
        <v>230</v>
      </c>
      <c r="AT197" s="233" t="s">
        <v>226</v>
      </c>
      <c r="AU197" s="233" t="s">
        <v>84</v>
      </c>
      <c r="AY197" s="17" t="s">
        <v>224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7" t="s">
        <v>84</v>
      </c>
      <c r="BK197" s="234">
        <f>ROUND(I197*H197,2)</f>
        <v>0</v>
      </c>
      <c r="BL197" s="17" t="s">
        <v>230</v>
      </c>
      <c r="BM197" s="233" t="s">
        <v>843</v>
      </c>
    </row>
    <row r="198" spans="1:65" s="2" customFormat="1" ht="24.15" customHeight="1">
      <c r="A198" s="38"/>
      <c r="B198" s="39"/>
      <c r="C198" s="221" t="s">
        <v>546</v>
      </c>
      <c r="D198" s="221" t="s">
        <v>226</v>
      </c>
      <c r="E198" s="222" t="s">
        <v>2029</v>
      </c>
      <c r="F198" s="223" t="s">
        <v>2030</v>
      </c>
      <c r="G198" s="224" t="s">
        <v>1878</v>
      </c>
      <c r="H198" s="225">
        <v>1</v>
      </c>
      <c r="I198" s="226"/>
      <c r="J198" s="227">
        <f>ROUND(I198*H198,2)</f>
        <v>0</v>
      </c>
      <c r="K198" s="228"/>
      <c r="L198" s="44"/>
      <c r="M198" s="229" t="s">
        <v>1</v>
      </c>
      <c r="N198" s="230" t="s">
        <v>41</v>
      </c>
      <c r="O198" s="91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3" t="s">
        <v>230</v>
      </c>
      <c r="AT198" s="233" t="s">
        <v>226</v>
      </c>
      <c r="AU198" s="233" t="s">
        <v>84</v>
      </c>
      <c r="AY198" s="17" t="s">
        <v>224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7" t="s">
        <v>84</v>
      </c>
      <c r="BK198" s="234">
        <f>ROUND(I198*H198,2)</f>
        <v>0</v>
      </c>
      <c r="BL198" s="17" t="s">
        <v>230</v>
      </c>
      <c r="BM198" s="233" t="s">
        <v>853</v>
      </c>
    </row>
    <row r="199" spans="1:65" s="2" customFormat="1" ht="16.5" customHeight="1">
      <c r="A199" s="38"/>
      <c r="B199" s="39"/>
      <c r="C199" s="221" t="s">
        <v>552</v>
      </c>
      <c r="D199" s="221" t="s">
        <v>226</v>
      </c>
      <c r="E199" s="222" t="s">
        <v>2031</v>
      </c>
      <c r="F199" s="223" t="s">
        <v>2032</v>
      </c>
      <c r="G199" s="224" t="s">
        <v>438</v>
      </c>
      <c r="H199" s="225">
        <v>4</v>
      </c>
      <c r="I199" s="226"/>
      <c r="J199" s="227">
        <f>ROUND(I199*H199,2)</f>
        <v>0</v>
      </c>
      <c r="K199" s="228"/>
      <c r="L199" s="44"/>
      <c r="M199" s="229" t="s">
        <v>1</v>
      </c>
      <c r="N199" s="230" t="s">
        <v>41</v>
      </c>
      <c r="O199" s="91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3" t="s">
        <v>230</v>
      </c>
      <c r="AT199" s="233" t="s">
        <v>226</v>
      </c>
      <c r="AU199" s="233" t="s">
        <v>84</v>
      </c>
      <c r="AY199" s="17" t="s">
        <v>224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7" t="s">
        <v>84</v>
      </c>
      <c r="BK199" s="234">
        <f>ROUND(I199*H199,2)</f>
        <v>0</v>
      </c>
      <c r="BL199" s="17" t="s">
        <v>230</v>
      </c>
      <c r="BM199" s="233" t="s">
        <v>861</v>
      </c>
    </row>
    <row r="200" spans="1:65" s="2" customFormat="1" ht="16.5" customHeight="1">
      <c r="A200" s="38"/>
      <c r="B200" s="39"/>
      <c r="C200" s="221" t="s">
        <v>557</v>
      </c>
      <c r="D200" s="221" t="s">
        <v>226</v>
      </c>
      <c r="E200" s="222" t="s">
        <v>2033</v>
      </c>
      <c r="F200" s="223" t="s">
        <v>2034</v>
      </c>
      <c r="G200" s="224" t="s">
        <v>438</v>
      </c>
      <c r="H200" s="225">
        <v>3</v>
      </c>
      <c r="I200" s="226"/>
      <c r="J200" s="227">
        <f>ROUND(I200*H200,2)</f>
        <v>0</v>
      </c>
      <c r="K200" s="228"/>
      <c r="L200" s="44"/>
      <c r="M200" s="229" t="s">
        <v>1</v>
      </c>
      <c r="N200" s="230" t="s">
        <v>41</v>
      </c>
      <c r="O200" s="91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3" t="s">
        <v>230</v>
      </c>
      <c r="AT200" s="233" t="s">
        <v>226</v>
      </c>
      <c r="AU200" s="233" t="s">
        <v>84</v>
      </c>
      <c r="AY200" s="17" t="s">
        <v>224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7" t="s">
        <v>84</v>
      </c>
      <c r="BK200" s="234">
        <f>ROUND(I200*H200,2)</f>
        <v>0</v>
      </c>
      <c r="BL200" s="17" t="s">
        <v>230</v>
      </c>
      <c r="BM200" s="233" t="s">
        <v>872</v>
      </c>
    </row>
    <row r="201" spans="1:65" s="2" customFormat="1" ht="16.5" customHeight="1">
      <c r="A201" s="38"/>
      <c r="B201" s="39"/>
      <c r="C201" s="221" t="s">
        <v>562</v>
      </c>
      <c r="D201" s="221" t="s">
        <v>226</v>
      </c>
      <c r="E201" s="222" t="s">
        <v>2035</v>
      </c>
      <c r="F201" s="223" t="s">
        <v>2036</v>
      </c>
      <c r="G201" s="224" t="s">
        <v>438</v>
      </c>
      <c r="H201" s="225">
        <v>3</v>
      </c>
      <c r="I201" s="226"/>
      <c r="J201" s="227">
        <f>ROUND(I201*H201,2)</f>
        <v>0</v>
      </c>
      <c r="K201" s="228"/>
      <c r="L201" s="44"/>
      <c r="M201" s="229" t="s">
        <v>1</v>
      </c>
      <c r="N201" s="230" t="s">
        <v>41</v>
      </c>
      <c r="O201" s="91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3" t="s">
        <v>230</v>
      </c>
      <c r="AT201" s="233" t="s">
        <v>226</v>
      </c>
      <c r="AU201" s="233" t="s">
        <v>84</v>
      </c>
      <c r="AY201" s="17" t="s">
        <v>224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7" t="s">
        <v>84</v>
      </c>
      <c r="BK201" s="234">
        <f>ROUND(I201*H201,2)</f>
        <v>0</v>
      </c>
      <c r="BL201" s="17" t="s">
        <v>230</v>
      </c>
      <c r="BM201" s="233" t="s">
        <v>883</v>
      </c>
    </row>
    <row r="202" spans="1:65" s="2" customFormat="1" ht="16.5" customHeight="1">
      <c r="A202" s="38"/>
      <c r="B202" s="39"/>
      <c r="C202" s="221" t="s">
        <v>567</v>
      </c>
      <c r="D202" s="221" t="s">
        <v>226</v>
      </c>
      <c r="E202" s="222" t="s">
        <v>2037</v>
      </c>
      <c r="F202" s="223" t="s">
        <v>2038</v>
      </c>
      <c r="G202" s="224" t="s">
        <v>1838</v>
      </c>
      <c r="H202" s="225">
        <v>1</v>
      </c>
      <c r="I202" s="226"/>
      <c r="J202" s="227">
        <f>ROUND(I202*H202,2)</f>
        <v>0</v>
      </c>
      <c r="K202" s="228"/>
      <c r="L202" s="44"/>
      <c r="M202" s="229" t="s">
        <v>1</v>
      </c>
      <c r="N202" s="230" t="s">
        <v>41</v>
      </c>
      <c r="O202" s="91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3" t="s">
        <v>230</v>
      </c>
      <c r="AT202" s="233" t="s">
        <v>226</v>
      </c>
      <c r="AU202" s="233" t="s">
        <v>84</v>
      </c>
      <c r="AY202" s="17" t="s">
        <v>224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7" t="s">
        <v>84</v>
      </c>
      <c r="BK202" s="234">
        <f>ROUND(I202*H202,2)</f>
        <v>0</v>
      </c>
      <c r="BL202" s="17" t="s">
        <v>230</v>
      </c>
      <c r="BM202" s="233" t="s">
        <v>895</v>
      </c>
    </row>
    <row r="203" spans="1:65" s="2" customFormat="1" ht="16.5" customHeight="1">
      <c r="A203" s="38"/>
      <c r="B203" s="39"/>
      <c r="C203" s="221" t="s">
        <v>572</v>
      </c>
      <c r="D203" s="221" t="s">
        <v>226</v>
      </c>
      <c r="E203" s="222" t="s">
        <v>2039</v>
      </c>
      <c r="F203" s="223" t="s">
        <v>2040</v>
      </c>
      <c r="G203" s="224" t="s">
        <v>1838</v>
      </c>
      <c r="H203" s="225">
        <v>1</v>
      </c>
      <c r="I203" s="226"/>
      <c r="J203" s="227">
        <f>ROUND(I203*H203,2)</f>
        <v>0</v>
      </c>
      <c r="K203" s="228"/>
      <c r="L203" s="44"/>
      <c r="M203" s="229" t="s">
        <v>1</v>
      </c>
      <c r="N203" s="230" t="s">
        <v>41</v>
      </c>
      <c r="O203" s="91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3" t="s">
        <v>230</v>
      </c>
      <c r="AT203" s="233" t="s">
        <v>226</v>
      </c>
      <c r="AU203" s="233" t="s">
        <v>84</v>
      </c>
      <c r="AY203" s="17" t="s">
        <v>224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7" t="s">
        <v>84</v>
      </c>
      <c r="BK203" s="234">
        <f>ROUND(I203*H203,2)</f>
        <v>0</v>
      </c>
      <c r="BL203" s="17" t="s">
        <v>230</v>
      </c>
      <c r="BM203" s="233" t="s">
        <v>909</v>
      </c>
    </row>
    <row r="204" spans="1:65" s="2" customFormat="1" ht="16.5" customHeight="1">
      <c r="A204" s="38"/>
      <c r="B204" s="39"/>
      <c r="C204" s="221" t="s">
        <v>579</v>
      </c>
      <c r="D204" s="221" t="s">
        <v>226</v>
      </c>
      <c r="E204" s="222" t="s">
        <v>2041</v>
      </c>
      <c r="F204" s="223" t="s">
        <v>2042</v>
      </c>
      <c r="G204" s="224" t="s">
        <v>1838</v>
      </c>
      <c r="H204" s="225">
        <v>1</v>
      </c>
      <c r="I204" s="226"/>
      <c r="J204" s="227">
        <f>ROUND(I204*H204,2)</f>
        <v>0</v>
      </c>
      <c r="K204" s="228"/>
      <c r="L204" s="44"/>
      <c r="M204" s="229" t="s">
        <v>1</v>
      </c>
      <c r="N204" s="230" t="s">
        <v>41</v>
      </c>
      <c r="O204" s="91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3" t="s">
        <v>230</v>
      </c>
      <c r="AT204" s="233" t="s">
        <v>226</v>
      </c>
      <c r="AU204" s="233" t="s">
        <v>84</v>
      </c>
      <c r="AY204" s="17" t="s">
        <v>224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7" t="s">
        <v>84</v>
      </c>
      <c r="BK204" s="234">
        <f>ROUND(I204*H204,2)</f>
        <v>0</v>
      </c>
      <c r="BL204" s="17" t="s">
        <v>230</v>
      </c>
      <c r="BM204" s="233" t="s">
        <v>921</v>
      </c>
    </row>
    <row r="205" spans="1:65" s="2" customFormat="1" ht="16.5" customHeight="1">
      <c r="A205" s="38"/>
      <c r="B205" s="39"/>
      <c r="C205" s="221" t="s">
        <v>586</v>
      </c>
      <c r="D205" s="221" t="s">
        <v>226</v>
      </c>
      <c r="E205" s="222" t="s">
        <v>2043</v>
      </c>
      <c r="F205" s="223" t="s">
        <v>2044</v>
      </c>
      <c r="G205" s="224" t="s">
        <v>1838</v>
      </c>
      <c r="H205" s="225">
        <v>1</v>
      </c>
      <c r="I205" s="226"/>
      <c r="J205" s="227">
        <f>ROUND(I205*H205,2)</f>
        <v>0</v>
      </c>
      <c r="K205" s="228"/>
      <c r="L205" s="44"/>
      <c r="M205" s="229" t="s">
        <v>1</v>
      </c>
      <c r="N205" s="230" t="s">
        <v>41</v>
      </c>
      <c r="O205" s="91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3" t="s">
        <v>230</v>
      </c>
      <c r="AT205" s="233" t="s">
        <v>226</v>
      </c>
      <c r="AU205" s="233" t="s">
        <v>84</v>
      </c>
      <c r="AY205" s="17" t="s">
        <v>224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7" t="s">
        <v>84</v>
      </c>
      <c r="BK205" s="234">
        <f>ROUND(I205*H205,2)</f>
        <v>0</v>
      </c>
      <c r="BL205" s="17" t="s">
        <v>230</v>
      </c>
      <c r="BM205" s="233" t="s">
        <v>930</v>
      </c>
    </row>
    <row r="206" spans="1:65" s="2" customFormat="1" ht="16.5" customHeight="1">
      <c r="A206" s="38"/>
      <c r="B206" s="39"/>
      <c r="C206" s="221" t="s">
        <v>593</v>
      </c>
      <c r="D206" s="221" t="s">
        <v>226</v>
      </c>
      <c r="E206" s="222" t="s">
        <v>2045</v>
      </c>
      <c r="F206" s="223" t="s">
        <v>1880</v>
      </c>
      <c r="G206" s="224" t="s">
        <v>1838</v>
      </c>
      <c r="H206" s="225">
        <v>1</v>
      </c>
      <c r="I206" s="226"/>
      <c r="J206" s="227">
        <f>ROUND(I206*H206,2)</f>
        <v>0</v>
      </c>
      <c r="K206" s="228"/>
      <c r="L206" s="44"/>
      <c r="M206" s="229" t="s">
        <v>1</v>
      </c>
      <c r="N206" s="230" t="s">
        <v>41</v>
      </c>
      <c r="O206" s="91"/>
      <c r="P206" s="231">
        <f>O206*H206</f>
        <v>0</v>
      </c>
      <c r="Q206" s="231">
        <v>0</v>
      </c>
      <c r="R206" s="231">
        <f>Q206*H206</f>
        <v>0</v>
      </c>
      <c r="S206" s="231">
        <v>0</v>
      </c>
      <c r="T206" s="23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3" t="s">
        <v>230</v>
      </c>
      <c r="AT206" s="233" t="s">
        <v>226</v>
      </c>
      <c r="AU206" s="233" t="s">
        <v>84</v>
      </c>
      <c r="AY206" s="17" t="s">
        <v>224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7" t="s">
        <v>84</v>
      </c>
      <c r="BK206" s="234">
        <f>ROUND(I206*H206,2)</f>
        <v>0</v>
      </c>
      <c r="BL206" s="17" t="s">
        <v>230</v>
      </c>
      <c r="BM206" s="233" t="s">
        <v>941</v>
      </c>
    </row>
    <row r="207" spans="1:65" s="2" customFormat="1" ht="16.5" customHeight="1">
      <c r="A207" s="38"/>
      <c r="B207" s="39"/>
      <c r="C207" s="221" t="s">
        <v>598</v>
      </c>
      <c r="D207" s="221" t="s">
        <v>226</v>
      </c>
      <c r="E207" s="222" t="s">
        <v>2046</v>
      </c>
      <c r="F207" s="223" t="s">
        <v>2047</v>
      </c>
      <c r="G207" s="224" t="s">
        <v>1838</v>
      </c>
      <c r="H207" s="225">
        <v>1</v>
      </c>
      <c r="I207" s="226"/>
      <c r="J207" s="227">
        <f>ROUND(I207*H207,2)</f>
        <v>0</v>
      </c>
      <c r="K207" s="228"/>
      <c r="L207" s="44"/>
      <c r="M207" s="280" t="s">
        <v>1</v>
      </c>
      <c r="N207" s="281" t="s">
        <v>41</v>
      </c>
      <c r="O207" s="282"/>
      <c r="P207" s="283">
        <f>O207*H207</f>
        <v>0</v>
      </c>
      <c r="Q207" s="283">
        <v>0</v>
      </c>
      <c r="R207" s="283">
        <f>Q207*H207</f>
        <v>0</v>
      </c>
      <c r="S207" s="283">
        <v>0</v>
      </c>
      <c r="T207" s="28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3" t="s">
        <v>230</v>
      </c>
      <c r="AT207" s="233" t="s">
        <v>226</v>
      </c>
      <c r="AU207" s="233" t="s">
        <v>84</v>
      </c>
      <c r="AY207" s="17" t="s">
        <v>224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7" t="s">
        <v>84</v>
      </c>
      <c r="BK207" s="234">
        <f>ROUND(I207*H207,2)</f>
        <v>0</v>
      </c>
      <c r="BL207" s="17" t="s">
        <v>230</v>
      </c>
      <c r="BM207" s="233" t="s">
        <v>950</v>
      </c>
    </row>
    <row r="208" spans="1:31" s="2" customFormat="1" ht="6.95" customHeight="1">
      <c r="A208" s="38"/>
      <c r="B208" s="66"/>
      <c r="C208" s="67"/>
      <c r="D208" s="67"/>
      <c r="E208" s="67"/>
      <c r="F208" s="67"/>
      <c r="G208" s="67"/>
      <c r="H208" s="67"/>
      <c r="I208" s="67"/>
      <c r="J208" s="67"/>
      <c r="K208" s="67"/>
      <c r="L208" s="44"/>
      <c r="M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</row>
  </sheetData>
  <sheetProtection password="CC35" sheet="1" objects="1" scenarios="1" formatColumns="0" formatRows="0" autoFilter="0"/>
  <autoFilter ref="C119:K20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109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Stavební úpravy objektu č.p. 183/9 ul. Matiční, Ústí nad Labem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2048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22. 4. 2022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36</v>
      </c>
      <c r="E30" s="38"/>
      <c r="F30" s="38"/>
      <c r="G30" s="38"/>
      <c r="H30" s="38"/>
      <c r="I30" s="38"/>
      <c r="J30" s="153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38</v>
      </c>
      <c r="G32" s="38"/>
      <c r="H32" s="38"/>
      <c r="I32" s="154" t="s">
        <v>37</v>
      </c>
      <c r="J32" s="154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40</v>
      </c>
      <c r="E33" s="141" t="s">
        <v>41</v>
      </c>
      <c r="F33" s="156">
        <f>ROUND((SUM(BE124:BE178)),2)</f>
        <v>0</v>
      </c>
      <c r="G33" s="38"/>
      <c r="H33" s="38"/>
      <c r="I33" s="157">
        <v>0.21</v>
      </c>
      <c r="J33" s="156">
        <f>ROUND(((SUM(BE124:BE178))*I33),2)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6">
        <f>ROUND((SUM(BF124:BF178)),2)</f>
        <v>0</v>
      </c>
      <c r="G34" s="38"/>
      <c r="H34" s="38"/>
      <c r="I34" s="157">
        <v>0.15</v>
      </c>
      <c r="J34" s="156">
        <f>ROUND(((SUM(BF124:BF178))*I34),2)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6">
        <f>ROUND((SUM(BG124:BG178)),2)</f>
        <v>0</v>
      </c>
      <c r="G35" s="38"/>
      <c r="H35" s="38"/>
      <c r="I35" s="157">
        <v>0.21</v>
      </c>
      <c r="J35" s="156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6">
        <f>ROUND((SUM(BH124:BH178)),2)</f>
        <v>0</v>
      </c>
      <c r="G36" s="38"/>
      <c r="H36" s="38"/>
      <c r="I36" s="157">
        <v>0.15</v>
      </c>
      <c r="J36" s="156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6">
        <f>ROUND((SUM(BI124:BI178)),2)</f>
        <v>0</v>
      </c>
      <c r="G37" s="38"/>
      <c r="H37" s="38"/>
      <c r="I37" s="157">
        <v>0</v>
      </c>
      <c r="J37" s="156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6" t="str">
        <f>E7</f>
        <v>Stavební úpravy objektu č.p. 183/9 ul. Matiční, Ústí nad Labem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ÚT - Vytápění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č.p. 183/9, Matiční ul.</v>
      </c>
      <c r="G89" s="40"/>
      <c r="H89" s="40"/>
      <c r="I89" s="32" t="s">
        <v>22</v>
      </c>
      <c r="J89" s="79" t="str">
        <f>IF(J12="","",J12)</f>
        <v>22. 4. 2022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Ústí nad Labem</v>
      </c>
      <c r="G91" s="40"/>
      <c r="H91" s="40"/>
      <c r="I91" s="32" t="s">
        <v>30</v>
      </c>
      <c r="J91" s="36" t="str">
        <f>E21</f>
        <v xml:space="preserve">REGIONPROJEKT  spol.  s r. 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Jan Duben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7" t="s">
        <v>175</v>
      </c>
      <c r="D94" s="178"/>
      <c r="E94" s="178"/>
      <c r="F94" s="178"/>
      <c r="G94" s="178"/>
      <c r="H94" s="178"/>
      <c r="I94" s="178"/>
      <c r="J94" s="179" t="s">
        <v>176</v>
      </c>
      <c r="K94" s="17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0" t="s">
        <v>177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178</v>
      </c>
    </row>
    <row r="97" spans="1:31" s="9" customFormat="1" ht="24.95" customHeight="1">
      <c r="A97" s="9"/>
      <c r="B97" s="181"/>
      <c r="C97" s="182"/>
      <c r="D97" s="183" t="s">
        <v>2049</v>
      </c>
      <c r="E97" s="184"/>
      <c r="F97" s="184"/>
      <c r="G97" s="184"/>
      <c r="H97" s="184"/>
      <c r="I97" s="184"/>
      <c r="J97" s="185">
        <f>J125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186</v>
      </c>
      <c r="E98" s="190"/>
      <c r="F98" s="190"/>
      <c r="G98" s="190"/>
      <c r="H98" s="190"/>
      <c r="I98" s="190"/>
      <c r="J98" s="191">
        <f>J126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1"/>
      <c r="C99" s="182"/>
      <c r="D99" s="183" t="s">
        <v>189</v>
      </c>
      <c r="E99" s="184"/>
      <c r="F99" s="184"/>
      <c r="G99" s="184"/>
      <c r="H99" s="184"/>
      <c r="I99" s="184"/>
      <c r="J99" s="185">
        <f>J128</f>
        <v>0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7"/>
      <c r="C100" s="188"/>
      <c r="D100" s="189" t="s">
        <v>2050</v>
      </c>
      <c r="E100" s="190"/>
      <c r="F100" s="190"/>
      <c r="G100" s="190"/>
      <c r="H100" s="190"/>
      <c r="I100" s="190"/>
      <c r="J100" s="191">
        <f>J129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2051</v>
      </c>
      <c r="E101" s="190"/>
      <c r="F101" s="190"/>
      <c r="G101" s="190"/>
      <c r="H101" s="190"/>
      <c r="I101" s="190"/>
      <c r="J101" s="191">
        <f>J137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2052</v>
      </c>
      <c r="E102" s="190"/>
      <c r="F102" s="190"/>
      <c r="G102" s="190"/>
      <c r="H102" s="190"/>
      <c r="I102" s="190"/>
      <c r="J102" s="191">
        <f>J151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2053</v>
      </c>
      <c r="E103" s="190"/>
      <c r="F103" s="190"/>
      <c r="G103" s="190"/>
      <c r="H103" s="190"/>
      <c r="I103" s="190"/>
      <c r="J103" s="191">
        <f>J159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2054</v>
      </c>
      <c r="E104" s="190"/>
      <c r="F104" s="190"/>
      <c r="G104" s="190"/>
      <c r="H104" s="190"/>
      <c r="I104" s="190"/>
      <c r="J104" s="191">
        <f>J164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209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76" t="str">
        <f>E7</f>
        <v>Stavební úpravy objektu č.p. 183/9 ul. Matiční, Ústí nad Labem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118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ÚT - Vytápění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č.p. 183/9, Matiční ul.</v>
      </c>
      <c r="G118" s="40"/>
      <c r="H118" s="40"/>
      <c r="I118" s="32" t="s">
        <v>22</v>
      </c>
      <c r="J118" s="79" t="str">
        <f>IF(J12="","",J12)</f>
        <v>22. 4. 2022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24</v>
      </c>
      <c r="D120" s="40"/>
      <c r="E120" s="40"/>
      <c r="F120" s="27" t="str">
        <f>E15</f>
        <v>Statutární město Ústí nad Labem</v>
      </c>
      <c r="G120" s="40"/>
      <c r="H120" s="40"/>
      <c r="I120" s="32" t="s">
        <v>30</v>
      </c>
      <c r="J120" s="36" t="str">
        <f>E21</f>
        <v xml:space="preserve">REGIONPROJEKT  spol.  s r. 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32" t="s">
        <v>33</v>
      </c>
      <c r="J121" s="36" t="str">
        <f>E24</f>
        <v>Ing. Jan Duben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3"/>
      <c r="B123" s="194"/>
      <c r="C123" s="195" t="s">
        <v>210</v>
      </c>
      <c r="D123" s="196" t="s">
        <v>61</v>
      </c>
      <c r="E123" s="196" t="s">
        <v>57</v>
      </c>
      <c r="F123" s="196" t="s">
        <v>58</v>
      </c>
      <c r="G123" s="196" t="s">
        <v>211</v>
      </c>
      <c r="H123" s="196" t="s">
        <v>212</v>
      </c>
      <c r="I123" s="196" t="s">
        <v>213</v>
      </c>
      <c r="J123" s="197" t="s">
        <v>176</v>
      </c>
      <c r="K123" s="198" t="s">
        <v>214</v>
      </c>
      <c r="L123" s="199"/>
      <c r="M123" s="100" t="s">
        <v>1</v>
      </c>
      <c r="N123" s="101" t="s">
        <v>40</v>
      </c>
      <c r="O123" s="101" t="s">
        <v>215</v>
      </c>
      <c r="P123" s="101" t="s">
        <v>216</v>
      </c>
      <c r="Q123" s="101" t="s">
        <v>217</v>
      </c>
      <c r="R123" s="101" t="s">
        <v>218</v>
      </c>
      <c r="S123" s="101" t="s">
        <v>219</v>
      </c>
      <c r="T123" s="102" t="s">
        <v>220</v>
      </c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</row>
    <row r="124" spans="1:63" s="2" customFormat="1" ht="22.8" customHeight="1">
      <c r="A124" s="38"/>
      <c r="B124" s="39"/>
      <c r="C124" s="107" t="s">
        <v>221</v>
      </c>
      <c r="D124" s="40"/>
      <c r="E124" s="40"/>
      <c r="F124" s="40"/>
      <c r="G124" s="40"/>
      <c r="H124" s="40"/>
      <c r="I124" s="40"/>
      <c r="J124" s="200">
        <f>BK124</f>
        <v>0</v>
      </c>
      <c r="K124" s="40"/>
      <c r="L124" s="44"/>
      <c r="M124" s="103"/>
      <c r="N124" s="201"/>
      <c r="O124" s="104"/>
      <c r="P124" s="202">
        <f>P125+P128</f>
        <v>0</v>
      </c>
      <c r="Q124" s="104"/>
      <c r="R124" s="202">
        <f>R125+R128</f>
        <v>2.67638</v>
      </c>
      <c r="S124" s="104"/>
      <c r="T124" s="203">
        <f>T125+T128</f>
        <v>0.001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178</v>
      </c>
      <c r="BK124" s="204">
        <f>BK125+BK128</f>
        <v>0</v>
      </c>
    </row>
    <row r="125" spans="1:63" s="12" customFormat="1" ht="25.9" customHeight="1">
      <c r="A125" s="12"/>
      <c r="B125" s="205"/>
      <c r="C125" s="206"/>
      <c r="D125" s="207" t="s">
        <v>75</v>
      </c>
      <c r="E125" s="208" t="s">
        <v>222</v>
      </c>
      <c r="F125" s="208" t="s">
        <v>222</v>
      </c>
      <c r="G125" s="206"/>
      <c r="H125" s="206"/>
      <c r="I125" s="209"/>
      <c r="J125" s="210">
        <f>BK125</f>
        <v>0</v>
      </c>
      <c r="K125" s="206"/>
      <c r="L125" s="211"/>
      <c r="M125" s="212"/>
      <c r="N125" s="213"/>
      <c r="O125" s="213"/>
      <c r="P125" s="214">
        <f>P126</f>
        <v>0</v>
      </c>
      <c r="Q125" s="213"/>
      <c r="R125" s="214">
        <f>R126</f>
        <v>0</v>
      </c>
      <c r="S125" s="213"/>
      <c r="T125" s="215">
        <f>T126</f>
        <v>0.001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6" t="s">
        <v>84</v>
      </c>
      <c r="AT125" s="217" t="s">
        <v>75</v>
      </c>
      <c r="AU125" s="217" t="s">
        <v>76</v>
      </c>
      <c r="AY125" s="216" t="s">
        <v>224</v>
      </c>
      <c r="BK125" s="218">
        <f>BK126</f>
        <v>0</v>
      </c>
    </row>
    <row r="126" spans="1:63" s="12" customFormat="1" ht="22.8" customHeight="1">
      <c r="A126" s="12"/>
      <c r="B126" s="205"/>
      <c r="C126" s="206"/>
      <c r="D126" s="207" t="s">
        <v>75</v>
      </c>
      <c r="E126" s="219" t="s">
        <v>272</v>
      </c>
      <c r="F126" s="219" t="s">
        <v>505</v>
      </c>
      <c r="G126" s="206"/>
      <c r="H126" s="206"/>
      <c r="I126" s="209"/>
      <c r="J126" s="220">
        <f>BK126</f>
        <v>0</v>
      </c>
      <c r="K126" s="206"/>
      <c r="L126" s="211"/>
      <c r="M126" s="212"/>
      <c r="N126" s="213"/>
      <c r="O126" s="213"/>
      <c r="P126" s="214">
        <f>P127</f>
        <v>0</v>
      </c>
      <c r="Q126" s="213"/>
      <c r="R126" s="214">
        <f>R127</f>
        <v>0</v>
      </c>
      <c r="S126" s="213"/>
      <c r="T126" s="215">
        <f>T127</f>
        <v>0.001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6" t="s">
        <v>84</v>
      </c>
      <c r="AT126" s="217" t="s">
        <v>75</v>
      </c>
      <c r="AU126" s="217" t="s">
        <v>84</v>
      </c>
      <c r="AY126" s="216" t="s">
        <v>224</v>
      </c>
      <c r="BK126" s="218">
        <f>BK127</f>
        <v>0</v>
      </c>
    </row>
    <row r="127" spans="1:65" s="2" customFormat="1" ht="37.8" customHeight="1">
      <c r="A127" s="38"/>
      <c r="B127" s="39"/>
      <c r="C127" s="221" t="s">
        <v>84</v>
      </c>
      <c r="D127" s="221" t="s">
        <v>226</v>
      </c>
      <c r="E127" s="222" t="s">
        <v>2055</v>
      </c>
      <c r="F127" s="223" t="s">
        <v>2056</v>
      </c>
      <c r="G127" s="224" t="s">
        <v>1646</v>
      </c>
      <c r="H127" s="225">
        <v>1</v>
      </c>
      <c r="I127" s="226"/>
      <c r="J127" s="227">
        <f>ROUND(I127*H127,2)</f>
        <v>0</v>
      </c>
      <c r="K127" s="228"/>
      <c r="L127" s="44"/>
      <c r="M127" s="229" t="s">
        <v>1</v>
      </c>
      <c r="N127" s="230" t="s">
        <v>41</v>
      </c>
      <c r="O127" s="91"/>
      <c r="P127" s="231">
        <f>O127*H127</f>
        <v>0</v>
      </c>
      <c r="Q127" s="231">
        <v>0</v>
      </c>
      <c r="R127" s="231">
        <f>Q127*H127</f>
        <v>0</v>
      </c>
      <c r="S127" s="231">
        <v>0.001</v>
      </c>
      <c r="T127" s="232">
        <f>S127*H127</f>
        <v>0.001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3" t="s">
        <v>230</v>
      </c>
      <c r="AT127" s="233" t="s">
        <v>226</v>
      </c>
      <c r="AU127" s="233" t="s">
        <v>86</v>
      </c>
      <c r="AY127" s="17" t="s">
        <v>224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7" t="s">
        <v>84</v>
      </c>
      <c r="BK127" s="234">
        <f>ROUND(I127*H127,2)</f>
        <v>0</v>
      </c>
      <c r="BL127" s="17" t="s">
        <v>230</v>
      </c>
      <c r="BM127" s="233" t="s">
        <v>2057</v>
      </c>
    </row>
    <row r="128" spans="1:63" s="12" customFormat="1" ht="25.9" customHeight="1">
      <c r="A128" s="12"/>
      <c r="B128" s="205"/>
      <c r="C128" s="206"/>
      <c r="D128" s="207" t="s">
        <v>75</v>
      </c>
      <c r="E128" s="208" t="s">
        <v>723</v>
      </c>
      <c r="F128" s="208" t="s">
        <v>724</v>
      </c>
      <c r="G128" s="206"/>
      <c r="H128" s="206"/>
      <c r="I128" s="209"/>
      <c r="J128" s="210">
        <f>BK128</f>
        <v>0</v>
      </c>
      <c r="K128" s="206"/>
      <c r="L128" s="211"/>
      <c r="M128" s="212"/>
      <c r="N128" s="213"/>
      <c r="O128" s="213"/>
      <c r="P128" s="214">
        <f>P129+P137+P151+P159+P164</f>
        <v>0</v>
      </c>
      <c r="Q128" s="213"/>
      <c r="R128" s="214">
        <f>R129+R137+R151+R159+R164</f>
        <v>2.67638</v>
      </c>
      <c r="S128" s="213"/>
      <c r="T128" s="215">
        <f>T129+T137+T151+T159+T164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6" t="s">
        <v>86</v>
      </c>
      <c r="AT128" s="217" t="s">
        <v>75</v>
      </c>
      <c r="AU128" s="217" t="s">
        <v>76</v>
      </c>
      <c r="AY128" s="216" t="s">
        <v>224</v>
      </c>
      <c r="BK128" s="218">
        <f>BK129+BK137+BK151+BK159+BK164</f>
        <v>0</v>
      </c>
    </row>
    <row r="129" spans="1:63" s="12" customFormat="1" ht="22.8" customHeight="1">
      <c r="A129" s="12"/>
      <c r="B129" s="205"/>
      <c r="C129" s="206"/>
      <c r="D129" s="207" t="s">
        <v>75</v>
      </c>
      <c r="E129" s="219" t="s">
        <v>2058</v>
      </c>
      <c r="F129" s="219" t="s">
        <v>2059</v>
      </c>
      <c r="G129" s="206"/>
      <c r="H129" s="206"/>
      <c r="I129" s="209"/>
      <c r="J129" s="220">
        <f>BK129</f>
        <v>0</v>
      </c>
      <c r="K129" s="206"/>
      <c r="L129" s="211"/>
      <c r="M129" s="212"/>
      <c r="N129" s="213"/>
      <c r="O129" s="213"/>
      <c r="P129" s="214">
        <f>SUM(P130:P136)</f>
        <v>0</v>
      </c>
      <c r="Q129" s="213"/>
      <c r="R129" s="214">
        <f>SUM(R130:R136)</f>
        <v>0.36127</v>
      </c>
      <c r="S129" s="213"/>
      <c r="T129" s="215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6" t="s">
        <v>86</v>
      </c>
      <c r="AT129" s="217" t="s">
        <v>75</v>
      </c>
      <c r="AU129" s="217" t="s">
        <v>84</v>
      </c>
      <c r="AY129" s="216" t="s">
        <v>224</v>
      </c>
      <c r="BK129" s="218">
        <f>SUM(BK130:BK136)</f>
        <v>0</v>
      </c>
    </row>
    <row r="130" spans="1:65" s="2" customFormat="1" ht="37.8" customHeight="1">
      <c r="A130" s="38"/>
      <c r="B130" s="39"/>
      <c r="C130" s="269" t="s">
        <v>86</v>
      </c>
      <c r="D130" s="269" t="s">
        <v>413</v>
      </c>
      <c r="E130" s="270" t="s">
        <v>2060</v>
      </c>
      <c r="F130" s="271" t="s">
        <v>2061</v>
      </c>
      <c r="G130" s="272" t="s">
        <v>518</v>
      </c>
      <c r="H130" s="273">
        <v>1</v>
      </c>
      <c r="I130" s="274"/>
      <c r="J130" s="275">
        <f>ROUND(I130*H130,2)</f>
        <v>0</v>
      </c>
      <c r="K130" s="276"/>
      <c r="L130" s="277"/>
      <c r="M130" s="278" t="s">
        <v>1</v>
      </c>
      <c r="N130" s="279" t="s">
        <v>41</v>
      </c>
      <c r="O130" s="91"/>
      <c r="P130" s="231">
        <f>O130*H130</f>
        <v>0</v>
      </c>
      <c r="Q130" s="231">
        <v>0.05161</v>
      </c>
      <c r="R130" s="231">
        <f>Q130*H130</f>
        <v>0.05161</v>
      </c>
      <c r="S130" s="231">
        <v>0</v>
      </c>
      <c r="T130" s="23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3" t="s">
        <v>412</v>
      </c>
      <c r="AT130" s="233" t="s">
        <v>413</v>
      </c>
      <c r="AU130" s="233" t="s">
        <v>86</v>
      </c>
      <c r="AY130" s="17" t="s">
        <v>224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7" t="s">
        <v>84</v>
      </c>
      <c r="BK130" s="234">
        <f>ROUND(I130*H130,2)</f>
        <v>0</v>
      </c>
      <c r="BL130" s="17" t="s">
        <v>318</v>
      </c>
      <c r="BM130" s="233" t="s">
        <v>2062</v>
      </c>
    </row>
    <row r="131" spans="1:65" s="2" customFormat="1" ht="21.75" customHeight="1">
      <c r="A131" s="38"/>
      <c r="B131" s="39"/>
      <c r="C131" s="269" t="s">
        <v>241</v>
      </c>
      <c r="D131" s="269" t="s">
        <v>413</v>
      </c>
      <c r="E131" s="270" t="s">
        <v>2063</v>
      </c>
      <c r="F131" s="271" t="s">
        <v>2064</v>
      </c>
      <c r="G131" s="272" t="s">
        <v>518</v>
      </c>
      <c r="H131" s="273">
        <v>1</v>
      </c>
      <c r="I131" s="274"/>
      <c r="J131" s="275">
        <f>ROUND(I131*H131,2)</f>
        <v>0</v>
      </c>
      <c r="K131" s="276"/>
      <c r="L131" s="277"/>
      <c r="M131" s="278" t="s">
        <v>1</v>
      </c>
      <c r="N131" s="279" t="s">
        <v>41</v>
      </c>
      <c r="O131" s="91"/>
      <c r="P131" s="231">
        <f>O131*H131</f>
        <v>0</v>
      </c>
      <c r="Q131" s="231">
        <v>0.05161</v>
      </c>
      <c r="R131" s="231">
        <f>Q131*H131</f>
        <v>0.05161</v>
      </c>
      <c r="S131" s="231">
        <v>0</v>
      </c>
      <c r="T131" s="23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3" t="s">
        <v>412</v>
      </c>
      <c r="AT131" s="233" t="s">
        <v>413</v>
      </c>
      <c r="AU131" s="233" t="s">
        <v>86</v>
      </c>
      <c r="AY131" s="17" t="s">
        <v>224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7" t="s">
        <v>84</v>
      </c>
      <c r="BK131" s="234">
        <f>ROUND(I131*H131,2)</f>
        <v>0</v>
      </c>
      <c r="BL131" s="17" t="s">
        <v>318</v>
      </c>
      <c r="BM131" s="233" t="s">
        <v>2065</v>
      </c>
    </row>
    <row r="132" spans="1:65" s="2" customFormat="1" ht="24.15" customHeight="1">
      <c r="A132" s="38"/>
      <c r="B132" s="39"/>
      <c r="C132" s="269" t="s">
        <v>230</v>
      </c>
      <c r="D132" s="269" t="s">
        <v>413</v>
      </c>
      <c r="E132" s="270" t="s">
        <v>2066</v>
      </c>
      <c r="F132" s="271" t="s">
        <v>2067</v>
      </c>
      <c r="G132" s="272" t="s">
        <v>518</v>
      </c>
      <c r="H132" s="273">
        <v>1</v>
      </c>
      <c r="I132" s="274"/>
      <c r="J132" s="275">
        <f>ROUND(I132*H132,2)</f>
        <v>0</v>
      </c>
      <c r="K132" s="276"/>
      <c r="L132" s="277"/>
      <c r="M132" s="278" t="s">
        <v>1</v>
      </c>
      <c r="N132" s="279" t="s">
        <v>41</v>
      </c>
      <c r="O132" s="91"/>
      <c r="P132" s="231">
        <f>O132*H132</f>
        <v>0</v>
      </c>
      <c r="Q132" s="231">
        <v>0.05161</v>
      </c>
      <c r="R132" s="231">
        <f>Q132*H132</f>
        <v>0.05161</v>
      </c>
      <c r="S132" s="231">
        <v>0</v>
      </c>
      <c r="T132" s="23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3" t="s">
        <v>412</v>
      </c>
      <c r="AT132" s="233" t="s">
        <v>413</v>
      </c>
      <c r="AU132" s="233" t="s">
        <v>86</v>
      </c>
      <c r="AY132" s="17" t="s">
        <v>224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7" t="s">
        <v>84</v>
      </c>
      <c r="BK132" s="234">
        <f>ROUND(I132*H132,2)</f>
        <v>0</v>
      </c>
      <c r="BL132" s="17" t="s">
        <v>318</v>
      </c>
      <c r="BM132" s="233" t="s">
        <v>2068</v>
      </c>
    </row>
    <row r="133" spans="1:65" s="2" customFormat="1" ht="16.5" customHeight="1">
      <c r="A133" s="38"/>
      <c r="B133" s="39"/>
      <c r="C133" s="269" t="s">
        <v>250</v>
      </c>
      <c r="D133" s="269" t="s">
        <v>413</v>
      </c>
      <c r="E133" s="270" t="s">
        <v>2069</v>
      </c>
      <c r="F133" s="271" t="s">
        <v>2070</v>
      </c>
      <c r="G133" s="272" t="s">
        <v>518</v>
      </c>
      <c r="H133" s="273">
        <v>1</v>
      </c>
      <c r="I133" s="274"/>
      <c r="J133" s="275">
        <f>ROUND(I133*H133,2)</f>
        <v>0</v>
      </c>
      <c r="K133" s="276"/>
      <c r="L133" s="277"/>
      <c r="M133" s="278" t="s">
        <v>1</v>
      </c>
      <c r="N133" s="279" t="s">
        <v>41</v>
      </c>
      <c r="O133" s="91"/>
      <c r="P133" s="231">
        <f>O133*H133</f>
        <v>0</v>
      </c>
      <c r="Q133" s="231">
        <v>0.05161</v>
      </c>
      <c r="R133" s="231">
        <f>Q133*H133</f>
        <v>0.05161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412</v>
      </c>
      <c r="AT133" s="233" t="s">
        <v>413</v>
      </c>
      <c r="AU133" s="233" t="s">
        <v>86</v>
      </c>
      <c r="AY133" s="17" t="s">
        <v>224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84</v>
      </c>
      <c r="BK133" s="234">
        <f>ROUND(I133*H133,2)</f>
        <v>0</v>
      </c>
      <c r="BL133" s="17" t="s">
        <v>318</v>
      </c>
      <c r="BM133" s="233" t="s">
        <v>2071</v>
      </c>
    </row>
    <row r="134" spans="1:65" s="2" customFormat="1" ht="16.5" customHeight="1">
      <c r="A134" s="38"/>
      <c r="B134" s="39"/>
      <c r="C134" s="269" t="s">
        <v>256</v>
      </c>
      <c r="D134" s="269" t="s">
        <v>413</v>
      </c>
      <c r="E134" s="270" t="s">
        <v>2072</v>
      </c>
      <c r="F134" s="271" t="s">
        <v>2073</v>
      </c>
      <c r="G134" s="272" t="s">
        <v>518</v>
      </c>
      <c r="H134" s="273">
        <v>1</v>
      </c>
      <c r="I134" s="274"/>
      <c r="J134" s="275">
        <f>ROUND(I134*H134,2)</f>
        <v>0</v>
      </c>
      <c r="K134" s="276"/>
      <c r="L134" s="277"/>
      <c r="M134" s="278" t="s">
        <v>1</v>
      </c>
      <c r="N134" s="279" t="s">
        <v>41</v>
      </c>
      <c r="O134" s="91"/>
      <c r="P134" s="231">
        <f>O134*H134</f>
        <v>0</v>
      </c>
      <c r="Q134" s="231">
        <v>0.05161</v>
      </c>
      <c r="R134" s="231">
        <f>Q134*H134</f>
        <v>0.05161</v>
      </c>
      <c r="S134" s="231">
        <v>0</v>
      </c>
      <c r="T134" s="23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3" t="s">
        <v>412</v>
      </c>
      <c r="AT134" s="233" t="s">
        <v>413</v>
      </c>
      <c r="AU134" s="233" t="s">
        <v>86</v>
      </c>
      <c r="AY134" s="17" t="s">
        <v>224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7" t="s">
        <v>84</v>
      </c>
      <c r="BK134" s="234">
        <f>ROUND(I134*H134,2)</f>
        <v>0</v>
      </c>
      <c r="BL134" s="17" t="s">
        <v>318</v>
      </c>
      <c r="BM134" s="233" t="s">
        <v>2074</v>
      </c>
    </row>
    <row r="135" spans="1:65" s="2" customFormat="1" ht="16.5" customHeight="1">
      <c r="A135" s="38"/>
      <c r="B135" s="39"/>
      <c r="C135" s="269" t="s">
        <v>260</v>
      </c>
      <c r="D135" s="269" t="s">
        <v>413</v>
      </c>
      <c r="E135" s="270" t="s">
        <v>2075</v>
      </c>
      <c r="F135" s="271" t="s">
        <v>2076</v>
      </c>
      <c r="G135" s="272" t="s">
        <v>518</v>
      </c>
      <c r="H135" s="273">
        <v>1</v>
      </c>
      <c r="I135" s="274"/>
      <c r="J135" s="275">
        <f>ROUND(I135*H135,2)</f>
        <v>0</v>
      </c>
      <c r="K135" s="276"/>
      <c r="L135" s="277"/>
      <c r="M135" s="278" t="s">
        <v>1</v>
      </c>
      <c r="N135" s="279" t="s">
        <v>41</v>
      </c>
      <c r="O135" s="91"/>
      <c r="P135" s="231">
        <f>O135*H135</f>
        <v>0</v>
      </c>
      <c r="Q135" s="231">
        <v>0.05161</v>
      </c>
      <c r="R135" s="231">
        <f>Q135*H135</f>
        <v>0.05161</v>
      </c>
      <c r="S135" s="231">
        <v>0</v>
      </c>
      <c r="T135" s="23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3" t="s">
        <v>412</v>
      </c>
      <c r="AT135" s="233" t="s">
        <v>413</v>
      </c>
      <c r="AU135" s="233" t="s">
        <v>86</v>
      </c>
      <c r="AY135" s="17" t="s">
        <v>224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7" t="s">
        <v>84</v>
      </c>
      <c r="BK135" s="234">
        <f>ROUND(I135*H135,2)</f>
        <v>0</v>
      </c>
      <c r="BL135" s="17" t="s">
        <v>318</v>
      </c>
      <c r="BM135" s="233" t="s">
        <v>2077</v>
      </c>
    </row>
    <row r="136" spans="1:65" s="2" customFormat="1" ht="16.5" customHeight="1">
      <c r="A136" s="38"/>
      <c r="B136" s="39"/>
      <c r="C136" s="221" t="s">
        <v>267</v>
      </c>
      <c r="D136" s="221" t="s">
        <v>226</v>
      </c>
      <c r="E136" s="222" t="s">
        <v>2078</v>
      </c>
      <c r="F136" s="223" t="s">
        <v>2079</v>
      </c>
      <c r="G136" s="224" t="s">
        <v>518</v>
      </c>
      <c r="H136" s="225">
        <v>1</v>
      </c>
      <c r="I136" s="226"/>
      <c r="J136" s="227">
        <f>ROUND(I136*H136,2)</f>
        <v>0</v>
      </c>
      <c r="K136" s="228"/>
      <c r="L136" s="44"/>
      <c r="M136" s="229" t="s">
        <v>1</v>
      </c>
      <c r="N136" s="230" t="s">
        <v>41</v>
      </c>
      <c r="O136" s="91"/>
      <c r="P136" s="231">
        <f>O136*H136</f>
        <v>0</v>
      </c>
      <c r="Q136" s="231">
        <v>0.05161</v>
      </c>
      <c r="R136" s="231">
        <f>Q136*H136</f>
        <v>0.05161</v>
      </c>
      <c r="S136" s="231">
        <v>0</v>
      </c>
      <c r="T136" s="23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3" t="s">
        <v>318</v>
      </c>
      <c r="AT136" s="233" t="s">
        <v>226</v>
      </c>
      <c r="AU136" s="233" t="s">
        <v>86</v>
      </c>
      <c r="AY136" s="17" t="s">
        <v>224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7" t="s">
        <v>84</v>
      </c>
      <c r="BK136" s="234">
        <f>ROUND(I136*H136,2)</f>
        <v>0</v>
      </c>
      <c r="BL136" s="17" t="s">
        <v>318</v>
      </c>
      <c r="BM136" s="233" t="s">
        <v>2080</v>
      </c>
    </row>
    <row r="137" spans="1:63" s="12" customFormat="1" ht="22.8" customHeight="1">
      <c r="A137" s="12"/>
      <c r="B137" s="205"/>
      <c r="C137" s="206"/>
      <c r="D137" s="207" t="s">
        <v>75</v>
      </c>
      <c r="E137" s="219" t="s">
        <v>2081</v>
      </c>
      <c r="F137" s="219" t="s">
        <v>2082</v>
      </c>
      <c r="G137" s="206"/>
      <c r="H137" s="206"/>
      <c r="I137" s="209"/>
      <c r="J137" s="220">
        <f>BK137</f>
        <v>0</v>
      </c>
      <c r="K137" s="206"/>
      <c r="L137" s="211"/>
      <c r="M137" s="212"/>
      <c r="N137" s="213"/>
      <c r="O137" s="213"/>
      <c r="P137" s="214">
        <f>SUM(P138:P150)</f>
        <v>0</v>
      </c>
      <c r="Q137" s="213"/>
      <c r="R137" s="214">
        <f>SUM(R138:R150)</f>
        <v>1.80635</v>
      </c>
      <c r="S137" s="213"/>
      <c r="T137" s="215">
        <f>SUM(T138:T150)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6" t="s">
        <v>86</v>
      </c>
      <c r="AT137" s="217" t="s">
        <v>75</v>
      </c>
      <c r="AU137" s="217" t="s">
        <v>84</v>
      </c>
      <c r="AY137" s="216" t="s">
        <v>224</v>
      </c>
      <c r="BK137" s="218">
        <f>SUM(BK138:BK150)</f>
        <v>0</v>
      </c>
    </row>
    <row r="138" spans="1:65" s="2" customFormat="1" ht="37.8" customHeight="1">
      <c r="A138" s="38"/>
      <c r="B138" s="39"/>
      <c r="C138" s="269" t="s">
        <v>272</v>
      </c>
      <c r="D138" s="269" t="s">
        <v>413</v>
      </c>
      <c r="E138" s="270" t="s">
        <v>2083</v>
      </c>
      <c r="F138" s="271" t="s">
        <v>2061</v>
      </c>
      <c r="G138" s="272" t="s">
        <v>518</v>
      </c>
      <c r="H138" s="273">
        <v>2</v>
      </c>
      <c r="I138" s="274"/>
      <c r="J138" s="275">
        <f>ROUND(I138*H138,2)</f>
        <v>0</v>
      </c>
      <c r="K138" s="276"/>
      <c r="L138" s="277"/>
      <c r="M138" s="278" t="s">
        <v>1</v>
      </c>
      <c r="N138" s="279" t="s">
        <v>41</v>
      </c>
      <c r="O138" s="91"/>
      <c r="P138" s="231">
        <f>O138*H138</f>
        <v>0</v>
      </c>
      <c r="Q138" s="231">
        <v>0.05161</v>
      </c>
      <c r="R138" s="231">
        <f>Q138*H138</f>
        <v>0.10322</v>
      </c>
      <c r="S138" s="231">
        <v>0</v>
      </c>
      <c r="T138" s="23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3" t="s">
        <v>412</v>
      </c>
      <c r="AT138" s="233" t="s">
        <v>413</v>
      </c>
      <c r="AU138" s="233" t="s">
        <v>86</v>
      </c>
      <c r="AY138" s="17" t="s">
        <v>224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7" t="s">
        <v>84</v>
      </c>
      <c r="BK138" s="234">
        <f>ROUND(I138*H138,2)</f>
        <v>0</v>
      </c>
      <c r="BL138" s="17" t="s">
        <v>318</v>
      </c>
      <c r="BM138" s="233" t="s">
        <v>2084</v>
      </c>
    </row>
    <row r="139" spans="1:65" s="2" customFormat="1" ht="16.5" customHeight="1">
      <c r="A139" s="38"/>
      <c r="B139" s="39"/>
      <c r="C139" s="269" t="s">
        <v>277</v>
      </c>
      <c r="D139" s="269" t="s">
        <v>413</v>
      </c>
      <c r="E139" s="270" t="s">
        <v>2085</v>
      </c>
      <c r="F139" s="271" t="s">
        <v>2086</v>
      </c>
      <c r="G139" s="272" t="s">
        <v>518</v>
      </c>
      <c r="H139" s="273">
        <v>2</v>
      </c>
      <c r="I139" s="274"/>
      <c r="J139" s="275">
        <f>ROUND(I139*H139,2)</f>
        <v>0</v>
      </c>
      <c r="K139" s="276"/>
      <c r="L139" s="277"/>
      <c r="M139" s="278" t="s">
        <v>1</v>
      </c>
      <c r="N139" s="279" t="s">
        <v>41</v>
      </c>
      <c r="O139" s="91"/>
      <c r="P139" s="231">
        <f>O139*H139</f>
        <v>0</v>
      </c>
      <c r="Q139" s="231">
        <v>0.05161</v>
      </c>
      <c r="R139" s="231">
        <f>Q139*H139</f>
        <v>0.10322</v>
      </c>
      <c r="S139" s="231">
        <v>0</v>
      </c>
      <c r="T139" s="23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3" t="s">
        <v>412</v>
      </c>
      <c r="AT139" s="233" t="s">
        <v>413</v>
      </c>
      <c r="AU139" s="233" t="s">
        <v>86</v>
      </c>
      <c r="AY139" s="17" t="s">
        <v>224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7" t="s">
        <v>84</v>
      </c>
      <c r="BK139" s="234">
        <f>ROUND(I139*H139,2)</f>
        <v>0</v>
      </c>
      <c r="BL139" s="17" t="s">
        <v>318</v>
      </c>
      <c r="BM139" s="233" t="s">
        <v>2087</v>
      </c>
    </row>
    <row r="140" spans="1:65" s="2" customFormat="1" ht="21.75" customHeight="1">
      <c r="A140" s="38"/>
      <c r="B140" s="39"/>
      <c r="C140" s="269" t="s">
        <v>282</v>
      </c>
      <c r="D140" s="269" t="s">
        <v>413</v>
      </c>
      <c r="E140" s="270" t="s">
        <v>2088</v>
      </c>
      <c r="F140" s="271" t="s">
        <v>2089</v>
      </c>
      <c r="G140" s="272" t="s">
        <v>518</v>
      </c>
      <c r="H140" s="273">
        <v>2</v>
      </c>
      <c r="I140" s="274"/>
      <c r="J140" s="275">
        <f>ROUND(I140*H140,2)</f>
        <v>0</v>
      </c>
      <c r="K140" s="276"/>
      <c r="L140" s="277"/>
      <c r="M140" s="278" t="s">
        <v>1</v>
      </c>
      <c r="N140" s="279" t="s">
        <v>41</v>
      </c>
      <c r="O140" s="91"/>
      <c r="P140" s="231">
        <f>O140*H140</f>
        <v>0</v>
      </c>
      <c r="Q140" s="231">
        <v>0.05161</v>
      </c>
      <c r="R140" s="231">
        <f>Q140*H140</f>
        <v>0.10322</v>
      </c>
      <c r="S140" s="231">
        <v>0</v>
      </c>
      <c r="T140" s="23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3" t="s">
        <v>412</v>
      </c>
      <c r="AT140" s="233" t="s">
        <v>413</v>
      </c>
      <c r="AU140" s="233" t="s">
        <v>86</v>
      </c>
      <c r="AY140" s="17" t="s">
        <v>224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7" t="s">
        <v>84</v>
      </c>
      <c r="BK140" s="234">
        <f>ROUND(I140*H140,2)</f>
        <v>0</v>
      </c>
      <c r="BL140" s="17" t="s">
        <v>318</v>
      </c>
      <c r="BM140" s="233" t="s">
        <v>2090</v>
      </c>
    </row>
    <row r="141" spans="1:65" s="2" customFormat="1" ht="16.5" customHeight="1">
      <c r="A141" s="38"/>
      <c r="B141" s="39"/>
      <c r="C141" s="269" t="s">
        <v>289</v>
      </c>
      <c r="D141" s="269" t="s">
        <v>413</v>
      </c>
      <c r="E141" s="270" t="s">
        <v>2091</v>
      </c>
      <c r="F141" s="271" t="s">
        <v>2092</v>
      </c>
      <c r="G141" s="272" t="s">
        <v>518</v>
      </c>
      <c r="H141" s="273">
        <v>2</v>
      </c>
      <c r="I141" s="274"/>
      <c r="J141" s="275">
        <f>ROUND(I141*H141,2)</f>
        <v>0</v>
      </c>
      <c r="K141" s="276"/>
      <c r="L141" s="277"/>
      <c r="M141" s="278" t="s">
        <v>1</v>
      </c>
      <c r="N141" s="279" t="s">
        <v>41</v>
      </c>
      <c r="O141" s="91"/>
      <c r="P141" s="231">
        <f>O141*H141</f>
        <v>0</v>
      </c>
      <c r="Q141" s="231">
        <v>0.05161</v>
      </c>
      <c r="R141" s="231">
        <f>Q141*H141</f>
        <v>0.10322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412</v>
      </c>
      <c r="AT141" s="233" t="s">
        <v>413</v>
      </c>
      <c r="AU141" s="233" t="s">
        <v>86</v>
      </c>
      <c r="AY141" s="17" t="s">
        <v>224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84</v>
      </c>
      <c r="BK141" s="234">
        <f>ROUND(I141*H141,2)</f>
        <v>0</v>
      </c>
      <c r="BL141" s="17" t="s">
        <v>318</v>
      </c>
      <c r="BM141" s="233" t="s">
        <v>2093</v>
      </c>
    </row>
    <row r="142" spans="1:65" s="2" customFormat="1" ht="24.15" customHeight="1">
      <c r="A142" s="38"/>
      <c r="B142" s="39"/>
      <c r="C142" s="269" t="s">
        <v>296</v>
      </c>
      <c r="D142" s="269" t="s">
        <v>413</v>
      </c>
      <c r="E142" s="270" t="s">
        <v>2094</v>
      </c>
      <c r="F142" s="271" t="s">
        <v>2095</v>
      </c>
      <c r="G142" s="272" t="s">
        <v>518</v>
      </c>
      <c r="H142" s="273">
        <v>2</v>
      </c>
      <c r="I142" s="274"/>
      <c r="J142" s="275">
        <f>ROUND(I142*H142,2)</f>
        <v>0</v>
      </c>
      <c r="K142" s="276"/>
      <c r="L142" s="277"/>
      <c r="M142" s="278" t="s">
        <v>1</v>
      </c>
      <c r="N142" s="279" t="s">
        <v>41</v>
      </c>
      <c r="O142" s="91"/>
      <c r="P142" s="231">
        <f>O142*H142</f>
        <v>0</v>
      </c>
      <c r="Q142" s="231">
        <v>0.05161</v>
      </c>
      <c r="R142" s="231">
        <f>Q142*H142</f>
        <v>0.10322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412</v>
      </c>
      <c r="AT142" s="233" t="s">
        <v>413</v>
      </c>
      <c r="AU142" s="233" t="s">
        <v>86</v>
      </c>
      <c r="AY142" s="17" t="s">
        <v>224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84</v>
      </c>
      <c r="BK142" s="234">
        <f>ROUND(I142*H142,2)</f>
        <v>0</v>
      </c>
      <c r="BL142" s="17" t="s">
        <v>318</v>
      </c>
      <c r="BM142" s="233" t="s">
        <v>2096</v>
      </c>
    </row>
    <row r="143" spans="1:65" s="2" customFormat="1" ht="16.5" customHeight="1">
      <c r="A143" s="38"/>
      <c r="B143" s="39"/>
      <c r="C143" s="269" t="s">
        <v>303</v>
      </c>
      <c r="D143" s="269" t="s">
        <v>413</v>
      </c>
      <c r="E143" s="270" t="s">
        <v>2097</v>
      </c>
      <c r="F143" s="271" t="s">
        <v>2098</v>
      </c>
      <c r="G143" s="272" t="s">
        <v>518</v>
      </c>
      <c r="H143" s="273">
        <v>4</v>
      </c>
      <c r="I143" s="274"/>
      <c r="J143" s="275">
        <f>ROUND(I143*H143,2)</f>
        <v>0</v>
      </c>
      <c r="K143" s="276"/>
      <c r="L143" s="277"/>
      <c r="M143" s="278" t="s">
        <v>1</v>
      </c>
      <c r="N143" s="279" t="s">
        <v>41</v>
      </c>
      <c r="O143" s="91"/>
      <c r="P143" s="231">
        <f>O143*H143</f>
        <v>0</v>
      </c>
      <c r="Q143" s="231">
        <v>0.05161</v>
      </c>
      <c r="R143" s="231">
        <f>Q143*H143</f>
        <v>0.20644</v>
      </c>
      <c r="S143" s="231">
        <v>0</v>
      </c>
      <c r="T143" s="23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3" t="s">
        <v>412</v>
      </c>
      <c r="AT143" s="233" t="s">
        <v>413</v>
      </c>
      <c r="AU143" s="233" t="s">
        <v>86</v>
      </c>
      <c r="AY143" s="17" t="s">
        <v>224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7" t="s">
        <v>84</v>
      </c>
      <c r="BK143" s="234">
        <f>ROUND(I143*H143,2)</f>
        <v>0</v>
      </c>
      <c r="BL143" s="17" t="s">
        <v>318</v>
      </c>
      <c r="BM143" s="233" t="s">
        <v>2099</v>
      </c>
    </row>
    <row r="144" spans="1:65" s="2" customFormat="1" ht="16.5" customHeight="1">
      <c r="A144" s="38"/>
      <c r="B144" s="39"/>
      <c r="C144" s="269" t="s">
        <v>8</v>
      </c>
      <c r="D144" s="269" t="s">
        <v>413</v>
      </c>
      <c r="E144" s="270" t="s">
        <v>2100</v>
      </c>
      <c r="F144" s="271" t="s">
        <v>2101</v>
      </c>
      <c r="G144" s="272" t="s">
        <v>518</v>
      </c>
      <c r="H144" s="273">
        <v>1</v>
      </c>
      <c r="I144" s="274"/>
      <c r="J144" s="275">
        <f>ROUND(I144*H144,2)</f>
        <v>0</v>
      </c>
      <c r="K144" s="276"/>
      <c r="L144" s="277"/>
      <c r="M144" s="278" t="s">
        <v>1</v>
      </c>
      <c r="N144" s="279" t="s">
        <v>41</v>
      </c>
      <c r="O144" s="91"/>
      <c r="P144" s="231">
        <f>O144*H144</f>
        <v>0</v>
      </c>
      <c r="Q144" s="231">
        <v>0.05161</v>
      </c>
      <c r="R144" s="231">
        <f>Q144*H144</f>
        <v>0.05161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412</v>
      </c>
      <c r="AT144" s="233" t="s">
        <v>413</v>
      </c>
      <c r="AU144" s="233" t="s">
        <v>86</v>
      </c>
      <c r="AY144" s="17" t="s">
        <v>224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84</v>
      </c>
      <c r="BK144" s="234">
        <f>ROUND(I144*H144,2)</f>
        <v>0</v>
      </c>
      <c r="BL144" s="17" t="s">
        <v>318</v>
      </c>
      <c r="BM144" s="233" t="s">
        <v>2102</v>
      </c>
    </row>
    <row r="145" spans="1:65" s="2" customFormat="1" ht="16.5" customHeight="1">
      <c r="A145" s="38"/>
      <c r="B145" s="39"/>
      <c r="C145" s="269" t="s">
        <v>318</v>
      </c>
      <c r="D145" s="269" t="s">
        <v>413</v>
      </c>
      <c r="E145" s="270" t="s">
        <v>2103</v>
      </c>
      <c r="F145" s="271" t="s">
        <v>2104</v>
      </c>
      <c r="G145" s="272" t="s">
        <v>518</v>
      </c>
      <c r="H145" s="273">
        <v>1</v>
      </c>
      <c r="I145" s="274"/>
      <c r="J145" s="275">
        <f>ROUND(I145*H145,2)</f>
        <v>0</v>
      </c>
      <c r="K145" s="276"/>
      <c r="L145" s="277"/>
      <c r="M145" s="278" t="s">
        <v>1</v>
      </c>
      <c r="N145" s="279" t="s">
        <v>41</v>
      </c>
      <c r="O145" s="91"/>
      <c r="P145" s="231">
        <f>O145*H145</f>
        <v>0</v>
      </c>
      <c r="Q145" s="231">
        <v>0.05161</v>
      </c>
      <c r="R145" s="231">
        <f>Q145*H145</f>
        <v>0.05161</v>
      </c>
      <c r="S145" s="231">
        <v>0</v>
      </c>
      <c r="T145" s="23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3" t="s">
        <v>412</v>
      </c>
      <c r="AT145" s="233" t="s">
        <v>413</v>
      </c>
      <c r="AU145" s="233" t="s">
        <v>86</v>
      </c>
      <c r="AY145" s="17" t="s">
        <v>224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7" t="s">
        <v>84</v>
      </c>
      <c r="BK145" s="234">
        <f>ROUND(I145*H145,2)</f>
        <v>0</v>
      </c>
      <c r="BL145" s="17" t="s">
        <v>318</v>
      </c>
      <c r="BM145" s="233" t="s">
        <v>2105</v>
      </c>
    </row>
    <row r="146" spans="1:65" s="2" customFormat="1" ht="16.5" customHeight="1">
      <c r="A146" s="38"/>
      <c r="B146" s="39"/>
      <c r="C146" s="269" t="s">
        <v>329</v>
      </c>
      <c r="D146" s="269" t="s">
        <v>413</v>
      </c>
      <c r="E146" s="270" t="s">
        <v>2106</v>
      </c>
      <c r="F146" s="271" t="s">
        <v>2107</v>
      </c>
      <c r="G146" s="272" t="s">
        <v>518</v>
      </c>
      <c r="H146" s="273">
        <v>1</v>
      </c>
      <c r="I146" s="274"/>
      <c r="J146" s="275">
        <f>ROUND(I146*H146,2)</f>
        <v>0</v>
      </c>
      <c r="K146" s="276"/>
      <c r="L146" s="277"/>
      <c r="M146" s="278" t="s">
        <v>1</v>
      </c>
      <c r="N146" s="279" t="s">
        <v>41</v>
      </c>
      <c r="O146" s="91"/>
      <c r="P146" s="231">
        <f>O146*H146</f>
        <v>0</v>
      </c>
      <c r="Q146" s="231">
        <v>0.05161</v>
      </c>
      <c r="R146" s="231">
        <f>Q146*H146</f>
        <v>0.05161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412</v>
      </c>
      <c r="AT146" s="233" t="s">
        <v>413</v>
      </c>
      <c r="AU146" s="233" t="s">
        <v>86</v>
      </c>
      <c r="AY146" s="17" t="s">
        <v>224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84</v>
      </c>
      <c r="BK146" s="234">
        <f>ROUND(I146*H146,2)</f>
        <v>0</v>
      </c>
      <c r="BL146" s="17" t="s">
        <v>318</v>
      </c>
      <c r="BM146" s="233" t="s">
        <v>2108</v>
      </c>
    </row>
    <row r="147" spans="1:65" s="2" customFormat="1" ht="16.5" customHeight="1">
      <c r="A147" s="38"/>
      <c r="B147" s="39"/>
      <c r="C147" s="269" t="s">
        <v>334</v>
      </c>
      <c r="D147" s="269" t="s">
        <v>413</v>
      </c>
      <c r="E147" s="270" t="s">
        <v>2109</v>
      </c>
      <c r="F147" s="271" t="s">
        <v>2110</v>
      </c>
      <c r="G147" s="272" t="s">
        <v>518</v>
      </c>
      <c r="H147" s="273">
        <v>8</v>
      </c>
      <c r="I147" s="274"/>
      <c r="J147" s="275">
        <f>ROUND(I147*H147,2)</f>
        <v>0</v>
      </c>
      <c r="K147" s="276"/>
      <c r="L147" s="277"/>
      <c r="M147" s="278" t="s">
        <v>1</v>
      </c>
      <c r="N147" s="279" t="s">
        <v>41</v>
      </c>
      <c r="O147" s="91"/>
      <c r="P147" s="231">
        <f>O147*H147</f>
        <v>0</v>
      </c>
      <c r="Q147" s="231">
        <v>0.05161</v>
      </c>
      <c r="R147" s="231">
        <f>Q147*H147</f>
        <v>0.41288</v>
      </c>
      <c r="S147" s="231">
        <v>0</v>
      </c>
      <c r="T147" s="23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3" t="s">
        <v>412</v>
      </c>
      <c r="AT147" s="233" t="s">
        <v>413</v>
      </c>
      <c r="AU147" s="233" t="s">
        <v>86</v>
      </c>
      <c r="AY147" s="17" t="s">
        <v>224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7" t="s">
        <v>84</v>
      </c>
      <c r="BK147" s="234">
        <f>ROUND(I147*H147,2)</f>
        <v>0</v>
      </c>
      <c r="BL147" s="17" t="s">
        <v>318</v>
      </c>
      <c r="BM147" s="233" t="s">
        <v>2111</v>
      </c>
    </row>
    <row r="148" spans="1:65" s="2" customFormat="1" ht="16.5" customHeight="1">
      <c r="A148" s="38"/>
      <c r="B148" s="39"/>
      <c r="C148" s="269" t="s">
        <v>339</v>
      </c>
      <c r="D148" s="269" t="s">
        <v>413</v>
      </c>
      <c r="E148" s="270" t="s">
        <v>2112</v>
      </c>
      <c r="F148" s="271" t="s">
        <v>2113</v>
      </c>
      <c r="G148" s="272" t="s">
        <v>518</v>
      </c>
      <c r="H148" s="273">
        <v>1</v>
      </c>
      <c r="I148" s="274"/>
      <c r="J148" s="275">
        <f>ROUND(I148*H148,2)</f>
        <v>0</v>
      </c>
      <c r="K148" s="276"/>
      <c r="L148" s="277"/>
      <c r="M148" s="278" t="s">
        <v>1</v>
      </c>
      <c r="N148" s="279" t="s">
        <v>41</v>
      </c>
      <c r="O148" s="91"/>
      <c r="P148" s="231">
        <f>O148*H148</f>
        <v>0</v>
      </c>
      <c r="Q148" s="231">
        <v>0.05161</v>
      </c>
      <c r="R148" s="231">
        <f>Q148*H148</f>
        <v>0.05161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412</v>
      </c>
      <c r="AT148" s="233" t="s">
        <v>413</v>
      </c>
      <c r="AU148" s="233" t="s">
        <v>86</v>
      </c>
      <c r="AY148" s="17" t="s">
        <v>224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84</v>
      </c>
      <c r="BK148" s="234">
        <f>ROUND(I148*H148,2)</f>
        <v>0</v>
      </c>
      <c r="BL148" s="17" t="s">
        <v>318</v>
      </c>
      <c r="BM148" s="233" t="s">
        <v>2114</v>
      </c>
    </row>
    <row r="149" spans="1:65" s="2" customFormat="1" ht="16.5" customHeight="1">
      <c r="A149" s="38"/>
      <c r="B149" s="39"/>
      <c r="C149" s="269" t="s">
        <v>345</v>
      </c>
      <c r="D149" s="269" t="s">
        <v>413</v>
      </c>
      <c r="E149" s="270" t="s">
        <v>2115</v>
      </c>
      <c r="F149" s="271" t="s">
        <v>2116</v>
      </c>
      <c r="G149" s="272" t="s">
        <v>518</v>
      </c>
      <c r="H149" s="273">
        <v>8</v>
      </c>
      <c r="I149" s="274"/>
      <c r="J149" s="275">
        <f>ROUND(I149*H149,2)</f>
        <v>0</v>
      </c>
      <c r="K149" s="276"/>
      <c r="L149" s="277"/>
      <c r="M149" s="278" t="s">
        <v>1</v>
      </c>
      <c r="N149" s="279" t="s">
        <v>41</v>
      </c>
      <c r="O149" s="91"/>
      <c r="P149" s="231">
        <f>O149*H149</f>
        <v>0</v>
      </c>
      <c r="Q149" s="231">
        <v>0.05161</v>
      </c>
      <c r="R149" s="231">
        <f>Q149*H149</f>
        <v>0.41288</v>
      </c>
      <c r="S149" s="231">
        <v>0</v>
      </c>
      <c r="T149" s="23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3" t="s">
        <v>412</v>
      </c>
      <c r="AT149" s="233" t="s">
        <v>413</v>
      </c>
      <c r="AU149" s="233" t="s">
        <v>86</v>
      </c>
      <c r="AY149" s="17" t="s">
        <v>224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7" t="s">
        <v>84</v>
      </c>
      <c r="BK149" s="234">
        <f>ROUND(I149*H149,2)</f>
        <v>0</v>
      </c>
      <c r="BL149" s="17" t="s">
        <v>318</v>
      </c>
      <c r="BM149" s="233" t="s">
        <v>2117</v>
      </c>
    </row>
    <row r="150" spans="1:65" s="2" customFormat="1" ht="16.5" customHeight="1">
      <c r="A150" s="38"/>
      <c r="B150" s="39"/>
      <c r="C150" s="221" t="s">
        <v>7</v>
      </c>
      <c r="D150" s="221" t="s">
        <v>226</v>
      </c>
      <c r="E150" s="222" t="s">
        <v>2118</v>
      </c>
      <c r="F150" s="223" t="s">
        <v>2119</v>
      </c>
      <c r="G150" s="224" t="s">
        <v>518</v>
      </c>
      <c r="H150" s="225">
        <v>1</v>
      </c>
      <c r="I150" s="226"/>
      <c r="J150" s="227">
        <f>ROUND(I150*H150,2)</f>
        <v>0</v>
      </c>
      <c r="K150" s="228"/>
      <c r="L150" s="44"/>
      <c r="M150" s="229" t="s">
        <v>1</v>
      </c>
      <c r="N150" s="230" t="s">
        <v>41</v>
      </c>
      <c r="O150" s="91"/>
      <c r="P150" s="231">
        <f>O150*H150</f>
        <v>0</v>
      </c>
      <c r="Q150" s="231">
        <v>0.05161</v>
      </c>
      <c r="R150" s="231">
        <f>Q150*H150</f>
        <v>0.05161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318</v>
      </c>
      <c r="AT150" s="233" t="s">
        <v>226</v>
      </c>
      <c r="AU150" s="233" t="s">
        <v>86</v>
      </c>
      <c r="AY150" s="17" t="s">
        <v>224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84</v>
      </c>
      <c r="BK150" s="234">
        <f>ROUND(I150*H150,2)</f>
        <v>0</v>
      </c>
      <c r="BL150" s="17" t="s">
        <v>318</v>
      </c>
      <c r="BM150" s="233" t="s">
        <v>2120</v>
      </c>
    </row>
    <row r="151" spans="1:63" s="12" customFormat="1" ht="22.8" customHeight="1">
      <c r="A151" s="12"/>
      <c r="B151" s="205"/>
      <c r="C151" s="206"/>
      <c r="D151" s="207" t="s">
        <v>75</v>
      </c>
      <c r="E151" s="219" t="s">
        <v>2121</v>
      </c>
      <c r="F151" s="219" t="s">
        <v>2122</v>
      </c>
      <c r="G151" s="206"/>
      <c r="H151" s="206"/>
      <c r="I151" s="209"/>
      <c r="J151" s="220">
        <f>BK151</f>
        <v>0</v>
      </c>
      <c r="K151" s="206"/>
      <c r="L151" s="211"/>
      <c r="M151" s="212"/>
      <c r="N151" s="213"/>
      <c r="O151" s="213"/>
      <c r="P151" s="214">
        <f>SUM(P152:P158)</f>
        <v>0</v>
      </c>
      <c r="Q151" s="213"/>
      <c r="R151" s="214">
        <f>SUM(R152:R158)</f>
        <v>0.10841</v>
      </c>
      <c r="S151" s="213"/>
      <c r="T151" s="215">
        <f>SUM(T152:T158)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6" t="s">
        <v>86</v>
      </c>
      <c r="AT151" s="217" t="s">
        <v>75</v>
      </c>
      <c r="AU151" s="217" t="s">
        <v>84</v>
      </c>
      <c r="AY151" s="216" t="s">
        <v>224</v>
      </c>
      <c r="BK151" s="218">
        <f>SUM(BK152:BK158)</f>
        <v>0</v>
      </c>
    </row>
    <row r="152" spans="1:65" s="2" customFormat="1" ht="24.15" customHeight="1">
      <c r="A152" s="38"/>
      <c r="B152" s="39"/>
      <c r="C152" s="221" t="s">
        <v>354</v>
      </c>
      <c r="D152" s="221" t="s">
        <v>226</v>
      </c>
      <c r="E152" s="222" t="s">
        <v>2123</v>
      </c>
      <c r="F152" s="223" t="s">
        <v>2124</v>
      </c>
      <c r="G152" s="224" t="s">
        <v>438</v>
      </c>
      <c r="H152" s="225">
        <v>142</v>
      </c>
      <c r="I152" s="226"/>
      <c r="J152" s="227">
        <f>ROUND(I152*H152,2)</f>
        <v>0</v>
      </c>
      <c r="K152" s="228"/>
      <c r="L152" s="44"/>
      <c r="M152" s="229" t="s">
        <v>1</v>
      </c>
      <c r="N152" s="230" t="s">
        <v>41</v>
      </c>
      <c r="O152" s="91"/>
      <c r="P152" s="231">
        <f>O152*H152</f>
        <v>0</v>
      </c>
      <c r="Q152" s="231">
        <v>0.00045</v>
      </c>
      <c r="R152" s="231">
        <f>Q152*H152</f>
        <v>0.0639</v>
      </c>
      <c r="S152" s="231">
        <v>0</v>
      </c>
      <c r="T152" s="23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3" t="s">
        <v>318</v>
      </c>
      <c r="AT152" s="233" t="s">
        <v>226</v>
      </c>
      <c r="AU152" s="233" t="s">
        <v>86</v>
      </c>
      <c r="AY152" s="17" t="s">
        <v>224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7" t="s">
        <v>84</v>
      </c>
      <c r="BK152" s="234">
        <f>ROUND(I152*H152,2)</f>
        <v>0</v>
      </c>
      <c r="BL152" s="17" t="s">
        <v>318</v>
      </c>
      <c r="BM152" s="233" t="s">
        <v>2125</v>
      </c>
    </row>
    <row r="153" spans="1:65" s="2" customFormat="1" ht="24.15" customHeight="1">
      <c r="A153" s="38"/>
      <c r="B153" s="39"/>
      <c r="C153" s="221" t="s">
        <v>360</v>
      </c>
      <c r="D153" s="221" t="s">
        <v>226</v>
      </c>
      <c r="E153" s="222" t="s">
        <v>2126</v>
      </c>
      <c r="F153" s="223" t="s">
        <v>2127</v>
      </c>
      <c r="G153" s="224" t="s">
        <v>438</v>
      </c>
      <c r="H153" s="225">
        <v>41</v>
      </c>
      <c r="I153" s="226"/>
      <c r="J153" s="227">
        <f>ROUND(I153*H153,2)</f>
        <v>0</v>
      </c>
      <c r="K153" s="228"/>
      <c r="L153" s="44"/>
      <c r="M153" s="229" t="s">
        <v>1</v>
      </c>
      <c r="N153" s="230" t="s">
        <v>41</v>
      </c>
      <c r="O153" s="91"/>
      <c r="P153" s="231">
        <f>O153*H153</f>
        <v>0</v>
      </c>
      <c r="Q153" s="231">
        <v>0.00055</v>
      </c>
      <c r="R153" s="231">
        <f>Q153*H153</f>
        <v>0.02255</v>
      </c>
      <c r="S153" s="231">
        <v>0</v>
      </c>
      <c r="T153" s="23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3" t="s">
        <v>318</v>
      </c>
      <c r="AT153" s="233" t="s">
        <v>226</v>
      </c>
      <c r="AU153" s="233" t="s">
        <v>86</v>
      </c>
      <c r="AY153" s="17" t="s">
        <v>224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7" t="s">
        <v>84</v>
      </c>
      <c r="BK153" s="234">
        <f>ROUND(I153*H153,2)</f>
        <v>0</v>
      </c>
      <c r="BL153" s="17" t="s">
        <v>318</v>
      </c>
      <c r="BM153" s="233" t="s">
        <v>2128</v>
      </c>
    </row>
    <row r="154" spans="1:65" s="2" customFormat="1" ht="16.5" customHeight="1">
      <c r="A154" s="38"/>
      <c r="B154" s="39"/>
      <c r="C154" s="221" t="s">
        <v>365</v>
      </c>
      <c r="D154" s="221" t="s">
        <v>226</v>
      </c>
      <c r="E154" s="222" t="s">
        <v>2129</v>
      </c>
      <c r="F154" s="223" t="s">
        <v>2130</v>
      </c>
      <c r="G154" s="224" t="s">
        <v>438</v>
      </c>
      <c r="H154" s="225">
        <v>183</v>
      </c>
      <c r="I154" s="226"/>
      <c r="J154" s="227">
        <f>ROUND(I154*H154,2)</f>
        <v>0</v>
      </c>
      <c r="K154" s="228"/>
      <c r="L154" s="44"/>
      <c r="M154" s="229" t="s">
        <v>1</v>
      </c>
      <c r="N154" s="230" t="s">
        <v>41</v>
      </c>
      <c r="O154" s="91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318</v>
      </c>
      <c r="AT154" s="233" t="s">
        <v>226</v>
      </c>
      <c r="AU154" s="233" t="s">
        <v>86</v>
      </c>
      <c r="AY154" s="17" t="s">
        <v>224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84</v>
      </c>
      <c r="BK154" s="234">
        <f>ROUND(I154*H154,2)</f>
        <v>0</v>
      </c>
      <c r="BL154" s="17" t="s">
        <v>318</v>
      </c>
      <c r="BM154" s="233" t="s">
        <v>2131</v>
      </c>
    </row>
    <row r="155" spans="1:51" s="13" customFormat="1" ht="12">
      <c r="A155" s="13"/>
      <c r="B155" s="235"/>
      <c r="C155" s="236"/>
      <c r="D155" s="237" t="s">
        <v>232</v>
      </c>
      <c r="E155" s="238" t="s">
        <v>1</v>
      </c>
      <c r="F155" s="239" t="s">
        <v>2132</v>
      </c>
      <c r="G155" s="236"/>
      <c r="H155" s="240">
        <v>183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232</v>
      </c>
      <c r="AU155" s="246" t="s">
        <v>86</v>
      </c>
      <c r="AV155" s="13" t="s">
        <v>86</v>
      </c>
      <c r="AW155" s="13" t="s">
        <v>32</v>
      </c>
      <c r="AX155" s="13" t="s">
        <v>84</v>
      </c>
      <c r="AY155" s="246" t="s">
        <v>224</v>
      </c>
    </row>
    <row r="156" spans="1:65" s="2" customFormat="1" ht="33" customHeight="1">
      <c r="A156" s="38"/>
      <c r="B156" s="39"/>
      <c r="C156" s="221" t="s">
        <v>369</v>
      </c>
      <c r="D156" s="221" t="s">
        <v>226</v>
      </c>
      <c r="E156" s="222" t="s">
        <v>2133</v>
      </c>
      <c r="F156" s="223" t="s">
        <v>2134</v>
      </c>
      <c r="G156" s="224" t="s">
        <v>438</v>
      </c>
      <c r="H156" s="225">
        <v>183</v>
      </c>
      <c r="I156" s="226"/>
      <c r="J156" s="227">
        <f>ROUND(I156*H156,2)</f>
        <v>0</v>
      </c>
      <c r="K156" s="228"/>
      <c r="L156" s="44"/>
      <c r="M156" s="229" t="s">
        <v>1</v>
      </c>
      <c r="N156" s="230" t="s">
        <v>41</v>
      </c>
      <c r="O156" s="91"/>
      <c r="P156" s="231">
        <f>O156*H156</f>
        <v>0</v>
      </c>
      <c r="Q156" s="231">
        <v>0.00012</v>
      </c>
      <c r="R156" s="231">
        <f>Q156*H156</f>
        <v>0.02196</v>
      </c>
      <c r="S156" s="231">
        <v>0</v>
      </c>
      <c r="T156" s="23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3" t="s">
        <v>318</v>
      </c>
      <c r="AT156" s="233" t="s">
        <v>226</v>
      </c>
      <c r="AU156" s="233" t="s">
        <v>86</v>
      </c>
      <c r="AY156" s="17" t="s">
        <v>224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7" t="s">
        <v>84</v>
      </c>
      <c r="BK156" s="234">
        <f>ROUND(I156*H156,2)</f>
        <v>0</v>
      </c>
      <c r="BL156" s="17" t="s">
        <v>318</v>
      </c>
      <c r="BM156" s="233" t="s">
        <v>2135</v>
      </c>
    </row>
    <row r="157" spans="1:51" s="13" customFormat="1" ht="12">
      <c r="A157" s="13"/>
      <c r="B157" s="235"/>
      <c r="C157" s="236"/>
      <c r="D157" s="237" t="s">
        <v>232</v>
      </c>
      <c r="E157" s="238" t="s">
        <v>1</v>
      </c>
      <c r="F157" s="239" t="s">
        <v>2132</v>
      </c>
      <c r="G157" s="236"/>
      <c r="H157" s="240">
        <v>183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232</v>
      </c>
      <c r="AU157" s="246" t="s">
        <v>86</v>
      </c>
      <c r="AV157" s="13" t="s">
        <v>86</v>
      </c>
      <c r="AW157" s="13" t="s">
        <v>32</v>
      </c>
      <c r="AX157" s="13" t="s">
        <v>84</v>
      </c>
      <c r="AY157" s="246" t="s">
        <v>224</v>
      </c>
    </row>
    <row r="158" spans="1:65" s="2" customFormat="1" ht="24.15" customHeight="1">
      <c r="A158" s="38"/>
      <c r="B158" s="39"/>
      <c r="C158" s="221" t="s">
        <v>380</v>
      </c>
      <c r="D158" s="221" t="s">
        <v>226</v>
      </c>
      <c r="E158" s="222" t="s">
        <v>2136</v>
      </c>
      <c r="F158" s="223" t="s">
        <v>2137</v>
      </c>
      <c r="G158" s="224" t="s">
        <v>253</v>
      </c>
      <c r="H158" s="225">
        <v>0.108</v>
      </c>
      <c r="I158" s="226"/>
      <c r="J158" s="227">
        <f>ROUND(I158*H158,2)</f>
        <v>0</v>
      </c>
      <c r="K158" s="228"/>
      <c r="L158" s="44"/>
      <c r="M158" s="229" t="s">
        <v>1</v>
      </c>
      <c r="N158" s="230" t="s">
        <v>41</v>
      </c>
      <c r="O158" s="91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318</v>
      </c>
      <c r="AT158" s="233" t="s">
        <v>226</v>
      </c>
      <c r="AU158" s="233" t="s">
        <v>86</v>
      </c>
      <c r="AY158" s="17" t="s">
        <v>224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84</v>
      </c>
      <c r="BK158" s="234">
        <f>ROUND(I158*H158,2)</f>
        <v>0</v>
      </c>
      <c r="BL158" s="17" t="s">
        <v>318</v>
      </c>
      <c r="BM158" s="233" t="s">
        <v>2138</v>
      </c>
    </row>
    <row r="159" spans="1:63" s="12" customFormat="1" ht="22.8" customHeight="1">
      <c r="A159" s="12"/>
      <c r="B159" s="205"/>
      <c r="C159" s="206"/>
      <c r="D159" s="207" t="s">
        <v>75</v>
      </c>
      <c r="E159" s="219" t="s">
        <v>2139</v>
      </c>
      <c r="F159" s="219" t="s">
        <v>2140</v>
      </c>
      <c r="G159" s="206"/>
      <c r="H159" s="206"/>
      <c r="I159" s="209"/>
      <c r="J159" s="220">
        <f>BK159</f>
        <v>0</v>
      </c>
      <c r="K159" s="206"/>
      <c r="L159" s="211"/>
      <c r="M159" s="212"/>
      <c r="N159" s="213"/>
      <c r="O159" s="213"/>
      <c r="P159" s="214">
        <f>SUM(P160:P163)</f>
        <v>0</v>
      </c>
      <c r="Q159" s="213"/>
      <c r="R159" s="214">
        <f>SUM(R160:R163)</f>
        <v>0.01075</v>
      </c>
      <c r="S159" s="213"/>
      <c r="T159" s="215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6" t="s">
        <v>86</v>
      </c>
      <c r="AT159" s="217" t="s">
        <v>75</v>
      </c>
      <c r="AU159" s="217" t="s">
        <v>84</v>
      </c>
      <c r="AY159" s="216" t="s">
        <v>224</v>
      </c>
      <c r="BK159" s="218">
        <f>SUM(BK160:BK163)</f>
        <v>0</v>
      </c>
    </row>
    <row r="160" spans="1:65" s="2" customFormat="1" ht="21.75" customHeight="1">
      <c r="A160" s="38"/>
      <c r="B160" s="39"/>
      <c r="C160" s="221" t="s">
        <v>385</v>
      </c>
      <c r="D160" s="221" t="s">
        <v>226</v>
      </c>
      <c r="E160" s="222" t="s">
        <v>2141</v>
      </c>
      <c r="F160" s="223" t="s">
        <v>2142</v>
      </c>
      <c r="G160" s="224" t="s">
        <v>321</v>
      </c>
      <c r="H160" s="225">
        <v>10</v>
      </c>
      <c r="I160" s="226"/>
      <c r="J160" s="227">
        <f>ROUND(I160*H160,2)</f>
        <v>0</v>
      </c>
      <c r="K160" s="228"/>
      <c r="L160" s="44"/>
      <c r="M160" s="229" t="s">
        <v>1</v>
      </c>
      <c r="N160" s="230" t="s">
        <v>41</v>
      </c>
      <c r="O160" s="91"/>
      <c r="P160" s="231">
        <f>O160*H160</f>
        <v>0</v>
      </c>
      <c r="Q160" s="231">
        <v>0.00076</v>
      </c>
      <c r="R160" s="231">
        <f>Q160*H160</f>
        <v>0.007600000000000001</v>
      </c>
      <c r="S160" s="231">
        <v>0</v>
      </c>
      <c r="T160" s="23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3" t="s">
        <v>318</v>
      </c>
      <c r="AT160" s="233" t="s">
        <v>226</v>
      </c>
      <c r="AU160" s="233" t="s">
        <v>86</v>
      </c>
      <c r="AY160" s="17" t="s">
        <v>224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7" t="s">
        <v>84</v>
      </c>
      <c r="BK160" s="234">
        <f>ROUND(I160*H160,2)</f>
        <v>0</v>
      </c>
      <c r="BL160" s="17" t="s">
        <v>318</v>
      </c>
      <c r="BM160" s="233" t="s">
        <v>2143</v>
      </c>
    </row>
    <row r="161" spans="1:65" s="2" customFormat="1" ht="24.15" customHeight="1">
      <c r="A161" s="38"/>
      <c r="B161" s="39"/>
      <c r="C161" s="221" t="s">
        <v>391</v>
      </c>
      <c r="D161" s="221" t="s">
        <v>226</v>
      </c>
      <c r="E161" s="222" t="s">
        <v>2144</v>
      </c>
      <c r="F161" s="223" t="s">
        <v>2145</v>
      </c>
      <c r="G161" s="224" t="s">
        <v>321</v>
      </c>
      <c r="H161" s="225">
        <v>3</v>
      </c>
      <c r="I161" s="226"/>
      <c r="J161" s="227">
        <f>ROUND(I161*H161,2)</f>
        <v>0</v>
      </c>
      <c r="K161" s="228"/>
      <c r="L161" s="44"/>
      <c r="M161" s="229" t="s">
        <v>1</v>
      </c>
      <c r="N161" s="230" t="s">
        <v>41</v>
      </c>
      <c r="O161" s="91"/>
      <c r="P161" s="231">
        <f>O161*H161</f>
        <v>0</v>
      </c>
      <c r="Q161" s="231">
        <v>0.00076</v>
      </c>
      <c r="R161" s="231">
        <f>Q161*H161</f>
        <v>0.00228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318</v>
      </c>
      <c r="AT161" s="233" t="s">
        <v>226</v>
      </c>
      <c r="AU161" s="233" t="s">
        <v>86</v>
      </c>
      <c r="AY161" s="17" t="s">
        <v>224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84</v>
      </c>
      <c r="BK161" s="234">
        <f>ROUND(I161*H161,2)</f>
        <v>0</v>
      </c>
      <c r="BL161" s="17" t="s">
        <v>318</v>
      </c>
      <c r="BM161" s="233" t="s">
        <v>2146</v>
      </c>
    </row>
    <row r="162" spans="1:65" s="2" customFormat="1" ht="24.15" customHeight="1">
      <c r="A162" s="38"/>
      <c r="B162" s="39"/>
      <c r="C162" s="221" t="s">
        <v>398</v>
      </c>
      <c r="D162" s="221" t="s">
        <v>226</v>
      </c>
      <c r="E162" s="222" t="s">
        <v>2147</v>
      </c>
      <c r="F162" s="223" t="s">
        <v>2148</v>
      </c>
      <c r="G162" s="224" t="s">
        <v>518</v>
      </c>
      <c r="H162" s="225">
        <v>1</v>
      </c>
      <c r="I162" s="226"/>
      <c r="J162" s="227">
        <f>ROUND(I162*H162,2)</f>
        <v>0</v>
      </c>
      <c r="K162" s="228"/>
      <c r="L162" s="44"/>
      <c r="M162" s="229" t="s">
        <v>1</v>
      </c>
      <c r="N162" s="230" t="s">
        <v>41</v>
      </c>
      <c r="O162" s="91"/>
      <c r="P162" s="231">
        <f>O162*H162</f>
        <v>0</v>
      </c>
      <c r="Q162" s="231">
        <v>0.00087</v>
      </c>
      <c r="R162" s="231">
        <f>Q162*H162</f>
        <v>0.00087</v>
      </c>
      <c r="S162" s="231">
        <v>0</v>
      </c>
      <c r="T162" s="23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3" t="s">
        <v>318</v>
      </c>
      <c r="AT162" s="233" t="s">
        <v>226</v>
      </c>
      <c r="AU162" s="233" t="s">
        <v>86</v>
      </c>
      <c r="AY162" s="17" t="s">
        <v>224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7" t="s">
        <v>84</v>
      </c>
      <c r="BK162" s="234">
        <f>ROUND(I162*H162,2)</f>
        <v>0</v>
      </c>
      <c r="BL162" s="17" t="s">
        <v>318</v>
      </c>
      <c r="BM162" s="233" t="s">
        <v>2149</v>
      </c>
    </row>
    <row r="163" spans="1:65" s="2" customFormat="1" ht="21.75" customHeight="1">
      <c r="A163" s="38"/>
      <c r="B163" s="39"/>
      <c r="C163" s="221" t="s">
        <v>1679</v>
      </c>
      <c r="D163" s="221" t="s">
        <v>226</v>
      </c>
      <c r="E163" s="222" t="s">
        <v>2150</v>
      </c>
      <c r="F163" s="223" t="s">
        <v>2151</v>
      </c>
      <c r="G163" s="224" t="s">
        <v>253</v>
      </c>
      <c r="H163" s="225">
        <v>0.011</v>
      </c>
      <c r="I163" s="226"/>
      <c r="J163" s="227">
        <f>ROUND(I163*H163,2)</f>
        <v>0</v>
      </c>
      <c r="K163" s="228"/>
      <c r="L163" s="44"/>
      <c r="M163" s="229" t="s">
        <v>1</v>
      </c>
      <c r="N163" s="230" t="s">
        <v>41</v>
      </c>
      <c r="O163" s="91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3" t="s">
        <v>318</v>
      </c>
      <c r="AT163" s="233" t="s">
        <v>226</v>
      </c>
      <c r="AU163" s="233" t="s">
        <v>86</v>
      </c>
      <c r="AY163" s="17" t="s">
        <v>224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7" t="s">
        <v>84</v>
      </c>
      <c r="BK163" s="234">
        <f>ROUND(I163*H163,2)</f>
        <v>0</v>
      </c>
      <c r="BL163" s="17" t="s">
        <v>318</v>
      </c>
      <c r="BM163" s="233" t="s">
        <v>2152</v>
      </c>
    </row>
    <row r="164" spans="1:63" s="12" customFormat="1" ht="22.8" customHeight="1">
      <c r="A164" s="12"/>
      <c r="B164" s="205"/>
      <c r="C164" s="206"/>
      <c r="D164" s="207" t="s">
        <v>75</v>
      </c>
      <c r="E164" s="219" t="s">
        <v>2153</v>
      </c>
      <c r="F164" s="219" t="s">
        <v>2154</v>
      </c>
      <c r="G164" s="206"/>
      <c r="H164" s="206"/>
      <c r="I164" s="209"/>
      <c r="J164" s="220">
        <f>BK164</f>
        <v>0</v>
      </c>
      <c r="K164" s="206"/>
      <c r="L164" s="211"/>
      <c r="M164" s="212"/>
      <c r="N164" s="213"/>
      <c r="O164" s="213"/>
      <c r="P164" s="214">
        <f>SUM(P165:P178)</f>
        <v>0</v>
      </c>
      <c r="Q164" s="213"/>
      <c r="R164" s="214">
        <f>SUM(R165:R178)</f>
        <v>0.3896</v>
      </c>
      <c r="S164" s="213"/>
      <c r="T164" s="215">
        <f>SUM(T165:T178)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6" t="s">
        <v>86</v>
      </c>
      <c r="AT164" s="217" t="s">
        <v>75</v>
      </c>
      <c r="AU164" s="217" t="s">
        <v>84</v>
      </c>
      <c r="AY164" s="216" t="s">
        <v>224</v>
      </c>
      <c r="BK164" s="218">
        <f>SUM(BK165:BK178)</f>
        <v>0</v>
      </c>
    </row>
    <row r="165" spans="1:65" s="2" customFormat="1" ht="33" customHeight="1">
      <c r="A165" s="38"/>
      <c r="B165" s="39"/>
      <c r="C165" s="221" t="s">
        <v>403</v>
      </c>
      <c r="D165" s="221" t="s">
        <v>226</v>
      </c>
      <c r="E165" s="222" t="s">
        <v>2155</v>
      </c>
      <c r="F165" s="223" t="s">
        <v>2156</v>
      </c>
      <c r="G165" s="224" t="s">
        <v>321</v>
      </c>
      <c r="H165" s="225">
        <v>1</v>
      </c>
      <c r="I165" s="226"/>
      <c r="J165" s="227">
        <f>ROUND(I165*H165,2)</f>
        <v>0</v>
      </c>
      <c r="K165" s="228"/>
      <c r="L165" s="44"/>
      <c r="M165" s="229" t="s">
        <v>1</v>
      </c>
      <c r="N165" s="230" t="s">
        <v>41</v>
      </c>
      <c r="O165" s="91"/>
      <c r="P165" s="231">
        <f>O165*H165</f>
        <v>0</v>
      </c>
      <c r="Q165" s="231">
        <v>0.0145</v>
      </c>
      <c r="R165" s="231">
        <f>Q165*H165</f>
        <v>0.0145</v>
      </c>
      <c r="S165" s="231">
        <v>0</v>
      </c>
      <c r="T165" s="23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3" t="s">
        <v>318</v>
      </c>
      <c r="AT165" s="233" t="s">
        <v>226</v>
      </c>
      <c r="AU165" s="233" t="s">
        <v>86</v>
      </c>
      <c r="AY165" s="17" t="s">
        <v>224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7" t="s">
        <v>84</v>
      </c>
      <c r="BK165" s="234">
        <f>ROUND(I165*H165,2)</f>
        <v>0</v>
      </c>
      <c r="BL165" s="17" t="s">
        <v>318</v>
      </c>
      <c r="BM165" s="233" t="s">
        <v>2157</v>
      </c>
    </row>
    <row r="166" spans="1:65" s="2" customFormat="1" ht="33" customHeight="1">
      <c r="A166" s="38"/>
      <c r="B166" s="39"/>
      <c r="C166" s="221" t="s">
        <v>412</v>
      </c>
      <c r="D166" s="221" t="s">
        <v>226</v>
      </c>
      <c r="E166" s="222" t="s">
        <v>2158</v>
      </c>
      <c r="F166" s="223" t="s">
        <v>2159</v>
      </c>
      <c r="G166" s="224" t="s">
        <v>321</v>
      </c>
      <c r="H166" s="225">
        <v>1</v>
      </c>
      <c r="I166" s="226"/>
      <c r="J166" s="227">
        <f>ROUND(I166*H166,2)</f>
        <v>0</v>
      </c>
      <c r="K166" s="228"/>
      <c r="L166" s="44"/>
      <c r="M166" s="229" t="s">
        <v>1</v>
      </c>
      <c r="N166" s="230" t="s">
        <v>41</v>
      </c>
      <c r="O166" s="91"/>
      <c r="P166" s="231">
        <f>O166*H166</f>
        <v>0</v>
      </c>
      <c r="Q166" s="231">
        <v>0.0268</v>
      </c>
      <c r="R166" s="231">
        <f>Q166*H166</f>
        <v>0.0268</v>
      </c>
      <c r="S166" s="231">
        <v>0</v>
      </c>
      <c r="T166" s="23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318</v>
      </c>
      <c r="AT166" s="233" t="s">
        <v>226</v>
      </c>
      <c r="AU166" s="233" t="s">
        <v>86</v>
      </c>
      <c r="AY166" s="17" t="s">
        <v>224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84</v>
      </c>
      <c r="BK166" s="234">
        <f>ROUND(I166*H166,2)</f>
        <v>0</v>
      </c>
      <c r="BL166" s="17" t="s">
        <v>318</v>
      </c>
      <c r="BM166" s="233" t="s">
        <v>2160</v>
      </c>
    </row>
    <row r="167" spans="1:65" s="2" customFormat="1" ht="33" customHeight="1">
      <c r="A167" s="38"/>
      <c r="B167" s="39"/>
      <c r="C167" s="221" t="s">
        <v>418</v>
      </c>
      <c r="D167" s="221" t="s">
        <v>226</v>
      </c>
      <c r="E167" s="222" t="s">
        <v>2161</v>
      </c>
      <c r="F167" s="223" t="s">
        <v>2162</v>
      </c>
      <c r="G167" s="224" t="s">
        <v>321</v>
      </c>
      <c r="H167" s="225">
        <v>1</v>
      </c>
      <c r="I167" s="226"/>
      <c r="J167" s="227">
        <f>ROUND(I167*H167,2)</f>
        <v>0</v>
      </c>
      <c r="K167" s="228"/>
      <c r="L167" s="44"/>
      <c r="M167" s="229" t="s">
        <v>1</v>
      </c>
      <c r="N167" s="230" t="s">
        <v>41</v>
      </c>
      <c r="O167" s="91"/>
      <c r="P167" s="231">
        <f>O167*H167</f>
        <v>0</v>
      </c>
      <c r="Q167" s="231">
        <v>0.02132</v>
      </c>
      <c r="R167" s="231">
        <f>Q167*H167</f>
        <v>0.02132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318</v>
      </c>
      <c r="AT167" s="233" t="s">
        <v>226</v>
      </c>
      <c r="AU167" s="233" t="s">
        <v>86</v>
      </c>
      <c r="AY167" s="17" t="s">
        <v>224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84</v>
      </c>
      <c r="BK167" s="234">
        <f>ROUND(I167*H167,2)</f>
        <v>0</v>
      </c>
      <c r="BL167" s="17" t="s">
        <v>318</v>
      </c>
      <c r="BM167" s="233" t="s">
        <v>2163</v>
      </c>
    </row>
    <row r="168" spans="1:65" s="2" customFormat="1" ht="33" customHeight="1">
      <c r="A168" s="38"/>
      <c r="B168" s="39"/>
      <c r="C168" s="221" t="s">
        <v>423</v>
      </c>
      <c r="D168" s="221" t="s">
        <v>226</v>
      </c>
      <c r="E168" s="222" t="s">
        <v>2164</v>
      </c>
      <c r="F168" s="223" t="s">
        <v>2165</v>
      </c>
      <c r="G168" s="224" t="s">
        <v>321</v>
      </c>
      <c r="H168" s="225">
        <v>1</v>
      </c>
      <c r="I168" s="226"/>
      <c r="J168" s="227">
        <f>ROUND(I168*H168,2)</f>
        <v>0</v>
      </c>
      <c r="K168" s="228"/>
      <c r="L168" s="44"/>
      <c r="M168" s="229" t="s">
        <v>1</v>
      </c>
      <c r="N168" s="230" t="s">
        <v>41</v>
      </c>
      <c r="O168" s="91"/>
      <c r="P168" s="231">
        <f>O168*H168</f>
        <v>0</v>
      </c>
      <c r="Q168" s="231">
        <v>0.01942</v>
      </c>
      <c r="R168" s="231">
        <f>Q168*H168</f>
        <v>0.01942</v>
      </c>
      <c r="S168" s="231">
        <v>0</v>
      </c>
      <c r="T168" s="23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3" t="s">
        <v>318</v>
      </c>
      <c r="AT168" s="233" t="s">
        <v>226</v>
      </c>
      <c r="AU168" s="233" t="s">
        <v>86</v>
      </c>
      <c r="AY168" s="17" t="s">
        <v>224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84</v>
      </c>
      <c r="BK168" s="234">
        <f>ROUND(I168*H168,2)</f>
        <v>0</v>
      </c>
      <c r="BL168" s="17" t="s">
        <v>318</v>
      </c>
      <c r="BM168" s="233" t="s">
        <v>2166</v>
      </c>
    </row>
    <row r="169" spans="1:65" s="2" customFormat="1" ht="33" customHeight="1">
      <c r="A169" s="38"/>
      <c r="B169" s="39"/>
      <c r="C169" s="221" t="s">
        <v>430</v>
      </c>
      <c r="D169" s="221" t="s">
        <v>226</v>
      </c>
      <c r="E169" s="222" t="s">
        <v>2167</v>
      </c>
      <c r="F169" s="223" t="s">
        <v>2168</v>
      </c>
      <c r="G169" s="224" t="s">
        <v>321</v>
      </c>
      <c r="H169" s="225">
        <v>1</v>
      </c>
      <c r="I169" s="226"/>
      <c r="J169" s="227">
        <f>ROUND(I169*H169,2)</f>
        <v>0</v>
      </c>
      <c r="K169" s="228"/>
      <c r="L169" s="44"/>
      <c r="M169" s="229" t="s">
        <v>1</v>
      </c>
      <c r="N169" s="230" t="s">
        <v>41</v>
      </c>
      <c r="O169" s="91"/>
      <c r="P169" s="231">
        <f>O169*H169</f>
        <v>0</v>
      </c>
      <c r="Q169" s="231">
        <v>0.02516</v>
      </c>
      <c r="R169" s="231">
        <f>Q169*H169</f>
        <v>0.02516</v>
      </c>
      <c r="S169" s="231">
        <v>0</v>
      </c>
      <c r="T169" s="23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3" t="s">
        <v>318</v>
      </c>
      <c r="AT169" s="233" t="s">
        <v>226</v>
      </c>
      <c r="AU169" s="233" t="s">
        <v>86</v>
      </c>
      <c r="AY169" s="17" t="s">
        <v>224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7" t="s">
        <v>84</v>
      </c>
      <c r="BK169" s="234">
        <f>ROUND(I169*H169,2)</f>
        <v>0</v>
      </c>
      <c r="BL169" s="17" t="s">
        <v>318</v>
      </c>
      <c r="BM169" s="233" t="s">
        <v>2169</v>
      </c>
    </row>
    <row r="170" spans="1:65" s="2" customFormat="1" ht="33" customHeight="1">
      <c r="A170" s="38"/>
      <c r="B170" s="39"/>
      <c r="C170" s="221" t="s">
        <v>435</v>
      </c>
      <c r="D170" s="221" t="s">
        <v>226</v>
      </c>
      <c r="E170" s="222" t="s">
        <v>2170</v>
      </c>
      <c r="F170" s="223" t="s">
        <v>2171</v>
      </c>
      <c r="G170" s="224" t="s">
        <v>321</v>
      </c>
      <c r="H170" s="225">
        <v>1</v>
      </c>
      <c r="I170" s="226"/>
      <c r="J170" s="227">
        <f>ROUND(I170*H170,2)</f>
        <v>0</v>
      </c>
      <c r="K170" s="228"/>
      <c r="L170" s="44"/>
      <c r="M170" s="229" t="s">
        <v>1</v>
      </c>
      <c r="N170" s="230" t="s">
        <v>41</v>
      </c>
      <c r="O170" s="91"/>
      <c r="P170" s="231">
        <f>O170*H170</f>
        <v>0</v>
      </c>
      <c r="Q170" s="231">
        <v>0.0332</v>
      </c>
      <c r="R170" s="231">
        <f>Q170*H170</f>
        <v>0.0332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318</v>
      </c>
      <c r="AT170" s="233" t="s">
        <v>226</v>
      </c>
      <c r="AU170" s="233" t="s">
        <v>86</v>
      </c>
      <c r="AY170" s="17" t="s">
        <v>224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84</v>
      </c>
      <c r="BK170" s="234">
        <f>ROUND(I170*H170,2)</f>
        <v>0</v>
      </c>
      <c r="BL170" s="17" t="s">
        <v>318</v>
      </c>
      <c r="BM170" s="233" t="s">
        <v>2172</v>
      </c>
    </row>
    <row r="171" spans="1:65" s="2" customFormat="1" ht="33" customHeight="1">
      <c r="A171" s="38"/>
      <c r="B171" s="39"/>
      <c r="C171" s="221" t="s">
        <v>442</v>
      </c>
      <c r="D171" s="221" t="s">
        <v>226</v>
      </c>
      <c r="E171" s="222" t="s">
        <v>2173</v>
      </c>
      <c r="F171" s="223" t="s">
        <v>2174</v>
      </c>
      <c r="G171" s="224" t="s">
        <v>321</v>
      </c>
      <c r="H171" s="225">
        <v>1</v>
      </c>
      <c r="I171" s="226"/>
      <c r="J171" s="227">
        <f>ROUND(I171*H171,2)</f>
        <v>0</v>
      </c>
      <c r="K171" s="228"/>
      <c r="L171" s="44"/>
      <c r="M171" s="229" t="s">
        <v>1</v>
      </c>
      <c r="N171" s="230" t="s">
        <v>41</v>
      </c>
      <c r="O171" s="91"/>
      <c r="P171" s="231">
        <f>O171*H171</f>
        <v>0</v>
      </c>
      <c r="Q171" s="231">
        <v>0.04812</v>
      </c>
      <c r="R171" s="231">
        <f>Q171*H171</f>
        <v>0.04812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318</v>
      </c>
      <c r="AT171" s="233" t="s">
        <v>226</v>
      </c>
      <c r="AU171" s="233" t="s">
        <v>86</v>
      </c>
      <c r="AY171" s="17" t="s">
        <v>224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84</v>
      </c>
      <c r="BK171" s="234">
        <f>ROUND(I171*H171,2)</f>
        <v>0</v>
      </c>
      <c r="BL171" s="17" t="s">
        <v>318</v>
      </c>
      <c r="BM171" s="233" t="s">
        <v>2175</v>
      </c>
    </row>
    <row r="172" spans="1:65" s="2" customFormat="1" ht="33" customHeight="1">
      <c r="A172" s="38"/>
      <c r="B172" s="39"/>
      <c r="C172" s="221" t="s">
        <v>449</v>
      </c>
      <c r="D172" s="221" t="s">
        <v>226</v>
      </c>
      <c r="E172" s="222" t="s">
        <v>2176</v>
      </c>
      <c r="F172" s="223" t="s">
        <v>2177</v>
      </c>
      <c r="G172" s="224" t="s">
        <v>321</v>
      </c>
      <c r="H172" s="225">
        <v>1</v>
      </c>
      <c r="I172" s="226"/>
      <c r="J172" s="227">
        <f>ROUND(I172*H172,2)</f>
        <v>0</v>
      </c>
      <c r="K172" s="228"/>
      <c r="L172" s="44"/>
      <c r="M172" s="229" t="s">
        <v>1</v>
      </c>
      <c r="N172" s="230" t="s">
        <v>41</v>
      </c>
      <c r="O172" s="91"/>
      <c r="P172" s="231">
        <f>O172*H172</f>
        <v>0</v>
      </c>
      <c r="Q172" s="231">
        <v>0.02502</v>
      </c>
      <c r="R172" s="231">
        <f>Q172*H172</f>
        <v>0.02502</v>
      </c>
      <c r="S172" s="231">
        <v>0</v>
      </c>
      <c r="T172" s="23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3" t="s">
        <v>318</v>
      </c>
      <c r="AT172" s="233" t="s">
        <v>226</v>
      </c>
      <c r="AU172" s="233" t="s">
        <v>86</v>
      </c>
      <c r="AY172" s="17" t="s">
        <v>224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84</v>
      </c>
      <c r="BK172" s="234">
        <f>ROUND(I172*H172,2)</f>
        <v>0</v>
      </c>
      <c r="BL172" s="17" t="s">
        <v>318</v>
      </c>
      <c r="BM172" s="233" t="s">
        <v>2178</v>
      </c>
    </row>
    <row r="173" spans="1:65" s="2" customFormat="1" ht="33" customHeight="1">
      <c r="A173" s="38"/>
      <c r="B173" s="39"/>
      <c r="C173" s="221" t="s">
        <v>455</v>
      </c>
      <c r="D173" s="221" t="s">
        <v>226</v>
      </c>
      <c r="E173" s="222" t="s">
        <v>2179</v>
      </c>
      <c r="F173" s="223" t="s">
        <v>2180</v>
      </c>
      <c r="G173" s="224" t="s">
        <v>321</v>
      </c>
      <c r="H173" s="225">
        <v>1</v>
      </c>
      <c r="I173" s="226"/>
      <c r="J173" s="227">
        <f>ROUND(I173*H173,2)</f>
        <v>0</v>
      </c>
      <c r="K173" s="228"/>
      <c r="L173" s="44"/>
      <c r="M173" s="229" t="s">
        <v>1</v>
      </c>
      <c r="N173" s="230" t="s">
        <v>41</v>
      </c>
      <c r="O173" s="91"/>
      <c r="P173" s="231">
        <f>O173*H173</f>
        <v>0</v>
      </c>
      <c r="Q173" s="231">
        <v>0.04132</v>
      </c>
      <c r="R173" s="231">
        <f>Q173*H173</f>
        <v>0.04132</v>
      </c>
      <c r="S173" s="231">
        <v>0</v>
      </c>
      <c r="T173" s="23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3" t="s">
        <v>318</v>
      </c>
      <c r="AT173" s="233" t="s">
        <v>226</v>
      </c>
      <c r="AU173" s="233" t="s">
        <v>86</v>
      </c>
      <c r="AY173" s="17" t="s">
        <v>224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7" t="s">
        <v>84</v>
      </c>
      <c r="BK173" s="234">
        <f>ROUND(I173*H173,2)</f>
        <v>0</v>
      </c>
      <c r="BL173" s="17" t="s">
        <v>318</v>
      </c>
      <c r="BM173" s="233" t="s">
        <v>2181</v>
      </c>
    </row>
    <row r="174" spans="1:65" s="2" customFormat="1" ht="33" customHeight="1">
      <c r="A174" s="38"/>
      <c r="B174" s="39"/>
      <c r="C174" s="221" t="s">
        <v>460</v>
      </c>
      <c r="D174" s="221" t="s">
        <v>226</v>
      </c>
      <c r="E174" s="222" t="s">
        <v>2182</v>
      </c>
      <c r="F174" s="223" t="s">
        <v>2183</v>
      </c>
      <c r="G174" s="224" t="s">
        <v>321</v>
      </c>
      <c r="H174" s="225">
        <v>1</v>
      </c>
      <c r="I174" s="226"/>
      <c r="J174" s="227">
        <f>ROUND(I174*H174,2)</f>
        <v>0</v>
      </c>
      <c r="K174" s="228"/>
      <c r="L174" s="44"/>
      <c r="M174" s="229" t="s">
        <v>1</v>
      </c>
      <c r="N174" s="230" t="s">
        <v>41</v>
      </c>
      <c r="O174" s="91"/>
      <c r="P174" s="231">
        <f>O174*H174</f>
        <v>0</v>
      </c>
      <c r="Q174" s="231">
        <v>0.04784</v>
      </c>
      <c r="R174" s="231">
        <f>Q174*H174</f>
        <v>0.04784</v>
      </c>
      <c r="S174" s="231">
        <v>0</v>
      </c>
      <c r="T174" s="23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3" t="s">
        <v>318</v>
      </c>
      <c r="AT174" s="233" t="s">
        <v>226</v>
      </c>
      <c r="AU174" s="233" t="s">
        <v>86</v>
      </c>
      <c r="AY174" s="17" t="s">
        <v>224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7" t="s">
        <v>84</v>
      </c>
      <c r="BK174" s="234">
        <f>ROUND(I174*H174,2)</f>
        <v>0</v>
      </c>
      <c r="BL174" s="17" t="s">
        <v>318</v>
      </c>
      <c r="BM174" s="233" t="s">
        <v>2184</v>
      </c>
    </row>
    <row r="175" spans="1:65" s="2" customFormat="1" ht="21.75" customHeight="1">
      <c r="A175" s="38"/>
      <c r="B175" s="39"/>
      <c r="C175" s="221" t="s">
        <v>465</v>
      </c>
      <c r="D175" s="221" t="s">
        <v>226</v>
      </c>
      <c r="E175" s="222" t="s">
        <v>2185</v>
      </c>
      <c r="F175" s="223" t="s">
        <v>2186</v>
      </c>
      <c r="G175" s="224" t="s">
        <v>321</v>
      </c>
      <c r="H175" s="225">
        <v>1</v>
      </c>
      <c r="I175" s="226"/>
      <c r="J175" s="227">
        <f>ROUND(I175*H175,2)</f>
        <v>0</v>
      </c>
      <c r="K175" s="228"/>
      <c r="L175" s="44"/>
      <c r="M175" s="229" t="s">
        <v>1</v>
      </c>
      <c r="N175" s="230" t="s">
        <v>41</v>
      </c>
      <c r="O175" s="91"/>
      <c r="P175" s="231">
        <f>O175*H175</f>
        <v>0</v>
      </c>
      <c r="Q175" s="231">
        <v>0.0251</v>
      </c>
      <c r="R175" s="231">
        <f>Q175*H175</f>
        <v>0.0251</v>
      </c>
      <c r="S175" s="231">
        <v>0</v>
      </c>
      <c r="T175" s="23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3" t="s">
        <v>318</v>
      </c>
      <c r="AT175" s="233" t="s">
        <v>226</v>
      </c>
      <c r="AU175" s="233" t="s">
        <v>86</v>
      </c>
      <c r="AY175" s="17" t="s">
        <v>224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84</v>
      </c>
      <c r="BK175" s="234">
        <f>ROUND(I175*H175,2)</f>
        <v>0</v>
      </c>
      <c r="BL175" s="17" t="s">
        <v>318</v>
      </c>
      <c r="BM175" s="233" t="s">
        <v>2187</v>
      </c>
    </row>
    <row r="176" spans="1:65" s="2" customFormat="1" ht="21.75" customHeight="1">
      <c r="A176" s="38"/>
      <c r="B176" s="39"/>
      <c r="C176" s="221" t="s">
        <v>470</v>
      </c>
      <c r="D176" s="221" t="s">
        <v>226</v>
      </c>
      <c r="E176" s="222" t="s">
        <v>2188</v>
      </c>
      <c r="F176" s="223" t="s">
        <v>2189</v>
      </c>
      <c r="G176" s="224" t="s">
        <v>321</v>
      </c>
      <c r="H176" s="225">
        <v>2</v>
      </c>
      <c r="I176" s="226"/>
      <c r="J176" s="227">
        <f>ROUND(I176*H176,2)</f>
        <v>0</v>
      </c>
      <c r="K176" s="228"/>
      <c r="L176" s="44"/>
      <c r="M176" s="229" t="s">
        <v>1</v>
      </c>
      <c r="N176" s="230" t="s">
        <v>41</v>
      </c>
      <c r="O176" s="91"/>
      <c r="P176" s="231">
        <f>O176*H176</f>
        <v>0</v>
      </c>
      <c r="Q176" s="231">
        <v>0.0309</v>
      </c>
      <c r="R176" s="231">
        <f>Q176*H176</f>
        <v>0.0618</v>
      </c>
      <c r="S176" s="231">
        <v>0</v>
      </c>
      <c r="T176" s="23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3" t="s">
        <v>318</v>
      </c>
      <c r="AT176" s="233" t="s">
        <v>226</v>
      </c>
      <c r="AU176" s="233" t="s">
        <v>86</v>
      </c>
      <c r="AY176" s="17" t="s">
        <v>224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84</v>
      </c>
      <c r="BK176" s="234">
        <f>ROUND(I176*H176,2)</f>
        <v>0</v>
      </c>
      <c r="BL176" s="17" t="s">
        <v>318</v>
      </c>
      <c r="BM176" s="233" t="s">
        <v>2190</v>
      </c>
    </row>
    <row r="177" spans="1:65" s="2" customFormat="1" ht="16.5" customHeight="1">
      <c r="A177" s="38"/>
      <c r="B177" s="39"/>
      <c r="C177" s="221" t="s">
        <v>475</v>
      </c>
      <c r="D177" s="221" t="s">
        <v>226</v>
      </c>
      <c r="E177" s="222" t="s">
        <v>2191</v>
      </c>
      <c r="F177" s="223" t="s">
        <v>2192</v>
      </c>
      <c r="G177" s="224" t="s">
        <v>1646</v>
      </c>
      <c r="H177" s="225">
        <v>1</v>
      </c>
      <c r="I177" s="226"/>
      <c r="J177" s="227">
        <f>ROUND(I177*H177,2)</f>
        <v>0</v>
      </c>
      <c r="K177" s="228"/>
      <c r="L177" s="44"/>
      <c r="M177" s="229" t="s">
        <v>1</v>
      </c>
      <c r="N177" s="230" t="s">
        <v>41</v>
      </c>
      <c r="O177" s="91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3" t="s">
        <v>318</v>
      </c>
      <c r="AT177" s="233" t="s">
        <v>226</v>
      </c>
      <c r="AU177" s="233" t="s">
        <v>86</v>
      </c>
      <c r="AY177" s="17" t="s">
        <v>224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7" t="s">
        <v>84</v>
      </c>
      <c r="BK177" s="234">
        <f>ROUND(I177*H177,2)</f>
        <v>0</v>
      </c>
      <c r="BL177" s="17" t="s">
        <v>318</v>
      </c>
      <c r="BM177" s="233" t="s">
        <v>2193</v>
      </c>
    </row>
    <row r="178" spans="1:65" s="2" customFormat="1" ht="24.15" customHeight="1">
      <c r="A178" s="38"/>
      <c r="B178" s="39"/>
      <c r="C178" s="221" t="s">
        <v>480</v>
      </c>
      <c r="D178" s="221" t="s">
        <v>226</v>
      </c>
      <c r="E178" s="222" t="s">
        <v>2194</v>
      </c>
      <c r="F178" s="223" t="s">
        <v>2195</v>
      </c>
      <c r="G178" s="224" t="s">
        <v>253</v>
      </c>
      <c r="H178" s="225">
        <v>0.39</v>
      </c>
      <c r="I178" s="226"/>
      <c r="J178" s="227">
        <f>ROUND(I178*H178,2)</f>
        <v>0</v>
      </c>
      <c r="K178" s="228"/>
      <c r="L178" s="44"/>
      <c r="M178" s="280" t="s">
        <v>1</v>
      </c>
      <c r="N178" s="281" t="s">
        <v>41</v>
      </c>
      <c r="O178" s="282"/>
      <c r="P178" s="283">
        <f>O178*H178</f>
        <v>0</v>
      </c>
      <c r="Q178" s="283">
        <v>0</v>
      </c>
      <c r="R178" s="283">
        <f>Q178*H178</f>
        <v>0</v>
      </c>
      <c r="S178" s="283">
        <v>0</v>
      </c>
      <c r="T178" s="28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3" t="s">
        <v>318</v>
      </c>
      <c r="AT178" s="233" t="s">
        <v>226</v>
      </c>
      <c r="AU178" s="233" t="s">
        <v>86</v>
      </c>
      <c r="AY178" s="17" t="s">
        <v>224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7" t="s">
        <v>84</v>
      </c>
      <c r="BK178" s="234">
        <f>ROUND(I178*H178,2)</f>
        <v>0</v>
      </c>
      <c r="BL178" s="17" t="s">
        <v>318</v>
      </c>
      <c r="BM178" s="233" t="s">
        <v>2196</v>
      </c>
    </row>
    <row r="179" spans="1:31" s="2" customFormat="1" ht="6.95" customHeight="1">
      <c r="A179" s="38"/>
      <c r="B179" s="66"/>
      <c r="C179" s="67"/>
      <c r="D179" s="67"/>
      <c r="E179" s="67"/>
      <c r="F179" s="67"/>
      <c r="G179" s="67"/>
      <c r="H179" s="67"/>
      <c r="I179" s="67"/>
      <c r="J179" s="67"/>
      <c r="K179" s="67"/>
      <c r="L179" s="44"/>
      <c r="M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</sheetData>
  <sheetProtection password="CC35" sheet="1" objects="1" scenarios="1" formatColumns="0" formatRows="0" autoFilter="0"/>
  <autoFilter ref="C123:K17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  <c r="AZ2" s="136" t="s">
        <v>119</v>
      </c>
      <c r="BA2" s="136" t="s">
        <v>1</v>
      </c>
      <c r="BB2" s="136" t="s">
        <v>1</v>
      </c>
      <c r="BC2" s="136" t="s">
        <v>2197</v>
      </c>
      <c r="BD2" s="136" t="s">
        <v>86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  <c r="AZ3" s="136" t="s">
        <v>2198</v>
      </c>
      <c r="BA3" s="136" t="s">
        <v>1</v>
      </c>
      <c r="BB3" s="136" t="s">
        <v>1</v>
      </c>
      <c r="BC3" s="136" t="s">
        <v>2199</v>
      </c>
      <c r="BD3" s="136" t="s">
        <v>86</v>
      </c>
    </row>
    <row r="4" spans="2:56" s="1" customFormat="1" ht="24.95" customHeight="1">
      <c r="B4" s="20"/>
      <c r="D4" s="139" t="s">
        <v>109</v>
      </c>
      <c r="L4" s="20"/>
      <c r="M4" s="140" t="s">
        <v>10</v>
      </c>
      <c r="AT4" s="17" t="s">
        <v>4</v>
      </c>
      <c r="AZ4" s="136" t="s">
        <v>172</v>
      </c>
      <c r="BA4" s="136" t="s">
        <v>1</v>
      </c>
      <c r="BB4" s="136" t="s">
        <v>1</v>
      </c>
      <c r="BC4" s="136" t="s">
        <v>2200</v>
      </c>
      <c r="BD4" s="136" t="s">
        <v>86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Stavební úpravy objektu č.p. 183/9 ul. Matiční, Ústí nad Labem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2201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22. 4. 2022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36</v>
      </c>
      <c r="E30" s="38"/>
      <c r="F30" s="38"/>
      <c r="G30" s="38"/>
      <c r="H30" s="38"/>
      <c r="I30" s="38"/>
      <c r="J30" s="153">
        <f>ROUND(J130,2)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38</v>
      </c>
      <c r="G32" s="38"/>
      <c r="H32" s="38"/>
      <c r="I32" s="154" t="s">
        <v>37</v>
      </c>
      <c r="J32" s="154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40</v>
      </c>
      <c r="E33" s="141" t="s">
        <v>41</v>
      </c>
      <c r="F33" s="156">
        <f>ROUND((SUM(BE130:BE238)),2)</f>
        <v>0</v>
      </c>
      <c r="G33" s="38"/>
      <c r="H33" s="38"/>
      <c r="I33" s="157">
        <v>0.21</v>
      </c>
      <c r="J33" s="156">
        <f>ROUND(((SUM(BE130:BE238))*I33),2)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6">
        <f>ROUND((SUM(BF130:BF238)),2)</f>
        <v>0</v>
      </c>
      <c r="G34" s="38"/>
      <c r="H34" s="38"/>
      <c r="I34" s="157">
        <v>0.15</v>
      </c>
      <c r="J34" s="156">
        <f>ROUND(((SUM(BF130:BF238))*I34),2)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6">
        <f>ROUND((SUM(BG130:BG238)),2)</f>
        <v>0</v>
      </c>
      <c r="G35" s="38"/>
      <c r="H35" s="38"/>
      <c r="I35" s="157">
        <v>0.21</v>
      </c>
      <c r="J35" s="156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6">
        <f>ROUND((SUM(BH130:BH238)),2)</f>
        <v>0</v>
      </c>
      <c r="G36" s="38"/>
      <c r="H36" s="38"/>
      <c r="I36" s="157">
        <v>0.15</v>
      </c>
      <c r="J36" s="156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6">
        <f>ROUND((SUM(BI130:BI238)),2)</f>
        <v>0</v>
      </c>
      <c r="G37" s="38"/>
      <c r="H37" s="38"/>
      <c r="I37" s="157">
        <v>0</v>
      </c>
      <c r="J37" s="156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6" t="str">
        <f>E7</f>
        <v>Stavební úpravy objektu č.p. 183/9 ul. Matiční, Ústí nad Labem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ZTI - Zdravotně technické instalace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č.p. 183/9, Matiční ul.</v>
      </c>
      <c r="G89" s="40"/>
      <c r="H89" s="40"/>
      <c r="I89" s="32" t="s">
        <v>22</v>
      </c>
      <c r="J89" s="79" t="str">
        <f>IF(J12="","",J12)</f>
        <v>22. 4. 2022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Ústí nad Labem</v>
      </c>
      <c r="G91" s="40"/>
      <c r="H91" s="40"/>
      <c r="I91" s="32" t="s">
        <v>30</v>
      </c>
      <c r="J91" s="36" t="str">
        <f>E21</f>
        <v xml:space="preserve">REGIONPROJEKT  spol.  s r. 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Jan Duben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7" t="s">
        <v>175</v>
      </c>
      <c r="D94" s="178"/>
      <c r="E94" s="178"/>
      <c r="F94" s="178"/>
      <c r="G94" s="178"/>
      <c r="H94" s="178"/>
      <c r="I94" s="178"/>
      <c r="J94" s="179" t="s">
        <v>176</v>
      </c>
      <c r="K94" s="17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0" t="s">
        <v>177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178</v>
      </c>
    </row>
    <row r="97" spans="1:31" s="9" customFormat="1" ht="24.95" customHeight="1">
      <c r="A97" s="9"/>
      <c r="B97" s="181"/>
      <c r="C97" s="182"/>
      <c r="D97" s="183" t="s">
        <v>2049</v>
      </c>
      <c r="E97" s="184"/>
      <c r="F97" s="184"/>
      <c r="G97" s="184"/>
      <c r="H97" s="184"/>
      <c r="I97" s="184"/>
      <c r="J97" s="185">
        <f>J131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180</v>
      </c>
      <c r="E98" s="190"/>
      <c r="F98" s="190"/>
      <c r="G98" s="190"/>
      <c r="H98" s="190"/>
      <c r="I98" s="190"/>
      <c r="J98" s="191">
        <f>J132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183</v>
      </c>
      <c r="E99" s="190"/>
      <c r="F99" s="190"/>
      <c r="G99" s="190"/>
      <c r="H99" s="190"/>
      <c r="I99" s="190"/>
      <c r="J99" s="191">
        <f>J160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2202</v>
      </c>
      <c r="E100" s="190"/>
      <c r="F100" s="190"/>
      <c r="G100" s="190"/>
      <c r="H100" s="190"/>
      <c r="I100" s="190"/>
      <c r="J100" s="191">
        <f>J165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186</v>
      </c>
      <c r="E101" s="190"/>
      <c r="F101" s="190"/>
      <c r="G101" s="190"/>
      <c r="H101" s="190"/>
      <c r="I101" s="190"/>
      <c r="J101" s="191">
        <f>J180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188</v>
      </c>
      <c r="E102" s="190"/>
      <c r="F102" s="190"/>
      <c r="G102" s="190"/>
      <c r="H102" s="190"/>
      <c r="I102" s="190"/>
      <c r="J102" s="191">
        <f>J182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1"/>
      <c r="C103" s="182"/>
      <c r="D103" s="183" t="s">
        <v>189</v>
      </c>
      <c r="E103" s="184"/>
      <c r="F103" s="184"/>
      <c r="G103" s="184"/>
      <c r="H103" s="184"/>
      <c r="I103" s="184"/>
      <c r="J103" s="185">
        <f>J184</f>
        <v>0</v>
      </c>
      <c r="K103" s="182"/>
      <c r="L103" s="18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7"/>
      <c r="C104" s="188"/>
      <c r="D104" s="189" t="s">
        <v>2203</v>
      </c>
      <c r="E104" s="190"/>
      <c r="F104" s="190"/>
      <c r="G104" s="190"/>
      <c r="H104" s="190"/>
      <c r="I104" s="190"/>
      <c r="J104" s="191">
        <f>J185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2204</v>
      </c>
      <c r="E105" s="190"/>
      <c r="F105" s="190"/>
      <c r="G105" s="190"/>
      <c r="H105" s="190"/>
      <c r="I105" s="190"/>
      <c r="J105" s="191">
        <f>J198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7"/>
      <c r="C106" s="188"/>
      <c r="D106" s="189" t="s">
        <v>193</v>
      </c>
      <c r="E106" s="190"/>
      <c r="F106" s="190"/>
      <c r="G106" s="190"/>
      <c r="H106" s="190"/>
      <c r="I106" s="190"/>
      <c r="J106" s="191">
        <f>J217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7"/>
      <c r="C107" s="188"/>
      <c r="D107" s="189" t="s">
        <v>2205</v>
      </c>
      <c r="E107" s="190"/>
      <c r="F107" s="190"/>
      <c r="G107" s="190"/>
      <c r="H107" s="190"/>
      <c r="I107" s="190"/>
      <c r="J107" s="191">
        <f>J231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1"/>
      <c r="C108" s="182"/>
      <c r="D108" s="183" t="s">
        <v>207</v>
      </c>
      <c r="E108" s="184"/>
      <c r="F108" s="184"/>
      <c r="G108" s="184"/>
      <c r="H108" s="184"/>
      <c r="I108" s="184"/>
      <c r="J108" s="185">
        <f>J234</f>
        <v>0</v>
      </c>
      <c r="K108" s="182"/>
      <c r="L108" s="18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7"/>
      <c r="C109" s="188"/>
      <c r="D109" s="189" t="s">
        <v>208</v>
      </c>
      <c r="E109" s="190"/>
      <c r="F109" s="190"/>
      <c r="G109" s="190"/>
      <c r="H109" s="190"/>
      <c r="I109" s="190"/>
      <c r="J109" s="191">
        <f>J235</f>
        <v>0</v>
      </c>
      <c r="K109" s="188"/>
      <c r="L109" s="19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7"/>
      <c r="C110" s="188"/>
      <c r="D110" s="189" t="s">
        <v>2206</v>
      </c>
      <c r="E110" s="190"/>
      <c r="F110" s="190"/>
      <c r="G110" s="190"/>
      <c r="H110" s="190"/>
      <c r="I110" s="190"/>
      <c r="J110" s="191">
        <f>J237</f>
        <v>0</v>
      </c>
      <c r="K110" s="188"/>
      <c r="L110" s="19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209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76" t="str">
        <f>E7</f>
        <v>Stavební úpravy objektu č.p. 183/9 ul. Matiční, Ústí nad Labem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118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E9</f>
        <v>ZTI - Zdravotně technické instalace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>č.p. 183/9, Matiční ul.</v>
      </c>
      <c r="G124" s="40"/>
      <c r="H124" s="40"/>
      <c r="I124" s="32" t="s">
        <v>22</v>
      </c>
      <c r="J124" s="79" t="str">
        <f>IF(J12="","",J12)</f>
        <v>22. 4. 2022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2" t="s">
        <v>24</v>
      </c>
      <c r="D126" s="40"/>
      <c r="E126" s="40"/>
      <c r="F126" s="27" t="str">
        <f>E15</f>
        <v>Statutární město Ústí nad Labem</v>
      </c>
      <c r="G126" s="40"/>
      <c r="H126" s="40"/>
      <c r="I126" s="32" t="s">
        <v>30</v>
      </c>
      <c r="J126" s="36" t="str">
        <f>E21</f>
        <v xml:space="preserve">REGIONPROJEKT  spol.  s r. 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28</v>
      </c>
      <c r="D127" s="40"/>
      <c r="E127" s="40"/>
      <c r="F127" s="27" t="str">
        <f>IF(E18="","",E18)</f>
        <v>Vyplň údaj</v>
      </c>
      <c r="G127" s="40"/>
      <c r="H127" s="40"/>
      <c r="I127" s="32" t="s">
        <v>33</v>
      </c>
      <c r="J127" s="36" t="str">
        <f>E24</f>
        <v>Ing. Jan Duben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93"/>
      <c r="B129" s="194"/>
      <c r="C129" s="195" t="s">
        <v>210</v>
      </c>
      <c r="D129" s="196" t="s">
        <v>61</v>
      </c>
      <c r="E129" s="196" t="s">
        <v>57</v>
      </c>
      <c r="F129" s="196" t="s">
        <v>58</v>
      </c>
      <c r="G129" s="196" t="s">
        <v>211</v>
      </c>
      <c r="H129" s="196" t="s">
        <v>212</v>
      </c>
      <c r="I129" s="196" t="s">
        <v>213</v>
      </c>
      <c r="J129" s="197" t="s">
        <v>176</v>
      </c>
      <c r="K129" s="198" t="s">
        <v>214</v>
      </c>
      <c r="L129" s="199"/>
      <c r="M129" s="100" t="s">
        <v>1</v>
      </c>
      <c r="N129" s="101" t="s">
        <v>40</v>
      </c>
      <c r="O129" s="101" t="s">
        <v>215</v>
      </c>
      <c r="P129" s="101" t="s">
        <v>216</v>
      </c>
      <c r="Q129" s="101" t="s">
        <v>217</v>
      </c>
      <c r="R129" s="101" t="s">
        <v>218</v>
      </c>
      <c r="S129" s="101" t="s">
        <v>219</v>
      </c>
      <c r="T129" s="102" t="s">
        <v>220</v>
      </c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</row>
    <row r="130" spans="1:63" s="2" customFormat="1" ht="22.8" customHeight="1">
      <c r="A130" s="38"/>
      <c r="B130" s="39"/>
      <c r="C130" s="107" t="s">
        <v>221</v>
      </c>
      <c r="D130" s="40"/>
      <c r="E130" s="40"/>
      <c r="F130" s="40"/>
      <c r="G130" s="40"/>
      <c r="H130" s="40"/>
      <c r="I130" s="40"/>
      <c r="J130" s="200">
        <f>BK130</f>
        <v>0</v>
      </c>
      <c r="K130" s="40"/>
      <c r="L130" s="44"/>
      <c r="M130" s="103"/>
      <c r="N130" s="201"/>
      <c r="O130" s="104"/>
      <c r="P130" s="202">
        <f>P131+P184+P234</f>
        <v>0</v>
      </c>
      <c r="Q130" s="104"/>
      <c r="R130" s="202">
        <f>R131+R184+R234</f>
        <v>7.7584868</v>
      </c>
      <c r="S130" s="104"/>
      <c r="T130" s="203">
        <f>T131+T184+T234</f>
        <v>0.00129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75</v>
      </c>
      <c r="AU130" s="17" t="s">
        <v>178</v>
      </c>
      <c r="BK130" s="204">
        <f>BK131+BK184+BK234</f>
        <v>0</v>
      </c>
    </row>
    <row r="131" spans="1:63" s="12" customFormat="1" ht="25.9" customHeight="1">
      <c r="A131" s="12"/>
      <c r="B131" s="205"/>
      <c r="C131" s="206"/>
      <c r="D131" s="207" t="s">
        <v>75</v>
      </c>
      <c r="E131" s="208" t="s">
        <v>222</v>
      </c>
      <c r="F131" s="208" t="s">
        <v>222</v>
      </c>
      <c r="G131" s="206"/>
      <c r="H131" s="206"/>
      <c r="I131" s="209"/>
      <c r="J131" s="210">
        <f>BK131</f>
        <v>0</v>
      </c>
      <c r="K131" s="206"/>
      <c r="L131" s="211"/>
      <c r="M131" s="212"/>
      <c r="N131" s="213"/>
      <c r="O131" s="213"/>
      <c r="P131" s="214">
        <f>P132+P160+P165+P180+P182</f>
        <v>0</v>
      </c>
      <c r="Q131" s="213"/>
      <c r="R131" s="214">
        <f>R132+R160+R165+R180+R182</f>
        <v>7.0594468</v>
      </c>
      <c r="S131" s="213"/>
      <c r="T131" s="215">
        <f>T132+T160+T165+T180+T182</f>
        <v>0.001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6" t="s">
        <v>84</v>
      </c>
      <c r="AT131" s="217" t="s">
        <v>75</v>
      </c>
      <c r="AU131" s="217" t="s">
        <v>76</v>
      </c>
      <c r="AY131" s="216" t="s">
        <v>224</v>
      </c>
      <c r="BK131" s="218">
        <f>BK132+BK160+BK165+BK180+BK182</f>
        <v>0</v>
      </c>
    </row>
    <row r="132" spans="1:63" s="12" customFormat="1" ht="22.8" customHeight="1">
      <c r="A132" s="12"/>
      <c r="B132" s="205"/>
      <c r="C132" s="206"/>
      <c r="D132" s="207" t="s">
        <v>75</v>
      </c>
      <c r="E132" s="219" t="s">
        <v>84</v>
      </c>
      <c r="F132" s="219" t="s">
        <v>225</v>
      </c>
      <c r="G132" s="206"/>
      <c r="H132" s="206"/>
      <c r="I132" s="209"/>
      <c r="J132" s="220">
        <f>BK132</f>
        <v>0</v>
      </c>
      <c r="K132" s="206"/>
      <c r="L132" s="211"/>
      <c r="M132" s="212"/>
      <c r="N132" s="213"/>
      <c r="O132" s="213"/>
      <c r="P132" s="214">
        <f>SUM(P133:P159)</f>
        <v>0</v>
      </c>
      <c r="Q132" s="213"/>
      <c r="R132" s="214">
        <f>SUM(R133:R159)</f>
        <v>6.9884728</v>
      </c>
      <c r="S132" s="213"/>
      <c r="T132" s="215">
        <f>SUM(T133:T159)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6" t="s">
        <v>84</v>
      </c>
      <c r="AT132" s="217" t="s">
        <v>75</v>
      </c>
      <c r="AU132" s="217" t="s">
        <v>84</v>
      </c>
      <c r="AY132" s="216" t="s">
        <v>224</v>
      </c>
      <c r="BK132" s="218">
        <f>SUM(BK133:BK159)</f>
        <v>0</v>
      </c>
    </row>
    <row r="133" spans="1:65" s="2" customFormat="1" ht="33" customHeight="1">
      <c r="A133" s="38"/>
      <c r="B133" s="39"/>
      <c r="C133" s="221" t="s">
        <v>84</v>
      </c>
      <c r="D133" s="221" t="s">
        <v>226</v>
      </c>
      <c r="E133" s="222" t="s">
        <v>2207</v>
      </c>
      <c r="F133" s="223" t="s">
        <v>2208</v>
      </c>
      <c r="G133" s="224" t="s">
        <v>236</v>
      </c>
      <c r="H133" s="225">
        <v>10.855</v>
      </c>
      <c r="I133" s="226"/>
      <c r="J133" s="227">
        <f>ROUND(I133*H133,2)</f>
        <v>0</v>
      </c>
      <c r="K133" s="228"/>
      <c r="L133" s="44"/>
      <c r="M133" s="229" t="s">
        <v>1</v>
      </c>
      <c r="N133" s="230" t="s">
        <v>41</v>
      </c>
      <c r="O133" s="91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3" t="s">
        <v>230</v>
      </c>
      <c r="AT133" s="233" t="s">
        <v>226</v>
      </c>
      <c r="AU133" s="233" t="s">
        <v>86</v>
      </c>
      <c r="AY133" s="17" t="s">
        <v>224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7" t="s">
        <v>84</v>
      </c>
      <c r="BK133" s="234">
        <f>ROUND(I133*H133,2)</f>
        <v>0</v>
      </c>
      <c r="BL133" s="17" t="s">
        <v>230</v>
      </c>
      <c r="BM133" s="233" t="s">
        <v>2209</v>
      </c>
    </row>
    <row r="134" spans="1:51" s="13" customFormat="1" ht="12">
      <c r="A134" s="13"/>
      <c r="B134" s="235"/>
      <c r="C134" s="236"/>
      <c r="D134" s="237" t="s">
        <v>232</v>
      </c>
      <c r="E134" s="238" t="s">
        <v>1</v>
      </c>
      <c r="F134" s="239" t="s">
        <v>2210</v>
      </c>
      <c r="G134" s="236"/>
      <c r="H134" s="240">
        <v>6.955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232</v>
      </c>
      <c r="AU134" s="246" t="s">
        <v>86</v>
      </c>
      <c r="AV134" s="13" t="s">
        <v>86</v>
      </c>
      <c r="AW134" s="13" t="s">
        <v>32</v>
      </c>
      <c r="AX134" s="13" t="s">
        <v>76</v>
      </c>
      <c r="AY134" s="246" t="s">
        <v>224</v>
      </c>
    </row>
    <row r="135" spans="1:51" s="13" customFormat="1" ht="12">
      <c r="A135" s="13"/>
      <c r="B135" s="235"/>
      <c r="C135" s="236"/>
      <c r="D135" s="237" t="s">
        <v>232</v>
      </c>
      <c r="E135" s="238" t="s">
        <v>1</v>
      </c>
      <c r="F135" s="239" t="s">
        <v>2211</v>
      </c>
      <c r="G135" s="236"/>
      <c r="H135" s="240">
        <v>3.9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232</v>
      </c>
      <c r="AU135" s="246" t="s">
        <v>86</v>
      </c>
      <c r="AV135" s="13" t="s">
        <v>86</v>
      </c>
      <c r="AW135" s="13" t="s">
        <v>32</v>
      </c>
      <c r="AX135" s="13" t="s">
        <v>76</v>
      </c>
      <c r="AY135" s="246" t="s">
        <v>224</v>
      </c>
    </row>
    <row r="136" spans="1:51" s="14" customFormat="1" ht="12">
      <c r="A136" s="14"/>
      <c r="B136" s="247"/>
      <c r="C136" s="248"/>
      <c r="D136" s="237" t="s">
        <v>232</v>
      </c>
      <c r="E136" s="249" t="s">
        <v>2198</v>
      </c>
      <c r="F136" s="250" t="s">
        <v>240</v>
      </c>
      <c r="G136" s="248"/>
      <c r="H136" s="251">
        <v>10.855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7" t="s">
        <v>232</v>
      </c>
      <c r="AU136" s="257" t="s">
        <v>86</v>
      </c>
      <c r="AV136" s="14" t="s">
        <v>230</v>
      </c>
      <c r="AW136" s="14" t="s">
        <v>32</v>
      </c>
      <c r="AX136" s="14" t="s">
        <v>84</v>
      </c>
      <c r="AY136" s="257" t="s">
        <v>224</v>
      </c>
    </row>
    <row r="137" spans="1:65" s="2" customFormat="1" ht="21.75" customHeight="1">
      <c r="A137" s="38"/>
      <c r="B137" s="39"/>
      <c r="C137" s="221" t="s">
        <v>86</v>
      </c>
      <c r="D137" s="221" t="s">
        <v>226</v>
      </c>
      <c r="E137" s="222" t="s">
        <v>1949</v>
      </c>
      <c r="F137" s="223" t="s">
        <v>2212</v>
      </c>
      <c r="G137" s="224" t="s">
        <v>229</v>
      </c>
      <c r="H137" s="225">
        <v>43.42</v>
      </c>
      <c r="I137" s="226"/>
      <c r="J137" s="227">
        <f>ROUND(I137*H137,2)</f>
        <v>0</v>
      </c>
      <c r="K137" s="228"/>
      <c r="L137" s="44"/>
      <c r="M137" s="229" t="s">
        <v>1</v>
      </c>
      <c r="N137" s="230" t="s">
        <v>41</v>
      </c>
      <c r="O137" s="91"/>
      <c r="P137" s="231">
        <f>O137*H137</f>
        <v>0</v>
      </c>
      <c r="Q137" s="231">
        <v>0.00084</v>
      </c>
      <c r="R137" s="231">
        <f>Q137*H137</f>
        <v>0.0364728</v>
      </c>
      <c r="S137" s="231">
        <v>0</v>
      </c>
      <c r="T137" s="23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3" t="s">
        <v>230</v>
      </c>
      <c r="AT137" s="233" t="s">
        <v>226</v>
      </c>
      <c r="AU137" s="233" t="s">
        <v>86</v>
      </c>
      <c r="AY137" s="17" t="s">
        <v>224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7" t="s">
        <v>84</v>
      </c>
      <c r="BK137" s="234">
        <f>ROUND(I137*H137,2)</f>
        <v>0</v>
      </c>
      <c r="BL137" s="17" t="s">
        <v>230</v>
      </c>
      <c r="BM137" s="233" t="s">
        <v>2213</v>
      </c>
    </row>
    <row r="138" spans="1:51" s="13" customFormat="1" ht="12">
      <c r="A138" s="13"/>
      <c r="B138" s="235"/>
      <c r="C138" s="236"/>
      <c r="D138" s="237" t="s">
        <v>232</v>
      </c>
      <c r="E138" s="238" t="s">
        <v>1</v>
      </c>
      <c r="F138" s="239" t="s">
        <v>2214</v>
      </c>
      <c r="G138" s="236"/>
      <c r="H138" s="240">
        <v>27.82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232</v>
      </c>
      <c r="AU138" s="246" t="s">
        <v>86</v>
      </c>
      <c r="AV138" s="13" t="s">
        <v>86</v>
      </c>
      <c r="AW138" s="13" t="s">
        <v>32</v>
      </c>
      <c r="AX138" s="13" t="s">
        <v>76</v>
      </c>
      <c r="AY138" s="246" t="s">
        <v>224</v>
      </c>
    </row>
    <row r="139" spans="1:51" s="13" customFormat="1" ht="12">
      <c r="A139" s="13"/>
      <c r="B139" s="235"/>
      <c r="C139" s="236"/>
      <c r="D139" s="237" t="s">
        <v>232</v>
      </c>
      <c r="E139" s="238" t="s">
        <v>1</v>
      </c>
      <c r="F139" s="239" t="s">
        <v>2215</v>
      </c>
      <c r="G139" s="236"/>
      <c r="H139" s="240">
        <v>15.6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232</v>
      </c>
      <c r="AU139" s="246" t="s">
        <v>86</v>
      </c>
      <c r="AV139" s="13" t="s">
        <v>86</v>
      </c>
      <c r="AW139" s="13" t="s">
        <v>32</v>
      </c>
      <c r="AX139" s="13" t="s">
        <v>76</v>
      </c>
      <c r="AY139" s="246" t="s">
        <v>224</v>
      </c>
    </row>
    <row r="140" spans="1:51" s="14" customFormat="1" ht="12">
      <c r="A140" s="14"/>
      <c r="B140" s="247"/>
      <c r="C140" s="248"/>
      <c r="D140" s="237" t="s">
        <v>232</v>
      </c>
      <c r="E140" s="249" t="s">
        <v>1</v>
      </c>
      <c r="F140" s="250" t="s">
        <v>240</v>
      </c>
      <c r="G140" s="248"/>
      <c r="H140" s="251">
        <v>43.42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232</v>
      </c>
      <c r="AU140" s="257" t="s">
        <v>86</v>
      </c>
      <c r="AV140" s="14" t="s">
        <v>230</v>
      </c>
      <c r="AW140" s="14" t="s">
        <v>32</v>
      </c>
      <c r="AX140" s="14" t="s">
        <v>84</v>
      </c>
      <c r="AY140" s="257" t="s">
        <v>224</v>
      </c>
    </row>
    <row r="141" spans="1:65" s="2" customFormat="1" ht="24.15" customHeight="1">
      <c r="A141" s="38"/>
      <c r="B141" s="39"/>
      <c r="C141" s="221" t="s">
        <v>241</v>
      </c>
      <c r="D141" s="221" t="s">
        <v>226</v>
      </c>
      <c r="E141" s="222" t="s">
        <v>1952</v>
      </c>
      <c r="F141" s="223" t="s">
        <v>2216</v>
      </c>
      <c r="G141" s="224" t="s">
        <v>229</v>
      </c>
      <c r="H141" s="225">
        <v>43.42</v>
      </c>
      <c r="I141" s="226"/>
      <c r="J141" s="227">
        <f>ROUND(I141*H141,2)</f>
        <v>0</v>
      </c>
      <c r="K141" s="228"/>
      <c r="L141" s="44"/>
      <c r="M141" s="229" t="s">
        <v>1</v>
      </c>
      <c r="N141" s="230" t="s">
        <v>41</v>
      </c>
      <c r="O141" s="91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3" t="s">
        <v>230</v>
      </c>
      <c r="AT141" s="233" t="s">
        <v>226</v>
      </c>
      <c r="AU141" s="233" t="s">
        <v>86</v>
      </c>
      <c r="AY141" s="17" t="s">
        <v>224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7" t="s">
        <v>84</v>
      </c>
      <c r="BK141" s="234">
        <f>ROUND(I141*H141,2)</f>
        <v>0</v>
      </c>
      <c r="BL141" s="17" t="s">
        <v>230</v>
      </c>
      <c r="BM141" s="233" t="s">
        <v>2217</v>
      </c>
    </row>
    <row r="142" spans="1:65" s="2" customFormat="1" ht="33" customHeight="1">
      <c r="A142" s="38"/>
      <c r="B142" s="39"/>
      <c r="C142" s="221" t="s">
        <v>230</v>
      </c>
      <c r="D142" s="221" t="s">
        <v>226</v>
      </c>
      <c r="E142" s="222" t="s">
        <v>242</v>
      </c>
      <c r="F142" s="223" t="s">
        <v>243</v>
      </c>
      <c r="G142" s="224" t="s">
        <v>236</v>
      </c>
      <c r="H142" s="225">
        <v>5.01</v>
      </c>
      <c r="I142" s="226"/>
      <c r="J142" s="227">
        <f>ROUND(I142*H142,2)</f>
        <v>0</v>
      </c>
      <c r="K142" s="228"/>
      <c r="L142" s="44"/>
      <c r="M142" s="229" t="s">
        <v>1</v>
      </c>
      <c r="N142" s="230" t="s">
        <v>41</v>
      </c>
      <c r="O142" s="91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3" t="s">
        <v>230</v>
      </c>
      <c r="AT142" s="233" t="s">
        <v>226</v>
      </c>
      <c r="AU142" s="233" t="s">
        <v>86</v>
      </c>
      <c r="AY142" s="17" t="s">
        <v>224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7" t="s">
        <v>84</v>
      </c>
      <c r="BK142" s="234">
        <f>ROUND(I142*H142,2)</f>
        <v>0</v>
      </c>
      <c r="BL142" s="17" t="s">
        <v>230</v>
      </c>
      <c r="BM142" s="233" t="s">
        <v>2218</v>
      </c>
    </row>
    <row r="143" spans="1:51" s="13" customFormat="1" ht="12">
      <c r="A143" s="13"/>
      <c r="B143" s="235"/>
      <c r="C143" s="236"/>
      <c r="D143" s="237" t="s">
        <v>232</v>
      </c>
      <c r="E143" s="238" t="s">
        <v>119</v>
      </c>
      <c r="F143" s="239" t="s">
        <v>2219</v>
      </c>
      <c r="G143" s="236"/>
      <c r="H143" s="240">
        <v>5.01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232</v>
      </c>
      <c r="AU143" s="246" t="s">
        <v>86</v>
      </c>
      <c r="AV143" s="13" t="s">
        <v>86</v>
      </c>
      <c r="AW143" s="13" t="s">
        <v>32</v>
      </c>
      <c r="AX143" s="13" t="s">
        <v>84</v>
      </c>
      <c r="AY143" s="246" t="s">
        <v>224</v>
      </c>
    </row>
    <row r="144" spans="1:65" s="2" customFormat="1" ht="37.8" customHeight="1">
      <c r="A144" s="38"/>
      <c r="B144" s="39"/>
      <c r="C144" s="221" t="s">
        <v>250</v>
      </c>
      <c r="D144" s="221" t="s">
        <v>226</v>
      </c>
      <c r="E144" s="222" t="s">
        <v>246</v>
      </c>
      <c r="F144" s="223" t="s">
        <v>247</v>
      </c>
      <c r="G144" s="224" t="s">
        <v>236</v>
      </c>
      <c r="H144" s="225">
        <v>10.02</v>
      </c>
      <c r="I144" s="226"/>
      <c r="J144" s="227">
        <f>ROUND(I144*H144,2)</f>
        <v>0</v>
      </c>
      <c r="K144" s="228"/>
      <c r="L144" s="44"/>
      <c r="M144" s="229" t="s">
        <v>1</v>
      </c>
      <c r="N144" s="230" t="s">
        <v>41</v>
      </c>
      <c r="O144" s="91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3" t="s">
        <v>230</v>
      </c>
      <c r="AT144" s="233" t="s">
        <v>226</v>
      </c>
      <c r="AU144" s="233" t="s">
        <v>86</v>
      </c>
      <c r="AY144" s="17" t="s">
        <v>224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7" t="s">
        <v>84</v>
      </c>
      <c r="BK144" s="234">
        <f>ROUND(I144*H144,2)</f>
        <v>0</v>
      </c>
      <c r="BL144" s="17" t="s">
        <v>230</v>
      </c>
      <c r="BM144" s="233" t="s">
        <v>2220</v>
      </c>
    </row>
    <row r="145" spans="1:51" s="13" customFormat="1" ht="12">
      <c r="A145" s="13"/>
      <c r="B145" s="235"/>
      <c r="C145" s="236"/>
      <c r="D145" s="237" t="s">
        <v>232</v>
      </c>
      <c r="E145" s="238" t="s">
        <v>1</v>
      </c>
      <c r="F145" s="239" t="s">
        <v>249</v>
      </c>
      <c r="G145" s="236"/>
      <c r="H145" s="240">
        <v>10.02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232</v>
      </c>
      <c r="AU145" s="246" t="s">
        <v>86</v>
      </c>
      <c r="AV145" s="13" t="s">
        <v>86</v>
      </c>
      <c r="AW145" s="13" t="s">
        <v>32</v>
      </c>
      <c r="AX145" s="13" t="s">
        <v>84</v>
      </c>
      <c r="AY145" s="246" t="s">
        <v>224</v>
      </c>
    </row>
    <row r="146" spans="1:65" s="2" customFormat="1" ht="24.15" customHeight="1">
      <c r="A146" s="38"/>
      <c r="B146" s="39"/>
      <c r="C146" s="221" t="s">
        <v>256</v>
      </c>
      <c r="D146" s="221" t="s">
        <v>226</v>
      </c>
      <c r="E146" s="222" t="s">
        <v>251</v>
      </c>
      <c r="F146" s="223" t="s">
        <v>252</v>
      </c>
      <c r="G146" s="224" t="s">
        <v>253</v>
      </c>
      <c r="H146" s="225">
        <v>9.269</v>
      </c>
      <c r="I146" s="226"/>
      <c r="J146" s="227">
        <f>ROUND(I146*H146,2)</f>
        <v>0</v>
      </c>
      <c r="K146" s="228"/>
      <c r="L146" s="44"/>
      <c r="M146" s="229" t="s">
        <v>1</v>
      </c>
      <c r="N146" s="230" t="s">
        <v>41</v>
      </c>
      <c r="O146" s="91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3" t="s">
        <v>230</v>
      </c>
      <c r="AT146" s="233" t="s">
        <v>226</v>
      </c>
      <c r="AU146" s="233" t="s">
        <v>86</v>
      </c>
      <c r="AY146" s="17" t="s">
        <v>224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7" t="s">
        <v>84</v>
      </c>
      <c r="BK146" s="234">
        <f>ROUND(I146*H146,2)</f>
        <v>0</v>
      </c>
      <c r="BL146" s="17" t="s">
        <v>230</v>
      </c>
      <c r="BM146" s="233" t="s">
        <v>2221</v>
      </c>
    </row>
    <row r="147" spans="1:51" s="13" customFormat="1" ht="12">
      <c r="A147" s="13"/>
      <c r="B147" s="235"/>
      <c r="C147" s="236"/>
      <c r="D147" s="237" t="s">
        <v>232</v>
      </c>
      <c r="E147" s="238" t="s">
        <v>1</v>
      </c>
      <c r="F147" s="239" t="s">
        <v>255</v>
      </c>
      <c r="G147" s="236"/>
      <c r="H147" s="240">
        <v>9.269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232</v>
      </c>
      <c r="AU147" s="246" t="s">
        <v>86</v>
      </c>
      <c r="AV147" s="13" t="s">
        <v>86</v>
      </c>
      <c r="AW147" s="13" t="s">
        <v>32</v>
      </c>
      <c r="AX147" s="13" t="s">
        <v>84</v>
      </c>
      <c r="AY147" s="246" t="s">
        <v>224</v>
      </c>
    </row>
    <row r="148" spans="1:65" s="2" customFormat="1" ht="16.5" customHeight="1">
      <c r="A148" s="38"/>
      <c r="B148" s="39"/>
      <c r="C148" s="221" t="s">
        <v>260</v>
      </c>
      <c r="D148" s="221" t="s">
        <v>226</v>
      </c>
      <c r="E148" s="222" t="s">
        <v>257</v>
      </c>
      <c r="F148" s="223" t="s">
        <v>258</v>
      </c>
      <c r="G148" s="224" t="s">
        <v>236</v>
      </c>
      <c r="H148" s="225">
        <v>5.01</v>
      </c>
      <c r="I148" s="226"/>
      <c r="J148" s="227">
        <f>ROUND(I148*H148,2)</f>
        <v>0</v>
      </c>
      <c r="K148" s="228"/>
      <c r="L148" s="44"/>
      <c r="M148" s="229" t="s">
        <v>1</v>
      </c>
      <c r="N148" s="230" t="s">
        <v>41</v>
      </c>
      <c r="O148" s="91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3" t="s">
        <v>230</v>
      </c>
      <c r="AT148" s="233" t="s">
        <v>226</v>
      </c>
      <c r="AU148" s="233" t="s">
        <v>86</v>
      </c>
      <c r="AY148" s="17" t="s">
        <v>224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7" t="s">
        <v>84</v>
      </c>
      <c r="BK148" s="234">
        <f>ROUND(I148*H148,2)</f>
        <v>0</v>
      </c>
      <c r="BL148" s="17" t="s">
        <v>230</v>
      </c>
      <c r="BM148" s="233" t="s">
        <v>2222</v>
      </c>
    </row>
    <row r="149" spans="1:51" s="13" customFormat="1" ht="12">
      <c r="A149" s="13"/>
      <c r="B149" s="235"/>
      <c r="C149" s="236"/>
      <c r="D149" s="237" t="s">
        <v>232</v>
      </c>
      <c r="E149" s="238" t="s">
        <v>1</v>
      </c>
      <c r="F149" s="239" t="s">
        <v>119</v>
      </c>
      <c r="G149" s="236"/>
      <c r="H149" s="240">
        <v>5.01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232</v>
      </c>
      <c r="AU149" s="246" t="s">
        <v>86</v>
      </c>
      <c r="AV149" s="13" t="s">
        <v>86</v>
      </c>
      <c r="AW149" s="13" t="s">
        <v>32</v>
      </c>
      <c r="AX149" s="13" t="s">
        <v>84</v>
      </c>
      <c r="AY149" s="246" t="s">
        <v>224</v>
      </c>
    </row>
    <row r="150" spans="1:65" s="2" customFormat="1" ht="24.15" customHeight="1">
      <c r="A150" s="38"/>
      <c r="B150" s="39"/>
      <c r="C150" s="221" t="s">
        <v>267</v>
      </c>
      <c r="D150" s="221" t="s">
        <v>226</v>
      </c>
      <c r="E150" s="222" t="s">
        <v>1967</v>
      </c>
      <c r="F150" s="223" t="s">
        <v>2223</v>
      </c>
      <c r="G150" s="224" t="s">
        <v>236</v>
      </c>
      <c r="H150" s="225">
        <v>5.845</v>
      </c>
      <c r="I150" s="226"/>
      <c r="J150" s="227">
        <f>ROUND(I150*H150,2)</f>
        <v>0</v>
      </c>
      <c r="K150" s="228"/>
      <c r="L150" s="44"/>
      <c r="M150" s="229" t="s">
        <v>1</v>
      </c>
      <c r="N150" s="230" t="s">
        <v>41</v>
      </c>
      <c r="O150" s="91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3" t="s">
        <v>230</v>
      </c>
      <c r="AT150" s="233" t="s">
        <v>226</v>
      </c>
      <c r="AU150" s="233" t="s">
        <v>86</v>
      </c>
      <c r="AY150" s="17" t="s">
        <v>224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7" t="s">
        <v>84</v>
      </c>
      <c r="BK150" s="234">
        <f>ROUND(I150*H150,2)</f>
        <v>0</v>
      </c>
      <c r="BL150" s="17" t="s">
        <v>230</v>
      </c>
      <c r="BM150" s="233" t="s">
        <v>2224</v>
      </c>
    </row>
    <row r="151" spans="1:51" s="13" customFormat="1" ht="12">
      <c r="A151" s="13"/>
      <c r="B151" s="235"/>
      <c r="C151" s="236"/>
      <c r="D151" s="237" t="s">
        <v>232</v>
      </c>
      <c r="E151" s="238" t="s">
        <v>1</v>
      </c>
      <c r="F151" s="239" t="s">
        <v>2225</v>
      </c>
      <c r="G151" s="236"/>
      <c r="H151" s="240">
        <v>3.745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232</v>
      </c>
      <c r="AU151" s="246" t="s">
        <v>86</v>
      </c>
      <c r="AV151" s="13" t="s">
        <v>86</v>
      </c>
      <c r="AW151" s="13" t="s">
        <v>32</v>
      </c>
      <c r="AX151" s="13" t="s">
        <v>76</v>
      </c>
      <c r="AY151" s="246" t="s">
        <v>224</v>
      </c>
    </row>
    <row r="152" spans="1:51" s="13" customFormat="1" ht="12">
      <c r="A152" s="13"/>
      <c r="B152" s="235"/>
      <c r="C152" s="236"/>
      <c r="D152" s="237" t="s">
        <v>232</v>
      </c>
      <c r="E152" s="238" t="s">
        <v>1</v>
      </c>
      <c r="F152" s="239" t="s">
        <v>2226</v>
      </c>
      <c r="G152" s="236"/>
      <c r="H152" s="240">
        <v>2.1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232</v>
      </c>
      <c r="AU152" s="246" t="s">
        <v>86</v>
      </c>
      <c r="AV152" s="13" t="s">
        <v>86</v>
      </c>
      <c r="AW152" s="13" t="s">
        <v>32</v>
      </c>
      <c r="AX152" s="13" t="s">
        <v>76</v>
      </c>
      <c r="AY152" s="246" t="s">
        <v>224</v>
      </c>
    </row>
    <row r="153" spans="1:51" s="14" customFormat="1" ht="12">
      <c r="A153" s="14"/>
      <c r="B153" s="247"/>
      <c r="C153" s="248"/>
      <c r="D153" s="237" t="s">
        <v>232</v>
      </c>
      <c r="E153" s="249" t="s">
        <v>172</v>
      </c>
      <c r="F153" s="250" t="s">
        <v>240</v>
      </c>
      <c r="G153" s="248"/>
      <c r="H153" s="251">
        <v>5.845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7" t="s">
        <v>232</v>
      </c>
      <c r="AU153" s="257" t="s">
        <v>86</v>
      </c>
      <c r="AV153" s="14" t="s">
        <v>230</v>
      </c>
      <c r="AW153" s="14" t="s">
        <v>32</v>
      </c>
      <c r="AX153" s="14" t="s">
        <v>84</v>
      </c>
      <c r="AY153" s="257" t="s">
        <v>224</v>
      </c>
    </row>
    <row r="154" spans="1:65" s="2" customFormat="1" ht="24.15" customHeight="1">
      <c r="A154" s="38"/>
      <c r="B154" s="39"/>
      <c r="C154" s="221" t="s">
        <v>272</v>
      </c>
      <c r="D154" s="221" t="s">
        <v>226</v>
      </c>
      <c r="E154" s="222" t="s">
        <v>2227</v>
      </c>
      <c r="F154" s="223" t="s">
        <v>2228</v>
      </c>
      <c r="G154" s="224" t="s">
        <v>236</v>
      </c>
      <c r="H154" s="225">
        <v>3.476</v>
      </c>
      <c r="I154" s="226"/>
      <c r="J154" s="227">
        <f>ROUND(I154*H154,2)</f>
        <v>0</v>
      </c>
      <c r="K154" s="228"/>
      <c r="L154" s="44"/>
      <c r="M154" s="229" t="s">
        <v>1</v>
      </c>
      <c r="N154" s="230" t="s">
        <v>41</v>
      </c>
      <c r="O154" s="91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3" t="s">
        <v>230</v>
      </c>
      <c r="AT154" s="233" t="s">
        <v>226</v>
      </c>
      <c r="AU154" s="233" t="s">
        <v>86</v>
      </c>
      <c r="AY154" s="17" t="s">
        <v>224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7" t="s">
        <v>84</v>
      </c>
      <c r="BK154" s="234">
        <f>ROUND(I154*H154,2)</f>
        <v>0</v>
      </c>
      <c r="BL154" s="17" t="s">
        <v>230</v>
      </c>
      <c r="BM154" s="233" t="s">
        <v>2229</v>
      </c>
    </row>
    <row r="155" spans="1:51" s="13" customFormat="1" ht="12">
      <c r="A155" s="13"/>
      <c r="B155" s="235"/>
      <c r="C155" s="236"/>
      <c r="D155" s="237" t="s">
        <v>232</v>
      </c>
      <c r="E155" s="238" t="s">
        <v>1</v>
      </c>
      <c r="F155" s="239" t="s">
        <v>2230</v>
      </c>
      <c r="G155" s="236"/>
      <c r="H155" s="240">
        <v>2.192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232</v>
      </c>
      <c r="AU155" s="246" t="s">
        <v>86</v>
      </c>
      <c r="AV155" s="13" t="s">
        <v>86</v>
      </c>
      <c r="AW155" s="13" t="s">
        <v>32</v>
      </c>
      <c r="AX155" s="13" t="s">
        <v>76</v>
      </c>
      <c r="AY155" s="246" t="s">
        <v>224</v>
      </c>
    </row>
    <row r="156" spans="1:51" s="13" customFormat="1" ht="12">
      <c r="A156" s="13"/>
      <c r="B156" s="235"/>
      <c r="C156" s="236"/>
      <c r="D156" s="237" t="s">
        <v>232</v>
      </c>
      <c r="E156" s="238" t="s">
        <v>1</v>
      </c>
      <c r="F156" s="239" t="s">
        <v>2231</v>
      </c>
      <c r="G156" s="236"/>
      <c r="H156" s="240">
        <v>1.284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232</v>
      </c>
      <c r="AU156" s="246" t="s">
        <v>86</v>
      </c>
      <c r="AV156" s="13" t="s">
        <v>86</v>
      </c>
      <c r="AW156" s="13" t="s">
        <v>32</v>
      </c>
      <c r="AX156" s="13" t="s">
        <v>76</v>
      </c>
      <c r="AY156" s="246" t="s">
        <v>224</v>
      </c>
    </row>
    <row r="157" spans="1:51" s="14" customFormat="1" ht="12">
      <c r="A157" s="14"/>
      <c r="B157" s="247"/>
      <c r="C157" s="248"/>
      <c r="D157" s="237" t="s">
        <v>232</v>
      </c>
      <c r="E157" s="249" t="s">
        <v>1</v>
      </c>
      <c r="F157" s="250" t="s">
        <v>240</v>
      </c>
      <c r="G157" s="248"/>
      <c r="H157" s="251">
        <v>3.476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7" t="s">
        <v>232</v>
      </c>
      <c r="AU157" s="257" t="s">
        <v>86</v>
      </c>
      <c r="AV157" s="14" t="s">
        <v>230</v>
      </c>
      <c r="AW157" s="14" t="s">
        <v>32</v>
      </c>
      <c r="AX157" s="14" t="s">
        <v>84</v>
      </c>
      <c r="AY157" s="257" t="s">
        <v>224</v>
      </c>
    </row>
    <row r="158" spans="1:65" s="2" customFormat="1" ht="16.5" customHeight="1">
      <c r="A158" s="38"/>
      <c r="B158" s="39"/>
      <c r="C158" s="269" t="s">
        <v>277</v>
      </c>
      <c r="D158" s="269" t="s">
        <v>413</v>
      </c>
      <c r="E158" s="270" t="s">
        <v>2232</v>
      </c>
      <c r="F158" s="271" t="s">
        <v>2233</v>
      </c>
      <c r="G158" s="272" t="s">
        <v>253</v>
      </c>
      <c r="H158" s="273">
        <v>6.952</v>
      </c>
      <c r="I158" s="274"/>
      <c r="J158" s="275">
        <f>ROUND(I158*H158,2)</f>
        <v>0</v>
      </c>
      <c r="K158" s="276"/>
      <c r="L158" s="277"/>
      <c r="M158" s="278" t="s">
        <v>1</v>
      </c>
      <c r="N158" s="279" t="s">
        <v>41</v>
      </c>
      <c r="O158" s="91"/>
      <c r="P158" s="231">
        <f>O158*H158</f>
        <v>0</v>
      </c>
      <c r="Q158" s="231">
        <v>1</v>
      </c>
      <c r="R158" s="231">
        <f>Q158*H158</f>
        <v>6.952</v>
      </c>
      <c r="S158" s="231">
        <v>0</v>
      </c>
      <c r="T158" s="23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3" t="s">
        <v>267</v>
      </c>
      <c r="AT158" s="233" t="s">
        <v>413</v>
      </c>
      <c r="AU158" s="233" t="s">
        <v>86</v>
      </c>
      <c r="AY158" s="17" t="s">
        <v>224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7" t="s">
        <v>84</v>
      </c>
      <c r="BK158" s="234">
        <f>ROUND(I158*H158,2)</f>
        <v>0</v>
      </c>
      <c r="BL158" s="17" t="s">
        <v>230</v>
      </c>
      <c r="BM158" s="233" t="s">
        <v>2234</v>
      </c>
    </row>
    <row r="159" spans="1:51" s="13" customFormat="1" ht="12">
      <c r="A159" s="13"/>
      <c r="B159" s="235"/>
      <c r="C159" s="236"/>
      <c r="D159" s="237" t="s">
        <v>232</v>
      </c>
      <c r="E159" s="236"/>
      <c r="F159" s="239" t="s">
        <v>2235</v>
      </c>
      <c r="G159" s="236"/>
      <c r="H159" s="240">
        <v>6.952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232</v>
      </c>
      <c r="AU159" s="246" t="s">
        <v>86</v>
      </c>
      <c r="AV159" s="13" t="s">
        <v>86</v>
      </c>
      <c r="AW159" s="13" t="s">
        <v>4</v>
      </c>
      <c r="AX159" s="13" t="s">
        <v>84</v>
      </c>
      <c r="AY159" s="246" t="s">
        <v>224</v>
      </c>
    </row>
    <row r="160" spans="1:63" s="12" customFormat="1" ht="22.8" customHeight="1">
      <c r="A160" s="12"/>
      <c r="B160" s="205"/>
      <c r="C160" s="206"/>
      <c r="D160" s="207" t="s">
        <v>75</v>
      </c>
      <c r="E160" s="219" t="s">
        <v>230</v>
      </c>
      <c r="F160" s="219" t="s">
        <v>317</v>
      </c>
      <c r="G160" s="206"/>
      <c r="H160" s="206"/>
      <c r="I160" s="209"/>
      <c r="J160" s="220">
        <f>BK160</f>
        <v>0</v>
      </c>
      <c r="K160" s="206"/>
      <c r="L160" s="211"/>
      <c r="M160" s="212"/>
      <c r="N160" s="213"/>
      <c r="O160" s="213"/>
      <c r="P160" s="214">
        <f>SUM(P161:P164)</f>
        <v>0</v>
      </c>
      <c r="Q160" s="213"/>
      <c r="R160" s="214">
        <f>SUM(R161:R164)</f>
        <v>0</v>
      </c>
      <c r="S160" s="213"/>
      <c r="T160" s="215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6" t="s">
        <v>84</v>
      </c>
      <c r="AT160" s="217" t="s">
        <v>75</v>
      </c>
      <c r="AU160" s="217" t="s">
        <v>84</v>
      </c>
      <c r="AY160" s="216" t="s">
        <v>224</v>
      </c>
      <c r="BK160" s="218">
        <f>SUM(BK161:BK164)</f>
        <v>0</v>
      </c>
    </row>
    <row r="161" spans="1:65" s="2" customFormat="1" ht="16.5" customHeight="1">
      <c r="A161" s="38"/>
      <c r="B161" s="39"/>
      <c r="C161" s="221" t="s">
        <v>282</v>
      </c>
      <c r="D161" s="221" t="s">
        <v>226</v>
      </c>
      <c r="E161" s="222" t="s">
        <v>2236</v>
      </c>
      <c r="F161" s="223" t="s">
        <v>2237</v>
      </c>
      <c r="G161" s="224" t="s">
        <v>236</v>
      </c>
      <c r="H161" s="225">
        <v>1.253</v>
      </c>
      <c r="I161" s="226"/>
      <c r="J161" s="227">
        <f>ROUND(I161*H161,2)</f>
        <v>0</v>
      </c>
      <c r="K161" s="228"/>
      <c r="L161" s="44"/>
      <c r="M161" s="229" t="s">
        <v>1</v>
      </c>
      <c r="N161" s="230" t="s">
        <v>41</v>
      </c>
      <c r="O161" s="91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3" t="s">
        <v>230</v>
      </c>
      <c r="AT161" s="233" t="s">
        <v>226</v>
      </c>
      <c r="AU161" s="233" t="s">
        <v>86</v>
      </c>
      <c r="AY161" s="17" t="s">
        <v>224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7" t="s">
        <v>84</v>
      </c>
      <c r="BK161" s="234">
        <f>ROUND(I161*H161,2)</f>
        <v>0</v>
      </c>
      <c r="BL161" s="17" t="s">
        <v>230</v>
      </c>
      <c r="BM161" s="233" t="s">
        <v>2238</v>
      </c>
    </row>
    <row r="162" spans="1:51" s="13" customFormat="1" ht="12">
      <c r="A162" s="13"/>
      <c r="B162" s="235"/>
      <c r="C162" s="236"/>
      <c r="D162" s="237" t="s">
        <v>232</v>
      </c>
      <c r="E162" s="238" t="s">
        <v>1</v>
      </c>
      <c r="F162" s="239" t="s">
        <v>2239</v>
      </c>
      <c r="G162" s="236"/>
      <c r="H162" s="240">
        <v>0.803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232</v>
      </c>
      <c r="AU162" s="246" t="s">
        <v>86</v>
      </c>
      <c r="AV162" s="13" t="s">
        <v>86</v>
      </c>
      <c r="AW162" s="13" t="s">
        <v>32</v>
      </c>
      <c r="AX162" s="13" t="s">
        <v>76</v>
      </c>
      <c r="AY162" s="246" t="s">
        <v>224</v>
      </c>
    </row>
    <row r="163" spans="1:51" s="13" customFormat="1" ht="12">
      <c r="A163" s="13"/>
      <c r="B163" s="235"/>
      <c r="C163" s="236"/>
      <c r="D163" s="237" t="s">
        <v>232</v>
      </c>
      <c r="E163" s="238" t="s">
        <v>1</v>
      </c>
      <c r="F163" s="239" t="s">
        <v>2240</v>
      </c>
      <c r="G163" s="236"/>
      <c r="H163" s="240">
        <v>0.45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232</v>
      </c>
      <c r="AU163" s="246" t="s">
        <v>86</v>
      </c>
      <c r="AV163" s="13" t="s">
        <v>86</v>
      </c>
      <c r="AW163" s="13" t="s">
        <v>32</v>
      </c>
      <c r="AX163" s="13" t="s">
        <v>76</v>
      </c>
      <c r="AY163" s="246" t="s">
        <v>224</v>
      </c>
    </row>
    <row r="164" spans="1:51" s="14" customFormat="1" ht="12">
      <c r="A164" s="14"/>
      <c r="B164" s="247"/>
      <c r="C164" s="248"/>
      <c r="D164" s="237" t="s">
        <v>232</v>
      </c>
      <c r="E164" s="249" t="s">
        <v>1</v>
      </c>
      <c r="F164" s="250" t="s">
        <v>240</v>
      </c>
      <c r="G164" s="248"/>
      <c r="H164" s="251">
        <v>1.253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7" t="s">
        <v>232</v>
      </c>
      <c r="AU164" s="257" t="s">
        <v>86</v>
      </c>
      <c r="AV164" s="14" t="s">
        <v>230</v>
      </c>
      <c r="AW164" s="14" t="s">
        <v>32</v>
      </c>
      <c r="AX164" s="14" t="s">
        <v>84</v>
      </c>
      <c r="AY164" s="257" t="s">
        <v>224</v>
      </c>
    </row>
    <row r="165" spans="1:63" s="12" customFormat="1" ht="22.8" customHeight="1">
      <c r="A165" s="12"/>
      <c r="B165" s="205"/>
      <c r="C165" s="206"/>
      <c r="D165" s="207" t="s">
        <v>75</v>
      </c>
      <c r="E165" s="219" t="s">
        <v>267</v>
      </c>
      <c r="F165" s="219" t="s">
        <v>2241</v>
      </c>
      <c r="G165" s="206"/>
      <c r="H165" s="206"/>
      <c r="I165" s="209"/>
      <c r="J165" s="220">
        <f>BK165</f>
        <v>0</v>
      </c>
      <c r="K165" s="206"/>
      <c r="L165" s="211"/>
      <c r="M165" s="212"/>
      <c r="N165" s="213"/>
      <c r="O165" s="213"/>
      <c r="P165" s="214">
        <f>SUM(P166:P179)</f>
        <v>0</v>
      </c>
      <c r="Q165" s="213"/>
      <c r="R165" s="214">
        <f>SUM(R166:R179)</f>
        <v>0.07097400000000001</v>
      </c>
      <c r="S165" s="213"/>
      <c r="T165" s="215">
        <f>SUM(T166:T179)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6" t="s">
        <v>84</v>
      </c>
      <c r="AT165" s="217" t="s">
        <v>75</v>
      </c>
      <c r="AU165" s="217" t="s">
        <v>84</v>
      </c>
      <c r="AY165" s="216" t="s">
        <v>224</v>
      </c>
      <c r="BK165" s="218">
        <f>SUM(BK166:BK179)</f>
        <v>0</v>
      </c>
    </row>
    <row r="166" spans="1:65" s="2" customFormat="1" ht="24.15" customHeight="1">
      <c r="A166" s="38"/>
      <c r="B166" s="39"/>
      <c r="C166" s="221" t="s">
        <v>289</v>
      </c>
      <c r="D166" s="221" t="s">
        <v>226</v>
      </c>
      <c r="E166" s="222" t="s">
        <v>2242</v>
      </c>
      <c r="F166" s="223" t="s">
        <v>2243</v>
      </c>
      <c r="G166" s="224" t="s">
        <v>438</v>
      </c>
      <c r="H166" s="225">
        <v>2</v>
      </c>
      <c r="I166" s="226"/>
      <c r="J166" s="227">
        <f>ROUND(I166*H166,2)</f>
        <v>0</v>
      </c>
      <c r="K166" s="228"/>
      <c r="L166" s="44"/>
      <c r="M166" s="229" t="s">
        <v>1</v>
      </c>
      <c r="N166" s="230" t="s">
        <v>41</v>
      </c>
      <c r="O166" s="91"/>
      <c r="P166" s="231">
        <f>O166*H166</f>
        <v>0</v>
      </c>
      <c r="Q166" s="231">
        <v>0.00131</v>
      </c>
      <c r="R166" s="231">
        <f>Q166*H166</f>
        <v>0.00262</v>
      </c>
      <c r="S166" s="231">
        <v>0</v>
      </c>
      <c r="T166" s="23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3" t="s">
        <v>230</v>
      </c>
      <c r="AT166" s="233" t="s">
        <v>226</v>
      </c>
      <c r="AU166" s="233" t="s">
        <v>86</v>
      </c>
      <c r="AY166" s="17" t="s">
        <v>224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7" t="s">
        <v>84</v>
      </c>
      <c r="BK166" s="234">
        <f>ROUND(I166*H166,2)</f>
        <v>0</v>
      </c>
      <c r="BL166" s="17" t="s">
        <v>230</v>
      </c>
      <c r="BM166" s="233" t="s">
        <v>2244</v>
      </c>
    </row>
    <row r="167" spans="1:65" s="2" customFormat="1" ht="24.15" customHeight="1">
      <c r="A167" s="38"/>
      <c r="B167" s="39"/>
      <c r="C167" s="221" t="s">
        <v>296</v>
      </c>
      <c r="D167" s="221" t="s">
        <v>226</v>
      </c>
      <c r="E167" s="222" t="s">
        <v>2245</v>
      </c>
      <c r="F167" s="223" t="s">
        <v>2246</v>
      </c>
      <c r="G167" s="224" t="s">
        <v>438</v>
      </c>
      <c r="H167" s="225">
        <v>4</v>
      </c>
      <c r="I167" s="226"/>
      <c r="J167" s="227">
        <f>ROUND(I167*H167,2)</f>
        <v>0</v>
      </c>
      <c r="K167" s="228"/>
      <c r="L167" s="44"/>
      <c r="M167" s="229" t="s">
        <v>1</v>
      </c>
      <c r="N167" s="230" t="s">
        <v>41</v>
      </c>
      <c r="O167" s="91"/>
      <c r="P167" s="231">
        <f>O167*H167</f>
        <v>0</v>
      </c>
      <c r="Q167" s="231">
        <v>0.00746</v>
      </c>
      <c r="R167" s="231">
        <f>Q167*H167</f>
        <v>0.02984</v>
      </c>
      <c r="S167" s="231">
        <v>0</v>
      </c>
      <c r="T167" s="23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3" t="s">
        <v>230</v>
      </c>
      <c r="AT167" s="233" t="s">
        <v>226</v>
      </c>
      <c r="AU167" s="233" t="s">
        <v>86</v>
      </c>
      <c r="AY167" s="17" t="s">
        <v>224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7" t="s">
        <v>84</v>
      </c>
      <c r="BK167" s="234">
        <f>ROUND(I167*H167,2)</f>
        <v>0</v>
      </c>
      <c r="BL167" s="17" t="s">
        <v>230</v>
      </c>
      <c r="BM167" s="233" t="s">
        <v>2247</v>
      </c>
    </row>
    <row r="168" spans="1:65" s="2" customFormat="1" ht="24.15" customHeight="1">
      <c r="A168" s="38"/>
      <c r="B168" s="39"/>
      <c r="C168" s="221" t="s">
        <v>303</v>
      </c>
      <c r="D168" s="221" t="s">
        <v>226</v>
      </c>
      <c r="E168" s="222" t="s">
        <v>2248</v>
      </c>
      <c r="F168" s="223" t="s">
        <v>2249</v>
      </c>
      <c r="G168" s="224" t="s">
        <v>438</v>
      </c>
      <c r="H168" s="225">
        <v>10.7</v>
      </c>
      <c r="I168" s="226"/>
      <c r="J168" s="227">
        <f>ROUND(I168*H168,2)</f>
        <v>0</v>
      </c>
      <c r="K168" s="228"/>
      <c r="L168" s="44"/>
      <c r="M168" s="229" t="s">
        <v>1</v>
      </c>
      <c r="N168" s="230" t="s">
        <v>41</v>
      </c>
      <c r="O168" s="91"/>
      <c r="P168" s="231">
        <f>O168*H168</f>
        <v>0</v>
      </c>
      <c r="Q168" s="231">
        <v>0.00276</v>
      </c>
      <c r="R168" s="231">
        <f>Q168*H168</f>
        <v>0.029531999999999996</v>
      </c>
      <c r="S168" s="231">
        <v>0</v>
      </c>
      <c r="T168" s="23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3" t="s">
        <v>230</v>
      </c>
      <c r="AT168" s="233" t="s">
        <v>226</v>
      </c>
      <c r="AU168" s="233" t="s">
        <v>86</v>
      </c>
      <c r="AY168" s="17" t="s">
        <v>224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7" t="s">
        <v>84</v>
      </c>
      <c r="BK168" s="234">
        <f>ROUND(I168*H168,2)</f>
        <v>0</v>
      </c>
      <c r="BL168" s="17" t="s">
        <v>230</v>
      </c>
      <c r="BM168" s="233" t="s">
        <v>2250</v>
      </c>
    </row>
    <row r="169" spans="1:65" s="2" customFormat="1" ht="24.15" customHeight="1">
      <c r="A169" s="38"/>
      <c r="B169" s="39"/>
      <c r="C169" s="221" t="s">
        <v>8</v>
      </c>
      <c r="D169" s="221" t="s">
        <v>226</v>
      </c>
      <c r="E169" s="222" t="s">
        <v>2251</v>
      </c>
      <c r="F169" s="223" t="s">
        <v>2252</v>
      </c>
      <c r="G169" s="224" t="s">
        <v>321</v>
      </c>
      <c r="H169" s="225">
        <v>3</v>
      </c>
      <c r="I169" s="226"/>
      <c r="J169" s="227">
        <f>ROUND(I169*H169,2)</f>
        <v>0</v>
      </c>
      <c r="K169" s="228"/>
      <c r="L169" s="44"/>
      <c r="M169" s="229" t="s">
        <v>1</v>
      </c>
      <c r="N169" s="230" t="s">
        <v>41</v>
      </c>
      <c r="O169" s="91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3" t="s">
        <v>230</v>
      </c>
      <c r="AT169" s="233" t="s">
        <v>226</v>
      </c>
      <c r="AU169" s="233" t="s">
        <v>86</v>
      </c>
      <c r="AY169" s="17" t="s">
        <v>224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7" t="s">
        <v>84</v>
      </c>
      <c r="BK169" s="234">
        <f>ROUND(I169*H169,2)</f>
        <v>0</v>
      </c>
      <c r="BL169" s="17" t="s">
        <v>230</v>
      </c>
      <c r="BM169" s="233" t="s">
        <v>2253</v>
      </c>
    </row>
    <row r="170" spans="1:65" s="2" customFormat="1" ht="24.15" customHeight="1">
      <c r="A170" s="38"/>
      <c r="B170" s="39"/>
      <c r="C170" s="269" t="s">
        <v>318</v>
      </c>
      <c r="D170" s="269" t="s">
        <v>413</v>
      </c>
      <c r="E170" s="270" t="s">
        <v>2254</v>
      </c>
      <c r="F170" s="271" t="s">
        <v>2255</v>
      </c>
      <c r="G170" s="272" t="s">
        <v>321</v>
      </c>
      <c r="H170" s="273">
        <v>3</v>
      </c>
      <c r="I170" s="274"/>
      <c r="J170" s="275">
        <f>ROUND(I170*H170,2)</f>
        <v>0</v>
      </c>
      <c r="K170" s="276"/>
      <c r="L170" s="277"/>
      <c r="M170" s="278" t="s">
        <v>1</v>
      </c>
      <c r="N170" s="279" t="s">
        <v>41</v>
      </c>
      <c r="O170" s="91"/>
      <c r="P170" s="231">
        <f>O170*H170</f>
        <v>0</v>
      </c>
      <c r="Q170" s="231">
        <v>0.0015</v>
      </c>
      <c r="R170" s="231">
        <f>Q170*H170</f>
        <v>0.0045000000000000005</v>
      </c>
      <c r="S170" s="231">
        <v>0</v>
      </c>
      <c r="T170" s="23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3" t="s">
        <v>267</v>
      </c>
      <c r="AT170" s="233" t="s">
        <v>413</v>
      </c>
      <c r="AU170" s="233" t="s">
        <v>86</v>
      </c>
      <c r="AY170" s="17" t="s">
        <v>224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7" t="s">
        <v>84</v>
      </c>
      <c r="BK170" s="234">
        <f>ROUND(I170*H170,2)</f>
        <v>0</v>
      </c>
      <c r="BL170" s="17" t="s">
        <v>230</v>
      </c>
      <c r="BM170" s="233" t="s">
        <v>2256</v>
      </c>
    </row>
    <row r="171" spans="1:65" s="2" customFormat="1" ht="21.75" customHeight="1">
      <c r="A171" s="38"/>
      <c r="B171" s="39"/>
      <c r="C171" s="221" t="s">
        <v>329</v>
      </c>
      <c r="D171" s="221" t="s">
        <v>226</v>
      </c>
      <c r="E171" s="222" t="s">
        <v>2257</v>
      </c>
      <c r="F171" s="223" t="s">
        <v>2258</v>
      </c>
      <c r="G171" s="224" t="s">
        <v>321</v>
      </c>
      <c r="H171" s="225">
        <v>1</v>
      </c>
      <c r="I171" s="226"/>
      <c r="J171" s="227">
        <f>ROUND(I171*H171,2)</f>
        <v>0</v>
      </c>
      <c r="K171" s="228"/>
      <c r="L171" s="44"/>
      <c r="M171" s="229" t="s">
        <v>1</v>
      </c>
      <c r="N171" s="230" t="s">
        <v>41</v>
      </c>
      <c r="O171" s="91"/>
      <c r="P171" s="231">
        <f>O171*H171</f>
        <v>0</v>
      </c>
      <c r="Q171" s="231">
        <v>7E-05</v>
      </c>
      <c r="R171" s="231">
        <f>Q171*H171</f>
        <v>7E-05</v>
      </c>
      <c r="S171" s="231">
        <v>0</v>
      </c>
      <c r="T171" s="23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3" t="s">
        <v>230</v>
      </c>
      <c r="AT171" s="233" t="s">
        <v>226</v>
      </c>
      <c r="AU171" s="233" t="s">
        <v>86</v>
      </c>
      <c r="AY171" s="17" t="s">
        <v>224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7" t="s">
        <v>84</v>
      </c>
      <c r="BK171" s="234">
        <f>ROUND(I171*H171,2)</f>
        <v>0</v>
      </c>
      <c r="BL171" s="17" t="s">
        <v>230</v>
      </c>
      <c r="BM171" s="233" t="s">
        <v>2259</v>
      </c>
    </row>
    <row r="172" spans="1:65" s="2" customFormat="1" ht="24.15" customHeight="1">
      <c r="A172" s="38"/>
      <c r="B172" s="39"/>
      <c r="C172" s="221" t="s">
        <v>334</v>
      </c>
      <c r="D172" s="221" t="s">
        <v>226</v>
      </c>
      <c r="E172" s="222" t="s">
        <v>2260</v>
      </c>
      <c r="F172" s="223" t="s">
        <v>2261</v>
      </c>
      <c r="G172" s="224" t="s">
        <v>321</v>
      </c>
      <c r="H172" s="225">
        <v>1</v>
      </c>
      <c r="I172" s="226"/>
      <c r="J172" s="227">
        <f>ROUND(I172*H172,2)</f>
        <v>0</v>
      </c>
      <c r="K172" s="228"/>
      <c r="L172" s="44"/>
      <c r="M172" s="229" t="s">
        <v>1</v>
      </c>
      <c r="N172" s="230" t="s">
        <v>41</v>
      </c>
      <c r="O172" s="91"/>
      <c r="P172" s="231">
        <f>O172*H172</f>
        <v>0</v>
      </c>
      <c r="Q172" s="231">
        <v>7E-05</v>
      </c>
      <c r="R172" s="231">
        <f>Q172*H172</f>
        <v>7E-05</v>
      </c>
      <c r="S172" s="231">
        <v>0</v>
      </c>
      <c r="T172" s="23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3" t="s">
        <v>230</v>
      </c>
      <c r="AT172" s="233" t="s">
        <v>226</v>
      </c>
      <c r="AU172" s="233" t="s">
        <v>86</v>
      </c>
      <c r="AY172" s="17" t="s">
        <v>224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7" t="s">
        <v>84</v>
      </c>
      <c r="BK172" s="234">
        <f>ROUND(I172*H172,2)</f>
        <v>0</v>
      </c>
      <c r="BL172" s="17" t="s">
        <v>230</v>
      </c>
      <c r="BM172" s="233" t="s">
        <v>2262</v>
      </c>
    </row>
    <row r="173" spans="1:65" s="2" customFormat="1" ht="21.75" customHeight="1">
      <c r="A173" s="38"/>
      <c r="B173" s="39"/>
      <c r="C173" s="221" t="s">
        <v>339</v>
      </c>
      <c r="D173" s="221" t="s">
        <v>226</v>
      </c>
      <c r="E173" s="222" t="s">
        <v>2263</v>
      </c>
      <c r="F173" s="223" t="s">
        <v>2264</v>
      </c>
      <c r="G173" s="224" t="s">
        <v>438</v>
      </c>
      <c r="H173" s="225">
        <v>6</v>
      </c>
      <c r="I173" s="226"/>
      <c r="J173" s="227">
        <f>ROUND(I173*H173,2)</f>
        <v>0</v>
      </c>
      <c r="K173" s="228"/>
      <c r="L173" s="44"/>
      <c r="M173" s="229" t="s">
        <v>1</v>
      </c>
      <c r="N173" s="230" t="s">
        <v>41</v>
      </c>
      <c r="O173" s="91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3" t="s">
        <v>230</v>
      </c>
      <c r="AT173" s="233" t="s">
        <v>226</v>
      </c>
      <c r="AU173" s="233" t="s">
        <v>86</v>
      </c>
      <c r="AY173" s="17" t="s">
        <v>224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7" t="s">
        <v>84</v>
      </c>
      <c r="BK173" s="234">
        <f>ROUND(I173*H173,2)</f>
        <v>0</v>
      </c>
      <c r="BL173" s="17" t="s">
        <v>230</v>
      </c>
      <c r="BM173" s="233" t="s">
        <v>2265</v>
      </c>
    </row>
    <row r="174" spans="1:51" s="13" customFormat="1" ht="12">
      <c r="A174" s="13"/>
      <c r="B174" s="235"/>
      <c r="C174" s="236"/>
      <c r="D174" s="237" t="s">
        <v>232</v>
      </c>
      <c r="E174" s="238" t="s">
        <v>1</v>
      </c>
      <c r="F174" s="239" t="s">
        <v>2266</v>
      </c>
      <c r="G174" s="236"/>
      <c r="H174" s="240">
        <v>6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232</v>
      </c>
      <c r="AU174" s="246" t="s">
        <v>86</v>
      </c>
      <c r="AV174" s="13" t="s">
        <v>86</v>
      </c>
      <c r="AW174" s="13" t="s">
        <v>32</v>
      </c>
      <c r="AX174" s="13" t="s">
        <v>84</v>
      </c>
      <c r="AY174" s="246" t="s">
        <v>224</v>
      </c>
    </row>
    <row r="175" spans="1:65" s="2" customFormat="1" ht="21.75" customHeight="1">
      <c r="A175" s="38"/>
      <c r="B175" s="39"/>
      <c r="C175" s="221" t="s">
        <v>345</v>
      </c>
      <c r="D175" s="221" t="s">
        <v>226</v>
      </c>
      <c r="E175" s="222" t="s">
        <v>2267</v>
      </c>
      <c r="F175" s="223" t="s">
        <v>2268</v>
      </c>
      <c r="G175" s="224" t="s">
        <v>438</v>
      </c>
      <c r="H175" s="225">
        <v>10.7</v>
      </c>
      <c r="I175" s="226"/>
      <c r="J175" s="227">
        <f>ROUND(I175*H175,2)</f>
        <v>0</v>
      </c>
      <c r="K175" s="228"/>
      <c r="L175" s="44"/>
      <c r="M175" s="229" t="s">
        <v>1</v>
      </c>
      <c r="N175" s="230" t="s">
        <v>41</v>
      </c>
      <c r="O175" s="91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3" t="s">
        <v>230</v>
      </c>
      <c r="AT175" s="233" t="s">
        <v>226</v>
      </c>
      <c r="AU175" s="233" t="s">
        <v>86</v>
      </c>
      <c r="AY175" s="17" t="s">
        <v>224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7" t="s">
        <v>84</v>
      </c>
      <c r="BK175" s="234">
        <f>ROUND(I175*H175,2)</f>
        <v>0</v>
      </c>
      <c r="BL175" s="17" t="s">
        <v>230</v>
      </c>
      <c r="BM175" s="233" t="s">
        <v>2269</v>
      </c>
    </row>
    <row r="176" spans="1:65" s="2" customFormat="1" ht="16.5" customHeight="1">
      <c r="A176" s="38"/>
      <c r="B176" s="39"/>
      <c r="C176" s="221" t="s">
        <v>7</v>
      </c>
      <c r="D176" s="221" t="s">
        <v>226</v>
      </c>
      <c r="E176" s="222" t="s">
        <v>2270</v>
      </c>
      <c r="F176" s="223" t="s">
        <v>2271</v>
      </c>
      <c r="G176" s="224" t="s">
        <v>438</v>
      </c>
      <c r="H176" s="225">
        <v>16.7</v>
      </c>
      <c r="I176" s="226"/>
      <c r="J176" s="227">
        <f>ROUND(I176*H176,2)</f>
        <v>0</v>
      </c>
      <c r="K176" s="228"/>
      <c r="L176" s="44"/>
      <c r="M176" s="229" t="s">
        <v>1</v>
      </c>
      <c r="N176" s="230" t="s">
        <v>41</v>
      </c>
      <c r="O176" s="91"/>
      <c r="P176" s="231">
        <f>O176*H176</f>
        <v>0</v>
      </c>
      <c r="Q176" s="231">
        <v>0.00019</v>
      </c>
      <c r="R176" s="231">
        <f>Q176*H176</f>
        <v>0.003173</v>
      </c>
      <c r="S176" s="231">
        <v>0</v>
      </c>
      <c r="T176" s="23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3" t="s">
        <v>230</v>
      </c>
      <c r="AT176" s="233" t="s">
        <v>226</v>
      </c>
      <c r="AU176" s="233" t="s">
        <v>86</v>
      </c>
      <c r="AY176" s="17" t="s">
        <v>224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7" t="s">
        <v>84</v>
      </c>
      <c r="BK176" s="234">
        <f>ROUND(I176*H176,2)</f>
        <v>0</v>
      </c>
      <c r="BL176" s="17" t="s">
        <v>230</v>
      </c>
      <c r="BM176" s="233" t="s">
        <v>2272</v>
      </c>
    </row>
    <row r="177" spans="1:51" s="13" customFormat="1" ht="12">
      <c r="A177" s="13"/>
      <c r="B177" s="235"/>
      <c r="C177" s="236"/>
      <c r="D177" s="237" t="s">
        <v>232</v>
      </c>
      <c r="E177" s="238" t="s">
        <v>1</v>
      </c>
      <c r="F177" s="239" t="s">
        <v>2273</v>
      </c>
      <c r="G177" s="236"/>
      <c r="H177" s="240">
        <v>16.7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232</v>
      </c>
      <c r="AU177" s="246" t="s">
        <v>86</v>
      </c>
      <c r="AV177" s="13" t="s">
        <v>86</v>
      </c>
      <c r="AW177" s="13" t="s">
        <v>32</v>
      </c>
      <c r="AX177" s="13" t="s">
        <v>84</v>
      </c>
      <c r="AY177" s="246" t="s">
        <v>224</v>
      </c>
    </row>
    <row r="178" spans="1:65" s="2" customFormat="1" ht="21.75" customHeight="1">
      <c r="A178" s="38"/>
      <c r="B178" s="39"/>
      <c r="C178" s="221" t="s">
        <v>354</v>
      </c>
      <c r="D178" s="221" t="s">
        <v>226</v>
      </c>
      <c r="E178" s="222" t="s">
        <v>2274</v>
      </c>
      <c r="F178" s="223" t="s">
        <v>2275</v>
      </c>
      <c r="G178" s="224" t="s">
        <v>438</v>
      </c>
      <c r="H178" s="225">
        <v>16.7</v>
      </c>
      <c r="I178" s="226"/>
      <c r="J178" s="227">
        <f>ROUND(I178*H178,2)</f>
        <v>0</v>
      </c>
      <c r="K178" s="228"/>
      <c r="L178" s="44"/>
      <c r="M178" s="229" t="s">
        <v>1</v>
      </c>
      <c r="N178" s="230" t="s">
        <v>41</v>
      </c>
      <c r="O178" s="91"/>
      <c r="P178" s="231">
        <f>O178*H178</f>
        <v>0</v>
      </c>
      <c r="Q178" s="231">
        <v>7E-05</v>
      </c>
      <c r="R178" s="231">
        <f>Q178*H178</f>
        <v>0.001169</v>
      </c>
      <c r="S178" s="231">
        <v>0</v>
      </c>
      <c r="T178" s="23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3" t="s">
        <v>230</v>
      </c>
      <c r="AT178" s="233" t="s">
        <v>226</v>
      </c>
      <c r="AU178" s="233" t="s">
        <v>86</v>
      </c>
      <c r="AY178" s="17" t="s">
        <v>224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7" t="s">
        <v>84</v>
      </c>
      <c r="BK178" s="234">
        <f>ROUND(I178*H178,2)</f>
        <v>0</v>
      </c>
      <c r="BL178" s="17" t="s">
        <v>230</v>
      </c>
      <c r="BM178" s="233" t="s">
        <v>2276</v>
      </c>
    </row>
    <row r="179" spans="1:51" s="13" customFormat="1" ht="12">
      <c r="A179" s="13"/>
      <c r="B179" s="235"/>
      <c r="C179" s="236"/>
      <c r="D179" s="237" t="s">
        <v>232</v>
      </c>
      <c r="E179" s="238" t="s">
        <v>1</v>
      </c>
      <c r="F179" s="239" t="s">
        <v>2273</v>
      </c>
      <c r="G179" s="236"/>
      <c r="H179" s="240">
        <v>16.7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232</v>
      </c>
      <c r="AU179" s="246" t="s">
        <v>86</v>
      </c>
      <c r="AV179" s="13" t="s">
        <v>86</v>
      </c>
      <c r="AW179" s="13" t="s">
        <v>32</v>
      </c>
      <c r="AX179" s="13" t="s">
        <v>84</v>
      </c>
      <c r="AY179" s="246" t="s">
        <v>224</v>
      </c>
    </row>
    <row r="180" spans="1:63" s="12" customFormat="1" ht="22.8" customHeight="1">
      <c r="A180" s="12"/>
      <c r="B180" s="205"/>
      <c r="C180" s="206"/>
      <c r="D180" s="207" t="s">
        <v>75</v>
      </c>
      <c r="E180" s="219" t="s">
        <v>272</v>
      </c>
      <c r="F180" s="219" t="s">
        <v>505</v>
      </c>
      <c r="G180" s="206"/>
      <c r="H180" s="206"/>
      <c r="I180" s="209"/>
      <c r="J180" s="220">
        <f>BK180</f>
        <v>0</v>
      </c>
      <c r="K180" s="206"/>
      <c r="L180" s="211"/>
      <c r="M180" s="212"/>
      <c r="N180" s="213"/>
      <c r="O180" s="213"/>
      <c r="P180" s="214">
        <f>P181</f>
        <v>0</v>
      </c>
      <c r="Q180" s="213"/>
      <c r="R180" s="214">
        <f>R181</f>
        <v>0</v>
      </c>
      <c r="S180" s="213"/>
      <c r="T180" s="215">
        <f>T181</f>
        <v>0.001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6" t="s">
        <v>84</v>
      </c>
      <c r="AT180" s="217" t="s">
        <v>75</v>
      </c>
      <c r="AU180" s="217" t="s">
        <v>84</v>
      </c>
      <c r="AY180" s="216" t="s">
        <v>224</v>
      </c>
      <c r="BK180" s="218">
        <f>BK181</f>
        <v>0</v>
      </c>
    </row>
    <row r="181" spans="1:65" s="2" customFormat="1" ht="37.8" customHeight="1">
      <c r="A181" s="38"/>
      <c r="B181" s="39"/>
      <c r="C181" s="221" t="s">
        <v>360</v>
      </c>
      <c r="D181" s="221" t="s">
        <v>226</v>
      </c>
      <c r="E181" s="222" t="s">
        <v>2277</v>
      </c>
      <c r="F181" s="223" t="s">
        <v>2278</v>
      </c>
      <c r="G181" s="224" t="s">
        <v>1646</v>
      </c>
      <c r="H181" s="225">
        <v>1</v>
      </c>
      <c r="I181" s="226"/>
      <c r="J181" s="227">
        <f>ROUND(I181*H181,2)</f>
        <v>0</v>
      </c>
      <c r="K181" s="228"/>
      <c r="L181" s="44"/>
      <c r="M181" s="229" t="s">
        <v>1</v>
      </c>
      <c r="N181" s="230" t="s">
        <v>41</v>
      </c>
      <c r="O181" s="91"/>
      <c r="P181" s="231">
        <f>O181*H181</f>
        <v>0</v>
      </c>
      <c r="Q181" s="231">
        <v>0</v>
      </c>
      <c r="R181" s="231">
        <f>Q181*H181</f>
        <v>0</v>
      </c>
      <c r="S181" s="231">
        <v>0.001</v>
      </c>
      <c r="T181" s="232">
        <f>S181*H181</f>
        <v>0.001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3" t="s">
        <v>230</v>
      </c>
      <c r="AT181" s="233" t="s">
        <v>226</v>
      </c>
      <c r="AU181" s="233" t="s">
        <v>86</v>
      </c>
      <c r="AY181" s="17" t="s">
        <v>224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7" t="s">
        <v>84</v>
      </c>
      <c r="BK181" s="234">
        <f>ROUND(I181*H181,2)</f>
        <v>0</v>
      </c>
      <c r="BL181" s="17" t="s">
        <v>230</v>
      </c>
      <c r="BM181" s="233" t="s">
        <v>2279</v>
      </c>
    </row>
    <row r="182" spans="1:63" s="12" customFormat="1" ht="22.8" customHeight="1">
      <c r="A182" s="12"/>
      <c r="B182" s="205"/>
      <c r="C182" s="206"/>
      <c r="D182" s="207" t="s">
        <v>75</v>
      </c>
      <c r="E182" s="219" t="s">
        <v>717</v>
      </c>
      <c r="F182" s="219" t="s">
        <v>718</v>
      </c>
      <c r="G182" s="206"/>
      <c r="H182" s="206"/>
      <c r="I182" s="209"/>
      <c r="J182" s="220">
        <f>BK182</f>
        <v>0</v>
      </c>
      <c r="K182" s="206"/>
      <c r="L182" s="211"/>
      <c r="M182" s="212"/>
      <c r="N182" s="213"/>
      <c r="O182" s="213"/>
      <c r="P182" s="214">
        <f>P183</f>
        <v>0</v>
      </c>
      <c r="Q182" s="213"/>
      <c r="R182" s="214">
        <f>R183</f>
        <v>0</v>
      </c>
      <c r="S182" s="213"/>
      <c r="T182" s="215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6" t="s">
        <v>84</v>
      </c>
      <c r="AT182" s="217" t="s">
        <v>75</v>
      </c>
      <c r="AU182" s="217" t="s">
        <v>84</v>
      </c>
      <c r="AY182" s="216" t="s">
        <v>224</v>
      </c>
      <c r="BK182" s="218">
        <f>BK183</f>
        <v>0</v>
      </c>
    </row>
    <row r="183" spans="1:65" s="2" customFormat="1" ht="24.15" customHeight="1">
      <c r="A183" s="38"/>
      <c r="B183" s="39"/>
      <c r="C183" s="221" t="s">
        <v>365</v>
      </c>
      <c r="D183" s="221" t="s">
        <v>226</v>
      </c>
      <c r="E183" s="222" t="s">
        <v>2280</v>
      </c>
      <c r="F183" s="223" t="s">
        <v>2281</v>
      </c>
      <c r="G183" s="224" t="s">
        <v>253</v>
      </c>
      <c r="H183" s="225">
        <v>7.059</v>
      </c>
      <c r="I183" s="226"/>
      <c r="J183" s="227">
        <f>ROUND(I183*H183,2)</f>
        <v>0</v>
      </c>
      <c r="K183" s="228"/>
      <c r="L183" s="44"/>
      <c r="M183" s="229" t="s">
        <v>1</v>
      </c>
      <c r="N183" s="230" t="s">
        <v>41</v>
      </c>
      <c r="O183" s="91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3" t="s">
        <v>230</v>
      </c>
      <c r="AT183" s="233" t="s">
        <v>226</v>
      </c>
      <c r="AU183" s="233" t="s">
        <v>86</v>
      </c>
      <c r="AY183" s="17" t="s">
        <v>224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7" t="s">
        <v>84</v>
      </c>
      <c r="BK183" s="234">
        <f>ROUND(I183*H183,2)</f>
        <v>0</v>
      </c>
      <c r="BL183" s="17" t="s">
        <v>230</v>
      </c>
      <c r="BM183" s="233" t="s">
        <v>2282</v>
      </c>
    </row>
    <row r="184" spans="1:63" s="12" customFormat="1" ht="25.9" customHeight="1">
      <c r="A184" s="12"/>
      <c r="B184" s="205"/>
      <c r="C184" s="206"/>
      <c r="D184" s="207" t="s">
        <v>75</v>
      </c>
      <c r="E184" s="208" t="s">
        <v>723</v>
      </c>
      <c r="F184" s="208" t="s">
        <v>724</v>
      </c>
      <c r="G184" s="206"/>
      <c r="H184" s="206"/>
      <c r="I184" s="209"/>
      <c r="J184" s="210">
        <f>BK184</f>
        <v>0</v>
      </c>
      <c r="K184" s="206"/>
      <c r="L184" s="211"/>
      <c r="M184" s="212"/>
      <c r="N184" s="213"/>
      <c r="O184" s="213"/>
      <c r="P184" s="214">
        <f>P185+P198+P217+P231</f>
        <v>0</v>
      </c>
      <c r="Q184" s="213"/>
      <c r="R184" s="214">
        <f>R185+R198+R217+R231</f>
        <v>0.69904</v>
      </c>
      <c r="S184" s="213"/>
      <c r="T184" s="215">
        <f>T185+T198+T217+T231</f>
        <v>0.00029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6" t="s">
        <v>86</v>
      </c>
      <c r="AT184" s="217" t="s">
        <v>75</v>
      </c>
      <c r="AU184" s="217" t="s">
        <v>76</v>
      </c>
      <c r="AY184" s="216" t="s">
        <v>224</v>
      </c>
      <c r="BK184" s="218">
        <f>BK185+BK198+BK217+BK231</f>
        <v>0</v>
      </c>
    </row>
    <row r="185" spans="1:63" s="12" customFormat="1" ht="22.8" customHeight="1">
      <c r="A185" s="12"/>
      <c r="B185" s="205"/>
      <c r="C185" s="206"/>
      <c r="D185" s="207" t="s">
        <v>75</v>
      </c>
      <c r="E185" s="219" t="s">
        <v>2283</v>
      </c>
      <c r="F185" s="219" t="s">
        <v>2284</v>
      </c>
      <c r="G185" s="206"/>
      <c r="H185" s="206"/>
      <c r="I185" s="209"/>
      <c r="J185" s="220">
        <f>BK185</f>
        <v>0</v>
      </c>
      <c r="K185" s="206"/>
      <c r="L185" s="211"/>
      <c r="M185" s="212"/>
      <c r="N185" s="213"/>
      <c r="O185" s="213"/>
      <c r="P185" s="214">
        <f>SUM(P186:P197)</f>
        <v>0</v>
      </c>
      <c r="Q185" s="213"/>
      <c r="R185" s="214">
        <f>SUM(R186:R197)</f>
        <v>0.15918</v>
      </c>
      <c r="S185" s="213"/>
      <c r="T185" s="215">
        <f>SUM(T186:T197)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6" t="s">
        <v>86</v>
      </c>
      <c r="AT185" s="217" t="s">
        <v>75</v>
      </c>
      <c r="AU185" s="217" t="s">
        <v>84</v>
      </c>
      <c r="AY185" s="216" t="s">
        <v>224</v>
      </c>
      <c r="BK185" s="218">
        <f>SUM(BK186:BK197)</f>
        <v>0</v>
      </c>
    </row>
    <row r="186" spans="1:65" s="2" customFormat="1" ht="21.75" customHeight="1">
      <c r="A186" s="38"/>
      <c r="B186" s="39"/>
      <c r="C186" s="221" t="s">
        <v>369</v>
      </c>
      <c r="D186" s="221" t="s">
        <v>226</v>
      </c>
      <c r="E186" s="222" t="s">
        <v>2285</v>
      </c>
      <c r="F186" s="223" t="s">
        <v>2286</v>
      </c>
      <c r="G186" s="224" t="s">
        <v>438</v>
      </c>
      <c r="H186" s="225">
        <v>7</v>
      </c>
      <c r="I186" s="226"/>
      <c r="J186" s="227">
        <f>ROUND(I186*H186,2)</f>
        <v>0</v>
      </c>
      <c r="K186" s="228"/>
      <c r="L186" s="44"/>
      <c r="M186" s="229" t="s">
        <v>1</v>
      </c>
      <c r="N186" s="230" t="s">
        <v>41</v>
      </c>
      <c r="O186" s="91"/>
      <c r="P186" s="231">
        <f>O186*H186</f>
        <v>0</v>
      </c>
      <c r="Q186" s="231">
        <v>0.00744</v>
      </c>
      <c r="R186" s="231">
        <f>Q186*H186</f>
        <v>0.05208</v>
      </c>
      <c r="S186" s="231">
        <v>0</v>
      </c>
      <c r="T186" s="23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3" t="s">
        <v>318</v>
      </c>
      <c r="AT186" s="233" t="s">
        <v>226</v>
      </c>
      <c r="AU186" s="233" t="s">
        <v>86</v>
      </c>
      <c r="AY186" s="17" t="s">
        <v>224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7" t="s">
        <v>84</v>
      </c>
      <c r="BK186" s="234">
        <f>ROUND(I186*H186,2)</f>
        <v>0</v>
      </c>
      <c r="BL186" s="17" t="s">
        <v>318</v>
      </c>
      <c r="BM186" s="233" t="s">
        <v>2287</v>
      </c>
    </row>
    <row r="187" spans="1:65" s="2" customFormat="1" ht="16.5" customHeight="1">
      <c r="A187" s="38"/>
      <c r="B187" s="39"/>
      <c r="C187" s="221" t="s">
        <v>380</v>
      </c>
      <c r="D187" s="221" t="s">
        <v>226</v>
      </c>
      <c r="E187" s="222" t="s">
        <v>2288</v>
      </c>
      <c r="F187" s="223" t="s">
        <v>2289</v>
      </c>
      <c r="G187" s="224" t="s">
        <v>438</v>
      </c>
      <c r="H187" s="225">
        <v>9</v>
      </c>
      <c r="I187" s="226"/>
      <c r="J187" s="227">
        <f>ROUND(I187*H187,2)</f>
        <v>0</v>
      </c>
      <c r="K187" s="228"/>
      <c r="L187" s="44"/>
      <c r="M187" s="229" t="s">
        <v>1</v>
      </c>
      <c r="N187" s="230" t="s">
        <v>41</v>
      </c>
      <c r="O187" s="91"/>
      <c r="P187" s="231">
        <f>O187*H187</f>
        <v>0</v>
      </c>
      <c r="Q187" s="231">
        <v>0.00059</v>
      </c>
      <c r="R187" s="231">
        <f>Q187*H187</f>
        <v>0.0053100000000000005</v>
      </c>
      <c r="S187" s="231">
        <v>0</v>
      </c>
      <c r="T187" s="23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3" t="s">
        <v>318</v>
      </c>
      <c r="AT187" s="233" t="s">
        <v>226</v>
      </c>
      <c r="AU187" s="233" t="s">
        <v>86</v>
      </c>
      <c r="AY187" s="17" t="s">
        <v>224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7" t="s">
        <v>84</v>
      </c>
      <c r="BK187" s="234">
        <f>ROUND(I187*H187,2)</f>
        <v>0</v>
      </c>
      <c r="BL187" s="17" t="s">
        <v>318</v>
      </c>
      <c r="BM187" s="233" t="s">
        <v>2290</v>
      </c>
    </row>
    <row r="188" spans="1:65" s="2" customFormat="1" ht="16.5" customHeight="1">
      <c r="A188" s="38"/>
      <c r="B188" s="39"/>
      <c r="C188" s="221" t="s">
        <v>385</v>
      </c>
      <c r="D188" s="221" t="s">
        <v>226</v>
      </c>
      <c r="E188" s="222" t="s">
        <v>2291</v>
      </c>
      <c r="F188" s="223" t="s">
        <v>2292</v>
      </c>
      <c r="G188" s="224" t="s">
        <v>438</v>
      </c>
      <c r="H188" s="225">
        <v>44</v>
      </c>
      <c r="I188" s="226"/>
      <c r="J188" s="227">
        <f>ROUND(I188*H188,2)</f>
        <v>0</v>
      </c>
      <c r="K188" s="228"/>
      <c r="L188" s="44"/>
      <c r="M188" s="229" t="s">
        <v>1</v>
      </c>
      <c r="N188" s="230" t="s">
        <v>41</v>
      </c>
      <c r="O188" s="91"/>
      <c r="P188" s="231">
        <f>O188*H188</f>
        <v>0</v>
      </c>
      <c r="Q188" s="231">
        <v>0.00201</v>
      </c>
      <c r="R188" s="231">
        <f>Q188*H188</f>
        <v>0.08844</v>
      </c>
      <c r="S188" s="231">
        <v>0</v>
      </c>
      <c r="T188" s="23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3" t="s">
        <v>318</v>
      </c>
      <c r="AT188" s="233" t="s">
        <v>226</v>
      </c>
      <c r="AU188" s="233" t="s">
        <v>86</v>
      </c>
      <c r="AY188" s="17" t="s">
        <v>224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7" t="s">
        <v>84</v>
      </c>
      <c r="BK188" s="234">
        <f>ROUND(I188*H188,2)</f>
        <v>0</v>
      </c>
      <c r="BL188" s="17" t="s">
        <v>318</v>
      </c>
      <c r="BM188" s="233" t="s">
        <v>2293</v>
      </c>
    </row>
    <row r="189" spans="1:65" s="2" customFormat="1" ht="16.5" customHeight="1">
      <c r="A189" s="38"/>
      <c r="B189" s="39"/>
      <c r="C189" s="221" t="s">
        <v>391</v>
      </c>
      <c r="D189" s="221" t="s">
        <v>226</v>
      </c>
      <c r="E189" s="222" t="s">
        <v>2294</v>
      </c>
      <c r="F189" s="223" t="s">
        <v>2295</v>
      </c>
      <c r="G189" s="224" t="s">
        <v>438</v>
      </c>
      <c r="H189" s="225">
        <v>15</v>
      </c>
      <c r="I189" s="226"/>
      <c r="J189" s="227">
        <f>ROUND(I189*H189,2)</f>
        <v>0</v>
      </c>
      <c r="K189" s="228"/>
      <c r="L189" s="44"/>
      <c r="M189" s="229" t="s">
        <v>1</v>
      </c>
      <c r="N189" s="230" t="s">
        <v>41</v>
      </c>
      <c r="O189" s="91"/>
      <c r="P189" s="231">
        <f>O189*H189</f>
        <v>0</v>
      </c>
      <c r="Q189" s="231">
        <v>0.00041</v>
      </c>
      <c r="R189" s="231">
        <f>Q189*H189</f>
        <v>0.00615</v>
      </c>
      <c r="S189" s="231">
        <v>0</v>
      </c>
      <c r="T189" s="23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3" t="s">
        <v>318</v>
      </c>
      <c r="AT189" s="233" t="s">
        <v>226</v>
      </c>
      <c r="AU189" s="233" t="s">
        <v>86</v>
      </c>
      <c r="AY189" s="17" t="s">
        <v>224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7" t="s">
        <v>84</v>
      </c>
      <c r="BK189" s="234">
        <f>ROUND(I189*H189,2)</f>
        <v>0</v>
      </c>
      <c r="BL189" s="17" t="s">
        <v>318</v>
      </c>
      <c r="BM189" s="233" t="s">
        <v>2296</v>
      </c>
    </row>
    <row r="190" spans="1:65" s="2" customFormat="1" ht="16.5" customHeight="1">
      <c r="A190" s="38"/>
      <c r="B190" s="39"/>
      <c r="C190" s="221" t="s">
        <v>398</v>
      </c>
      <c r="D190" s="221" t="s">
        <v>226</v>
      </c>
      <c r="E190" s="222" t="s">
        <v>2297</v>
      </c>
      <c r="F190" s="223" t="s">
        <v>2298</v>
      </c>
      <c r="G190" s="224" t="s">
        <v>438</v>
      </c>
      <c r="H190" s="225">
        <v>11.5</v>
      </c>
      <c r="I190" s="226"/>
      <c r="J190" s="227">
        <f>ROUND(I190*H190,2)</f>
        <v>0</v>
      </c>
      <c r="K190" s="228"/>
      <c r="L190" s="44"/>
      <c r="M190" s="229" t="s">
        <v>1</v>
      </c>
      <c r="N190" s="230" t="s">
        <v>41</v>
      </c>
      <c r="O190" s="91"/>
      <c r="P190" s="231">
        <f>O190*H190</f>
        <v>0</v>
      </c>
      <c r="Q190" s="231">
        <v>0.00048</v>
      </c>
      <c r="R190" s="231">
        <f>Q190*H190</f>
        <v>0.00552</v>
      </c>
      <c r="S190" s="231">
        <v>0</v>
      </c>
      <c r="T190" s="23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3" t="s">
        <v>318</v>
      </c>
      <c r="AT190" s="233" t="s">
        <v>226</v>
      </c>
      <c r="AU190" s="233" t="s">
        <v>86</v>
      </c>
      <c r="AY190" s="17" t="s">
        <v>224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7" t="s">
        <v>84</v>
      </c>
      <c r="BK190" s="234">
        <f>ROUND(I190*H190,2)</f>
        <v>0</v>
      </c>
      <c r="BL190" s="17" t="s">
        <v>318</v>
      </c>
      <c r="BM190" s="233" t="s">
        <v>2299</v>
      </c>
    </row>
    <row r="191" spans="1:65" s="2" customFormat="1" ht="21.75" customHeight="1">
      <c r="A191" s="38"/>
      <c r="B191" s="39"/>
      <c r="C191" s="221" t="s">
        <v>1679</v>
      </c>
      <c r="D191" s="221" t="s">
        <v>226</v>
      </c>
      <c r="E191" s="222" t="s">
        <v>2300</v>
      </c>
      <c r="F191" s="223" t="s">
        <v>2301</v>
      </c>
      <c r="G191" s="224" t="s">
        <v>321</v>
      </c>
      <c r="H191" s="225">
        <v>1</v>
      </c>
      <c r="I191" s="226"/>
      <c r="J191" s="227">
        <f>ROUND(I191*H191,2)</f>
        <v>0</v>
      </c>
      <c r="K191" s="228"/>
      <c r="L191" s="44"/>
      <c r="M191" s="229" t="s">
        <v>1</v>
      </c>
      <c r="N191" s="230" t="s">
        <v>41</v>
      </c>
      <c r="O191" s="91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3" t="s">
        <v>318</v>
      </c>
      <c r="AT191" s="233" t="s">
        <v>226</v>
      </c>
      <c r="AU191" s="233" t="s">
        <v>86</v>
      </c>
      <c r="AY191" s="17" t="s">
        <v>224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7" t="s">
        <v>84</v>
      </c>
      <c r="BK191" s="234">
        <f>ROUND(I191*H191,2)</f>
        <v>0</v>
      </c>
      <c r="BL191" s="17" t="s">
        <v>318</v>
      </c>
      <c r="BM191" s="233" t="s">
        <v>2302</v>
      </c>
    </row>
    <row r="192" spans="1:65" s="2" customFormat="1" ht="24.15" customHeight="1">
      <c r="A192" s="38"/>
      <c r="B192" s="39"/>
      <c r="C192" s="221" t="s">
        <v>403</v>
      </c>
      <c r="D192" s="221" t="s">
        <v>226</v>
      </c>
      <c r="E192" s="222" t="s">
        <v>2303</v>
      </c>
      <c r="F192" s="223" t="s">
        <v>2304</v>
      </c>
      <c r="G192" s="224" t="s">
        <v>321</v>
      </c>
      <c r="H192" s="225">
        <v>3</v>
      </c>
      <c r="I192" s="226"/>
      <c r="J192" s="227">
        <f>ROUND(I192*H192,2)</f>
        <v>0</v>
      </c>
      <c r="K192" s="228"/>
      <c r="L192" s="44"/>
      <c r="M192" s="229" t="s">
        <v>1</v>
      </c>
      <c r="N192" s="230" t="s">
        <v>41</v>
      </c>
      <c r="O192" s="91"/>
      <c r="P192" s="231">
        <f>O192*H192</f>
        <v>0</v>
      </c>
      <c r="Q192" s="231">
        <v>0.00034</v>
      </c>
      <c r="R192" s="231">
        <f>Q192*H192</f>
        <v>0.00102</v>
      </c>
      <c r="S192" s="231">
        <v>0</v>
      </c>
      <c r="T192" s="23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3" t="s">
        <v>318</v>
      </c>
      <c r="AT192" s="233" t="s">
        <v>226</v>
      </c>
      <c r="AU192" s="233" t="s">
        <v>86</v>
      </c>
      <c r="AY192" s="17" t="s">
        <v>224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7" t="s">
        <v>84</v>
      </c>
      <c r="BK192" s="234">
        <f>ROUND(I192*H192,2)</f>
        <v>0</v>
      </c>
      <c r="BL192" s="17" t="s">
        <v>318</v>
      </c>
      <c r="BM192" s="233" t="s">
        <v>2305</v>
      </c>
    </row>
    <row r="193" spans="1:65" s="2" customFormat="1" ht="16.5" customHeight="1">
      <c r="A193" s="38"/>
      <c r="B193" s="39"/>
      <c r="C193" s="221" t="s">
        <v>412</v>
      </c>
      <c r="D193" s="221" t="s">
        <v>226</v>
      </c>
      <c r="E193" s="222" t="s">
        <v>2306</v>
      </c>
      <c r="F193" s="223" t="s">
        <v>2307</v>
      </c>
      <c r="G193" s="224" t="s">
        <v>321</v>
      </c>
      <c r="H193" s="225">
        <v>2</v>
      </c>
      <c r="I193" s="226"/>
      <c r="J193" s="227">
        <f>ROUND(I193*H193,2)</f>
        <v>0</v>
      </c>
      <c r="K193" s="228"/>
      <c r="L193" s="44"/>
      <c r="M193" s="229" t="s">
        <v>1</v>
      </c>
      <c r="N193" s="230" t="s">
        <v>41</v>
      </c>
      <c r="O193" s="91"/>
      <c r="P193" s="231">
        <f>O193*H193</f>
        <v>0</v>
      </c>
      <c r="Q193" s="231">
        <v>0.00029</v>
      </c>
      <c r="R193" s="231">
        <f>Q193*H193</f>
        <v>0.00058</v>
      </c>
      <c r="S193" s="231">
        <v>0</v>
      </c>
      <c r="T193" s="23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3" t="s">
        <v>318</v>
      </c>
      <c r="AT193" s="233" t="s">
        <v>226</v>
      </c>
      <c r="AU193" s="233" t="s">
        <v>86</v>
      </c>
      <c r="AY193" s="17" t="s">
        <v>224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7" t="s">
        <v>84</v>
      </c>
      <c r="BK193" s="234">
        <f>ROUND(I193*H193,2)</f>
        <v>0</v>
      </c>
      <c r="BL193" s="17" t="s">
        <v>318</v>
      </c>
      <c r="BM193" s="233" t="s">
        <v>2308</v>
      </c>
    </row>
    <row r="194" spans="1:65" s="2" customFormat="1" ht="21.75" customHeight="1">
      <c r="A194" s="38"/>
      <c r="B194" s="39"/>
      <c r="C194" s="221" t="s">
        <v>418</v>
      </c>
      <c r="D194" s="221" t="s">
        <v>226</v>
      </c>
      <c r="E194" s="222" t="s">
        <v>2309</v>
      </c>
      <c r="F194" s="223" t="s">
        <v>2310</v>
      </c>
      <c r="G194" s="224" t="s">
        <v>321</v>
      </c>
      <c r="H194" s="225">
        <v>1</v>
      </c>
      <c r="I194" s="226"/>
      <c r="J194" s="227">
        <f>ROUND(I194*H194,2)</f>
        <v>0</v>
      </c>
      <c r="K194" s="228"/>
      <c r="L194" s="44"/>
      <c r="M194" s="229" t="s">
        <v>1</v>
      </c>
      <c r="N194" s="230" t="s">
        <v>41</v>
      </c>
      <c r="O194" s="91"/>
      <c r="P194" s="231">
        <f>O194*H194</f>
        <v>0</v>
      </c>
      <c r="Q194" s="231">
        <v>8E-05</v>
      </c>
      <c r="R194" s="231">
        <f>Q194*H194</f>
        <v>8E-05</v>
      </c>
      <c r="S194" s="231">
        <v>0</v>
      </c>
      <c r="T194" s="23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3" t="s">
        <v>318</v>
      </c>
      <c r="AT194" s="233" t="s">
        <v>226</v>
      </c>
      <c r="AU194" s="233" t="s">
        <v>86</v>
      </c>
      <c r="AY194" s="17" t="s">
        <v>224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7" t="s">
        <v>84</v>
      </c>
      <c r="BK194" s="234">
        <f>ROUND(I194*H194,2)</f>
        <v>0</v>
      </c>
      <c r="BL194" s="17" t="s">
        <v>318</v>
      </c>
      <c r="BM194" s="233" t="s">
        <v>2311</v>
      </c>
    </row>
    <row r="195" spans="1:65" s="2" customFormat="1" ht="21.75" customHeight="1">
      <c r="A195" s="38"/>
      <c r="B195" s="39"/>
      <c r="C195" s="221" t="s">
        <v>423</v>
      </c>
      <c r="D195" s="221" t="s">
        <v>226</v>
      </c>
      <c r="E195" s="222" t="s">
        <v>2312</v>
      </c>
      <c r="F195" s="223" t="s">
        <v>2313</v>
      </c>
      <c r="G195" s="224" t="s">
        <v>438</v>
      </c>
      <c r="H195" s="225">
        <v>86.5</v>
      </c>
      <c r="I195" s="226"/>
      <c r="J195" s="227">
        <f>ROUND(I195*H195,2)</f>
        <v>0</v>
      </c>
      <c r="K195" s="228"/>
      <c r="L195" s="44"/>
      <c r="M195" s="229" t="s">
        <v>1</v>
      </c>
      <c r="N195" s="230" t="s">
        <v>41</v>
      </c>
      <c r="O195" s="91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3" t="s">
        <v>318</v>
      </c>
      <c r="AT195" s="233" t="s">
        <v>226</v>
      </c>
      <c r="AU195" s="233" t="s">
        <v>86</v>
      </c>
      <c r="AY195" s="17" t="s">
        <v>224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7" t="s">
        <v>84</v>
      </c>
      <c r="BK195" s="234">
        <f>ROUND(I195*H195,2)</f>
        <v>0</v>
      </c>
      <c r="BL195" s="17" t="s">
        <v>318</v>
      </c>
      <c r="BM195" s="233" t="s">
        <v>2314</v>
      </c>
    </row>
    <row r="196" spans="1:51" s="13" customFormat="1" ht="12">
      <c r="A196" s="13"/>
      <c r="B196" s="235"/>
      <c r="C196" s="236"/>
      <c r="D196" s="237" t="s">
        <v>232</v>
      </c>
      <c r="E196" s="238" t="s">
        <v>1</v>
      </c>
      <c r="F196" s="239" t="s">
        <v>2315</v>
      </c>
      <c r="G196" s="236"/>
      <c r="H196" s="240">
        <v>86.5</v>
      </c>
      <c r="I196" s="241"/>
      <c r="J196" s="236"/>
      <c r="K196" s="236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232</v>
      </c>
      <c r="AU196" s="246" t="s">
        <v>86</v>
      </c>
      <c r="AV196" s="13" t="s">
        <v>86</v>
      </c>
      <c r="AW196" s="13" t="s">
        <v>32</v>
      </c>
      <c r="AX196" s="13" t="s">
        <v>84</v>
      </c>
      <c r="AY196" s="246" t="s">
        <v>224</v>
      </c>
    </row>
    <row r="197" spans="1:65" s="2" customFormat="1" ht="24.15" customHeight="1">
      <c r="A197" s="38"/>
      <c r="B197" s="39"/>
      <c r="C197" s="221" t="s">
        <v>430</v>
      </c>
      <c r="D197" s="221" t="s">
        <v>226</v>
      </c>
      <c r="E197" s="222" t="s">
        <v>2316</v>
      </c>
      <c r="F197" s="223" t="s">
        <v>2317</v>
      </c>
      <c r="G197" s="224" t="s">
        <v>253</v>
      </c>
      <c r="H197" s="225">
        <v>0.159</v>
      </c>
      <c r="I197" s="226"/>
      <c r="J197" s="227">
        <f>ROUND(I197*H197,2)</f>
        <v>0</v>
      </c>
      <c r="K197" s="228"/>
      <c r="L197" s="44"/>
      <c r="M197" s="229" t="s">
        <v>1</v>
      </c>
      <c r="N197" s="230" t="s">
        <v>41</v>
      </c>
      <c r="O197" s="91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3" t="s">
        <v>318</v>
      </c>
      <c r="AT197" s="233" t="s">
        <v>226</v>
      </c>
      <c r="AU197" s="233" t="s">
        <v>86</v>
      </c>
      <c r="AY197" s="17" t="s">
        <v>224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7" t="s">
        <v>84</v>
      </c>
      <c r="BK197" s="234">
        <f>ROUND(I197*H197,2)</f>
        <v>0</v>
      </c>
      <c r="BL197" s="17" t="s">
        <v>318</v>
      </c>
      <c r="BM197" s="233" t="s">
        <v>2318</v>
      </c>
    </row>
    <row r="198" spans="1:63" s="12" customFormat="1" ht="22.8" customHeight="1">
      <c r="A198" s="12"/>
      <c r="B198" s="205"/>
      <c r="C198" s="206"/>
      <c r="D198" s="207" t="s">
        <v>75</v>
      </c>
      <c r="E198" s="219" t="s">
        <v>2319</v>
      </c>
      <c r="F198" s="219" t="s">
        <v>2320</v>
      </c>
      <c r="G198" s="206"/>
      <c r="H198" s="206"/>
      <c r="I198" s="209"/>
      <c r="J198" s="220">
        <f>BK198</f>
        <v>0</v>
      </c>
      <c r="K198" s="206"/>
      <c r="L198" s="211"/>
      <c r="M198" s="212"/>
      <c r="N198" s="213"/>
      <c r="O198" s="213"/>
      <c r="P198" s="214">
        <f>SUM(P199:P216)</f>
        <v>0</v>
      </c>
      <c r="Q198" s="213"/>
      <c r="R198" s="214">
        <f>SUM(R199:R216)</f>
        <v>0.22015</v>
      </c>
      <c r="S198" s="213"/>
      <c r="T198" s="215">
        <f>SUM(T199:T216)</f>
        <v>0.00029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6" t="s">
        <v>86</v>
      </c>
      <c r="AT198" s="217" t="s">
        <v>75</v>
      </c>
      <c r="AU198" s="217" t="s">
        <v>84</v>
      </c>
      <c r="AY198" s="216" t="s">
        <v>224</v>
      </c>
      <c r="BK198" s="218">
        <f>SUM(BK199:BK216)</f>
        <v>0</v>
      </c>
    </row>
    <row r="199" spans="1:65" s="2" customFormat="1" ht="24.15" customHeight="1">
      <c r="A199" s="38"/>
      <c r="B199" s="39"/>
      <c r="C199" s="221" t="s">
        <v>435</v>
      </c>
      <c r="D199" s="221" t="s">
        <v>226</v>
      </c>
      <c r="E199" s="222" t="s">
        <v>2321</v>
      </c>
      <c r="F199" s="223" t="s">
        <v>2322</v>
      </c>
      <c r="G199" s="224" t="s">
        <v>2323</v>
      </c>
      <c r="H199" s="225">
        <v>1</v>
      </c>
      <c r="I199" s="226"/>
      <c r="J199" s="227">
        <f>ROUND(I199*H199,2)</f>
        <v>0</v>
      </c>
      <c r="K199" s="228"/>
      <c r="L199" s="44"/>
      <c r="M199" s="229" t="s">
        <v>1</v>
      </c>
      <c r="N199" s="230" t="s">
        <v>41</v>
      </c>
      <c r="O199" s="91"/>
      <c r="P199" s="231">
        <f>O199*H199</f>
        <v>0</v>
      </c>
      <c r="Q199" s="231">
        <v>0</v>
      </c>
      <c r="R199" s="231">
        <f>Q199*H199</f>
        <v>0</v>
      </c>
      <c r="S199" s="231">
        <v>0.00029</v>
      </c>
      <c r="T199" s="232">
        <f>S199*H199</f>
        <v>0.00029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3" t="s">
        <v>318</v>
      </c>
      <c r="AT199" s="233" t="s">
        <v>226</v>
      </c>
      <c r="AU199" s="233" t="s">
        <v>86</v>
      </c>
      <c r="AY199" s="17" t="s">
        <v>224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7" t="s">
        <v>84</v>
      </c>
      <c r="BK199" s="234">
        <f>ROUND(I199*H199,2)</f>
        <v>0</v>
      </c>
      <c r="BL199" s="17" t="s">
        <v>318</v>
      </c>
      <c r="BM199" s="233" t="s">
        <v>2324</v>
      </c>
    </row>
    <row r="200" spans="1:65" s="2" customFormat="1" ht="24.15" customHeight="1">
      <c r="A200" s="38"/>
      <c r="B200" s="39"/>
      <c r="C200" s="221" t="s">
        <v>442</v>
      </c>
      <c r="D200" s="221" t="s">
        <v>226</v>
      </c>
      <c r="E200" s="222" t="s">
        <v>2325</v>
      </c>
      <c r="F200" s="223" t="s">
        <v>2326</v>
      </c>
      <c r="G200" s="224" t="s">
        <v>438</v>
      </c>
      <c r="H200" s="225">
        <v>96</v>
      </c>
      <c r="I200" s="226"/>
      <c r="J200" s="227">
        <f>ROUND(I200*H200,2)</f>
        <v>0</v>
      </c>
      <c r="K200" s="228"/>
      <c r="L200" s="44"/>
      <c r="M200" s="229" t="s">
        <v>1</v>
      </c>
      <c r="N200" s="230" t="s">
        <v>41</v>
      </c>
      <c r="O200" s="91"/>
      <c r="P200" s="231">
        <f>O200*H200</f>
        <v>0</v>
      </c>
      <c r="Q200" s="231">
        <v>0.00116</v>
      </c>
      <c r="R200" s="231">
        <f>Q200*H200</f>
        <v>0.11136</v>
      </c>
      <c r="S200" s="231">
        <v>0</v>
      </c>
      <c r="T200" s="23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3" t="s">
        <v>318</v>
      </c>
      <c r="AT200" s="233" t="s">
        <v>226</v>
      </c>
      <c r="AU200" s="233" t="s">
        <v>86</v>
      </c>
      <c r="AY200" s="17" t="s">
        <v>224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7" t="s">
        <v>84</v>
      </c>
      <c r="BK200" s="234">
        <f>ROUND(I200*H200,2)</f>
        <v>0</v>
      </c>
      <c r="BL200" s="17" t="s">
        <v>318</v>
      </c>
      <c r="BM200" s="233" t="s">
        <v>2327</v>
      </c>
    </row>
    <row r="201" spans="1:65" s="2" customFormat="1" ht="24.15" customHeight="1">
      <c r="A201" s="38"/>
      <c r="B201" s="39"/>
      <c r="C201" s="221" t="s">
        <v>449</v>
      </c>
      <c r="D201" s="221" t="s">
        <v>226</v>
      </c>
      <c r="E201" s="222" t="s">
        <v>2328</v>
      </c>
      <c r="F201" s="223" t="s">
        <v>2329</v>
      </c>
      <c r="G201" s="224" t="s">
        <v>438</v>
      </c>
      <c r="H201" s="225">
        <v>24</v>
      </c>
      <c r="I201" s="226"/>
      <c r="J201" s="227">
        <f>ROUND(I201*H201,2)</f>
        <v>0</v>
      </c>
      <c r="K201" s="228"/>
      <c r="L201" s="44"/>
      <c r="M201" s="229" t="s">
        <v>1</v>
      </c>
      <c r="N201" s="230" t="s">
        <v>41</v>
      </c>
      <c r="O201" s="91"/>
      <c r="P201" s="231">
        <f>O201*H201</f>
        <v>0</v>
      </c>
      <c r="Q201" s="231">
        <v>0.00144</v>
      </c>
      <c r="R201" s="231">
        <f>Q201*H201</f>
        <v>0.03456</v>
      </c>
      <c r="S201" s="231">
        <v>0</v>
      </c>
      <c r="T201" s="23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3" t="s">
        <v>318</v>
      </c>
      <c r="AT201" s="233" t="s">
        <v>226</v>
      </c>
      <c r="AU201" s="233" t="s">
        <v>86</v>
      </c>
      <c r="AY201" s="17" t="s">
        <v>224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7" t="s">
        <v>84</v>
      </c>
      <c r="BK201" s="234">
        <f>ROUND(I201*H201,2)</f>
        <v>0</v>
      </c>
      <c r="BL201" s="17" t="s">
        <v>318</v>
      </c>
      <c r="BM201" s="233" t="s">
        <v>2330</v>
      </c>
    </row>
    <row r="202" spans="1:65" s="2" customFormat="1" ht="37.8" customHeight="1">
      <c r="A202" s="38"/>
      <c r="B202" s="39"/>
      <c r="C202" s="221" t="s">
        <v>455</v>
      </c>
      <c r="D202" s="221" t="s">
        <v>226</v>
      </c>
      <c r="E202" s="222" t="s">
        <v>2331</v>
      </c>
      <c r="F202" s="223" t="s">
        <v>2332</v>
      </c>
      <c r="G202" s="224" t="s">
        <v>438</v>
      </c>
      <c r="H202" s="225">
        <v>96</v>
      </c>
      <c r="I202" s="226"/>
      <c r="J202" s="227">
        <f>ROUND(I202*H202,2)</f>
        <v>0</v>
      </c>
      <c r="K202" s="228"/>
      <c r="L202" s="44"/>
      <c r="M202" s="229" t="s">
        <v>1</v>
      </c>
      <c r="N202" s="230" t="s">
        <v>41</v>
      </c>
      <c r="O202" s="91"/>
      <c r="P202" s="231">
        <f>O202*H202</f>
        <v>0</v>
      </c>
      <c r="Q202" s="231">
        <v>0.00012</v>
      </c>
      <c r="R202" s="231">
        <f>Q202*H202</f>
        <v>0.01152</v>
      </c>
      <c r="S202" s="231">
        <v>0</v>
      </c>
      <c r="T202" s="23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3" t="s">
        <v>318</v>
      </c>
      <c r="AT202" s="233" t="s">
        <v>226</v>
      </c>
      <c r="AU202" s="233" t="s">
        <v>86</v>
      </c>
      <c r="AY202" s="17" t="s">
        <v>224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7" t="s">
        <v>84</v>
      </c>
      <c r="BK202" s="234">
        <f>ROUND(I202*H202,2)</f>
        <v>0</v>
      </c>
      <c r="BL202" s="17" t="s">
        <v>318</v>
      </c>
      <c r="BM202" s="233" t="s">
        <v>2333</v>
      </c>
    </row>
    <row r="203" spans="1:65" s="2" customFormat="1" ht="37.8" customHeight="1">
      <c r="A203" s="38"/>
      <c r="B203" s="39"/>
      <c r="C203" s="221" t="s">
        <v>460</v>
      </c>
      <c r="D203" s="221" t="s">
        <v>226</v>
      </c>
      <c r="E203" s="222" t="s">
        <v>2334</v>
      </c>
      <c r="F203" s="223" t="s">
        <v>2335</v>
      </c>
      <c r="G203" s="224" t="s">
        <v>438</v>
      </c>
      <c r="H203" s="225">
        <v>24</v>
      </c>
      <c r="I203" s="226"/>
      <c r="J203" s="227">
        <f>ROUND(I203*H203,2)</f>
        <v>0</v>
      </c>
      <c r="K203" s="228"/>
      <c r="L203" s="44"/>
      <c r="M203" s="229" t="s">
        <v>1</v>
      </c>
      <c r="N203" s="230" t="s">
        <v>41</v>
      </c>
      <c r="O203" s="91"/>
      <c r="P203" s="231">
        <f>O203*H203</f>
        <v>0</v>
      </c>
      <c r="Q203" s="231">
        <v>0.00016</v>
      </c>
      <c r="R203" s="231">
        <f>Q203*H203</f>
        <v>0.0038400000000000005</v>
      </c>
      <c r="S203" s="231">
        <v>0</v>
      </c>
      <c r="T203" s="23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3" t="s">
        <v>318</v>
      </c>
      <c r="AT203" s="233" t="s">
        <v>226</v>
      </c>
      <c r="AU203" s="233" t="s">
        <v>86</v>
      </c>
      <c r="AY203" s="17" t="s">
        <v>224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7" t="s">
        <v>84</v>
      </c>
      <c r="BK203" s="234">
        <f>ROUND(I203*H203,2)</f>
        <v>0</v>
      </c>
      <c r="BL203" s="17" t="s">
        <v>318</v>
      </c>
      <c r="BM203" s="233" t="s">
        <v>2336</v>
      </c>
    </row>
    <row r="204" spans="1:65" s="2" customFormat="1" ht="16.5" customHeight="1">
      <c r="A204" s="38"/>
      <c r="B204" s="39"/>
      <c r="C204" s="221" t="s">
        <v>465</v>
      </c>
      <c r="D204" s="221" t="s">
        <v>226</v>
      </c>
      <c r="E204" s="222" t="s">
        <v>2337</v>
      </c>
      <c r="F204" s="223" t="s">
        <v>2338</v>
      </c>
      <c r="G204" s="224" t="s">
        <v>321</v>
      </c>
      <c r="H204" s="225">
        <v>1</v>
      </c>
      <c r="I204" s="226"/>
      <c r="J204" s="227">
        <f>ROUND(I204*H204,2)</f>
        <v>0</v>
      </c>
      <c r="K204" s="228"/>
      <c r="L204" s="44"/>
      <c r="M204" s="229" t="s">
        <v>1</v>
      </c>
      <c r="N204" s="230" t="s">
        <v>41</v>
      </c>
      <c r="O204" s="91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3" t="s">
        <v>318</v>
      </c>
      <c r="AT204" s="233" t="s">
        <v>226</v>
      </c>
      <c r="AU204" s="233" t="s">
        <v>86</v>
      </c>
      <c r="AY204" s="17" t="s">
        <v>224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7" t="s">
        <v>84</v>
      </c>
      <c r="BK204" s="234">
        <f>ROUND(I204*H204,2)</f>
        <v>0</v>
      </c>
      <c r="BL204" s="17" t="s">
        <v>318</v>
      </c>
      <c r="BM204" s="233" t="s">
        <v>2339</v>
      </c>
    </row>
    <row r="205" spans="1:65" s="2" customFormat="1" ht="21.75" customHeight="1">
      <c r="A205" s="38"/>
      <c r="B205" s="39"/>
      <c r="C205" s="221" t="s">
        <v>470</v>
      </c>
      <c r="D205" s="221" t="s">
        <v>226</v>
      </c>
      <c r="E205" s="222" t="s">
        <v>2340</v>
      </c>
      <c r="F205" s="223" t="s">
        <v>2341</v>
      </c>
      <c r="G205" s="224" t="s">
        <v>518</v>
      </c>
      <c r="H205" s="225">
        <v>3</v>
      </c>
      <c r="I205" s="226"/>
      <c r="J205" s="227">
        <f>ROUND(I205*H205,2)</f>
        <v>0</v>
      </c>
      <c r="K205" s="228"/>
      <c r="L205" s="44"/>
      <c r="M205" s="229" t="s">
        <v>1</v>
      </c>
      <c r="N205" s="230" t="s">
        <v>41</v>
      </c>
      <c r="O205" s="91"/>
      <c r="P205" s="231">
        <f>O205*H205</f>
        <v>0</v>
      </c>
      <c r="Q205" s="231">
        <v>0.00021</v>
      </c>
      <c r="R205" s="231">
        <f>Q205*H205</f>
        <v>0.00063</v>
      </c>
      <c r="S205" s="231">
        <v>0</v>
      </c>
      <c r="T205" s="23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3" t="s">
        <v>318</v>
      </c>
      <c r="AT205" s="233" t="s">
        <v>226</v>
      </c>
      <c r="AU205" s="233" t="s">
        <v>86</v>
      </c>
      <c r="AY205" s="17" t="s">
        <v>224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7" t="s">
        <v>84</v>
      </c>
      <c r="BK205" s="234">
        <f>ROUND(I205*H205,2)</f>
        <v>0</v>
      </c>
      <c r="BL205" s="17" t="s">
        <v>318</v>
      </c>
      <c r="BM205" s="233" t="s">
        <v>2342</v>
      </c>
    </row>
    <row r="206" spans="1:65" s="2" customFormat="1" ht="16.5" customHeight="1">
      <c r="A206" s="38"/>
      <c r="B206" s="39"/>
      <c r="C206" s="221" t="s">
        <v>475</v>
      </c>
      <c r="D206" s="221" t="s">
        <v>226</v>
      </c>
      <c r="E206" s="222" t="s">
        <v>2343</v>
      </c>
      <c r="F206" s="223" t="s">
        <v>2344</v>
      </c>
      <c r="G206" s="224" t="s">
        <v>321</v>
      </c>
      <c r="H206" s="225">
        <v>15</v>
      </c>
      <c r="I206" s="226"/>
      <c r="J206" s="227">
        <f>ROUND(I206*H206,2)</f>
        <v>0</v>
      </c>
      <c r="K206" s="228"/>
      <c r="L206" s="44"/>
      <c r="M206" s="229" t="s">
        <v>1</v>
      </c>
      <c r="N206" s="230" t="s">
        <v>41</v>
      </c>
      <c r="O206" s="91"/>
      <c r="P206" s="231">
        <f>O206*H206</f>
        <v>0</v>
      </c>
      <c r="Q206" s="231">
        <v>0.00029</v>
      </c>
      <c r="R206" s="231">
        <f>Q206*H206</f>
        <v>0.00435</v>
      </c>
      <c r="S206" s="231">
        <v>0</v>
      </c>
      <c r="T206" s="23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3" t="s">
        <v>318</v>
      </c>
      <c r="AT206" s="233" t="s">
        <v>226</v>
      </c>
      <c r="AU206" s="233" t="s">
        <v>86</v>
      </c>
      <c r="AY206" s="17" t="s">
        <v>224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7" t="s">
        <v>84</v>
      </c>
      <c r="BK206" s="234">
        <f>ROUND(I206*H206,2)</f>
        <v>0</v>
      </c>
      <c r="BL206" s="17" t="s">
        <v>318</v>
      </c>
      <c r="BM206" s="233" t="s">
        <v>2345</v>
      </c>
    </row>
    <row r="207" spans="1:65" s="2" customFormat="1" ht="21.75" customHeight="1">
      <c r="A207" s="38"/>
      <c r="B207" s="39"/>
      <c r="C207" s="221" t="s">
        <v>480</v>
      </c>
      <c r="D207" s="221" t="s">
        <v>226</v>
      </c>
      <c r="E207" s="222" t="s">
        <v>2346</v>
      </c>
      <c r="F207" s="223" t="s">
        <v>2347</v>
      </c>
      <c r="G207" s="224" t="s">
        <v>321</v>
      </c>
      <c r="H207" s="225">
        <v>6</v>
      </c>
      <c r="I207" s="226"/>
      <c r="J207" s="227">
        <f>ROUND(I207*H207,2)</f>
        <v>0</v>
      </c>
      <c r="K207" s="228"/>
      <c r="L207" s="44"/>
      <c r="M207" s="229" t="s">
        <v>1</v>
      </c>
      <c r="N207" s="230" t="s">
        <v>41</v>
      </c>
      <c r="O207" s="91"/>
      <c r="P207" s="231">
        <f>O207*H207</f>
        <v>0</v>
      </c>
      <c r="Q207" s="231">
        <v>0.0005</v>
      </c>
      <c r="R207" s="231">
        <f>Q207*H207</f>
        <v>0.003</v>
      </c>
      <c r="S207" s="231">
        <v>0</v>
      </c>
      <c r="T207" s="23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3" t="s">
        <v>318</v>
      </c>
      <c r="AT207" s="233" t="s">
        <v>226</v>
      </c>
      <c r="AU207" s="233" t="s">
        <v>86</v>
      </c>
      <c r="AY207" s="17" t="s">
        <v>224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7" t="s">
        <v>84</v>
      </c>
      <c r="BK207" s="234">
        <f>ROUND(I207*H207,2)</f>
        <v>0</v>
      </c>
      <c r="BL207" s="17" t="s">
        <v>318</v>
      </c>
      <c r="BM207" s="233" t="s">
        <v>2348</v>
      </c>
    </row>
    <row r="208" spans="1:65" s="2" customFormat="1" ht="16.5" customHeight="1">
      <c r="A208" s="38"/>
      <c r="B208" s="39"/>
      <c r="C208" s="221" t="s">
        <v>485</v>
      </c>
      <c r="D208" s="221" t="s">
        <v>226</v>
      </c>
      <c r="E208" s="222" t="s">
        <v>2349</v>
      </c>
      <c r="F208" s="223" t="s">
        <v>2350</v>
      </c>
      <c r="G208" s="224" t="s">
        <v>321</v>
      </c>
      <c r="H208" s="225">
        <v>1</v>
      </c>
      <c r="I208" s="226"/>
      <c r="J208" s="227">
        <f>ROUND(I208*H208,2)</f>
        <v>0</v>
      </c>
      <c r="K208" s="228"/>
      <c r="L208" s="44"/>
      <c r="M208" s="229" t="s">
        <v>1</v>
      </c>
      <c r="N208" s="230" t="s">
        <v>41</v>
      </c>
      <c r="O208" s="91"/>
      <c r="P208" s="231">
        <f>O208*H208</f>
        <v>0</v>
      </c>
      <c r="Q208" s="231">
        <v>0.01025</v>
      </c>
      <c r="R208" s="231">
        <f>Q208*H208</f>
        <v>0.01025</v>
      </c>
      <c r="S208" s="231">
        <v>0</v>
      </c>
      <c r="T208" s="23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3" t="s">
        <v>318</v>
      </c>
      <c r="AT208" s="233" t="s">
        <v>226</v>
      </c>
      <c r="AU208" s="233" t="s">
        <v>86</v>
      </c>
      <c r="AY208" s="17" t="s">
        <v>224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7" t="s">
        <v>84</v>
      </c>
      <c r="BK208" s="234">
        <f>ROUND(I208*H208,2)</f>
        <v>0</v>
      </c>
      <c r="BL208" s="17" t="s">
        <v>318</v>
      </c>
      <c r="BM208" s="233" t="s">
        <v>2351</v>
      </c>
    </row>
    <row r="209" spans="1:65" s="2" customFormat="1" ht="16.5" customHeight="1">
      <c r="A209" s="38"/>
      <c r="B209" s="39"/>
      <c r="C209" s="221" t="s">
        <v>490</v>
      </c>
      <c r="D209" s="221" t="s">
        <v>226</v>
      </c>
      <c r="E209" s="222" t="s">
        <v>2352</v>
      </c>
      <c r="F209" s="223" t="s">
        <v>2353</v>
      </c>
      <c r="G209" s="224" t="s">
        <v>321</v>
      </c>
      <c r="H209" s="225">
        <v>1</v>
      </c>
      <c r="I209" s="226"/>
      <c r="J209" s="227">
        <f>ROUND(I209*H209,2)</f>
        <v>0</v>
      </c>
      <c r="K209" s="228"/>
      <c r="L209" s="44"/>
      <c r="M209" s="229" t="s">
        <v>1</v>
      </c>
      <c r="N209" s="230" t="s">
        <v>41</v>
      </c>
      <c r="O209" s="91"/>
      <c r="P209" s="231">
        <f>O209*H209</f>
        <v>0</v>
      </c>
      <c r="Q209" s="231">
        <v>0.01025</v>
      </c>
      <c r="R209" s="231">
        <f>Q209*H209</f>
        <v>0.01025</v>
      </c>
      <c r="S209" s="231">
        <v>0</v>
      </c>
      <c r="T209" s="23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3" t="s">
        <v>318</v>
      </c>
      <c r="AT209" s="233" t="s">
        <v>226</v>
      </c>
      <c r="AU209" s="233" t="s">
        <v>86</v>
      </c>
      <c r="AY209" s="17" t="s">
        <v>224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7" t="s">
        <v>84</v>
      </c>
      <c r="BK209" s="234">
        <f>ROUND(I209*H209,2)</f>
        <v>0</v>
      </c>
      <c r="BL209" s="17" t="s">
        <v>318</v>
      </c>
      <c r="BM209" s="233" t="s">
        <v>2354</v>
      </c>
    </row>
    <row r="210" spans="1:65" s="2" customFormat="1" ht="16.5" customHeight="1">
      <c r="A210" s="38"/>
      <c r="B210" s="39"/>
      <c r="C210" s="221" t="s">
        <v>495</v>
      </c>
      <c r="D210" s="221" t="s">
        <v>226</v>
      </c>
      <c r="E210" s="222" t="s">
        <v>2355</v>
      </c>
      <c r="F210" s="223" t="s">
        <v>2356</v>
      </c>
      <c r="G210" s="224" t="s">
        <v>518</v>
      </c>
      <c r="H210" s="225">
        <v>1</v>
      </c>
      <c r="I210" s="226"/>
      <c r="J210" s="227">
        <f>ROUND(I210*H210,2)</f>
        <v>0</v>
      </c>
      <c r="K210" s="228"/>
      <c r="L210" s="44"/>
      <c r="M210" s="229" t="s">
        <v>1</v>
      </c>
      <c r="N210" s="230" t="s">
        <v>41</v>
      </c>
      <c r="O210" s="91"/>
      <c r="P210" s="231">
        <f>O210*H210</f>
        <v>0</v>
      </c>
      <c r="Q210" s="231">
        <v>0.00639</v>
      </c>
      <c r="R210" s="231">
        <f>Q210*H210</f>
        <v>0.00639</v>
      </c>
      <c r="S210" s="231">
        <v>0</v>
      </c>
      <c r="T210" s="23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3" t="s">
        <v>318</v>
      </c>
      <c r="AT210" s="233" t="s">
        <v>226</v>
      </c>
      <c r="AU210" s="233" t="s">
        <v>86</v>
      </c>
      <c r="AY210" s="17" t="s">
        <v>224</v>
      </c>
      <c r="BE210" s="234">
        <f>IF(N210="základní",J210,0)</f>
        <v>0</v>
      </c>
      <c r="BF210" s="234">
        <f>IF(N210="snížená",J210,0)</f>
        <v>0</v>
      </c>
      <c r="BG210" s="234">
        <f>IF(N210="zákl. přenesená",J210,0)</f>
        <v>0</v>
      </c>
      <c r="BH210" s="234">
        <f>IF(N210="sníž. přenesená",J210,0)</f>
        <v>0</v>
      </c>
      <c r="BI210" s="234">
        <f>IF(N210="nulová",J210,0)</f>
        <v>0</v>
      </c>
      <c r="BJ210" s="17" t="s">
        <v>84</v>
      </c>
      <c r="BK210" s="234">
        <f>ROUND(I210*H210,2)</f>
        <v>0</v>
      </c>
      <c r="BL210" s="17" t="s">
        <v>318</v>
      </c>
      <c r="BM210" s="233" t="s">
        <v>2357</v>
      </c>
    </row>
    <row r="211" spans="1:51" s="13" customFormat="1" ht="12">
      <c r="A211" s="13"/>
      <c r="B211" s="235"/>
      <c r="C211" s="236"/>
      <c r="D211" s="237" t="s">
        <v>232</v>
      </c>
      <c r="E211" s="238" t="s">
        <v>1</v>
      </c>
      <c r="F211" s="239" t="s">
        <v>2358</v>
      </c>
      <c r="G211" s="236"/>
      <c r="H211" s="240">
        <v>1</v>
      </c>
      <c r="I211" s="241"/>
      <c r="J211" s="236"/>
      <c r="K211" s="236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232</v>
      </c>
      <c r="AU211" s="246" t="s">
        <v>86</v>
      </c>
      <c r="AV211" s="13" t="s">
        <v>86</v>
      </c>
      <c r="AW211" s="13" t="s">
        <v>32</v>
      </c>
      <c r="AX211" s="13" t="s">
        <v>84</v>
      </c>
      <c r="AY211" s="246" t="s">
        <v>224</v>
      </c>
    </row>
    <row r="212" spans="1:65" s="2" customFormat="1" ht="24.15" customHeight="1">
      <c r="A212" s="38"/>
      <c r="B212" s="39"/>
      <c r="C212" s="221" t="s">
        <v>500</v>
      </c>
      <c r="D212" s="221" t="s">
        <v>226</v>
      </c>
      <c r="E212" s="222" t="s">
        <v>2359</v>
      </c>
      <c r="F212" s="223" t="s">
        <v>2360</v>
      </c>
      <c r="G212" s="224" t="s">
        <v>438</v>
      </c>
      <c r="H212" s="225">
        <v>120</v>
      </c>
      <c r="I212" s="226"/>
      <c r="J212" s="227">
        <f>ROUND(I212*H212,2)</f>
        <v>0</v>
      </c>
      <c r="K212" s="228"/>
      <c r="L212" s="44"/>
      <c r="M212" s="229" t="s">
        <v>1</v>
      </c>
      <c r="N212" s="230" t="s">
        <v>41</v>
      </c>
      <c r="O212" s="91"/>
      <c r="P212" s="231">
        <f>O212*H212</f>
        <v>0</v>
      </c>
      <c r="Q212" s="231">
        <v>0.00019</v>
      </c>
      <c r="R212" s="231">
        <f>Q212*H212</f>
        <v>0.0228</v>
      </c>
      <c r="S212" s="231">
        <v>0</v>
      </c>
      <c r="T212" s="23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3" t="s">
        <v>318</v>
      </c>
      <c r="AT212" s="233" t="s">
        <v>226</v>
      </c>
      <c r="AU212" s="233" t="s">
        <v>86</v>
      </c>
      <c r="AY212" s="17" t="s">
        <v>224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7" t="s">
        <v>84</v>
      </c>
      <c r="BK212" s="234">
        <f>ROUND(I212*H212,2)</f>
        <v>0</v>
      </c>
      <c r="BL212" s="17" t="s">
        <v>318</v>
      </c>
      <c r="BM212" s="233" t="s">
        <v>2361</v>
      </c>
    </row>
    <row r="213" spans="1:51" s="13" customFormat="1" ht="12">
      <c r="A213" s="13"/>
      <c r="B213" s="235"/>
      <c r="C213" s="236"/>
      <c r="D213" s="237" t="s">
        <v>232</v>
      </c>
      <c r="E213" s="238" t="s">
        <v>1</v>
      </c>
      <c r="F213" s="239" t="s">
        <v>2362</v>
      </c>
      <c r="G213" s="236"/>
      <c r="H213" s="240">
        <v>120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232</v>
      </c>
      <c r="AU213" s="246" t="s">
        <v>86</v>
      </c>
      <c r="AV213" s="13" t="s">
        <v>86</v>
      </c>
      <c r="AW213" s="13" t="s">
        <v>32</v>
      </c>
      <c r="AX213" s="13" t="s">
        <v>84</v>
      </c>
      <c r="AY213" s="246" t="s">
        <v>224</v>
      </c>
    </row>
    <row r="214" spans="1:65" s="2" customFormat="1" ht="21.75" customHeight="1">
      <c r="A214" s="38"/>
      <c r="B214" s="39"/>
      <c r="C214" s="221" t="s">
        <v>506</v>
      </c>
      <c r="D214" s="221" t="s">
        <v>226</v>
      </c>
      <c r="E214" s="222" t="s">
        <v>2363</v>
      </c>
      <c r="F214" s="223" t="s">
        <v>2364</v>
      </c>
      <c r="G214" s="224" t="s">
        <v>438</v>
      </c>
      <c r="H214" s="225">
        <v>120</v>
      </c>
      <c r="I214" s="226"/>
      <c r="J214" s="227">
        <f>ROUND(I214*H214,2)</f>
        <v>0</v>
      </c>
      <c r="K214" s="228"/>
      <c r="L214" s="44"/>
      <c r="M214" s="229" t="s">
        <v>1</v>
      </c>
      <c r="N214" s="230" t="s">
        <v>41</v>
      </c>
      <c r="O214" s="91"/>
      <c r="P214" s="231">
        <f>O214*H214</f>
        <v>0</v>
      </c>
      <c r="Q214" s="231">
        <v>1E-05</v>
      </c>
      <c r="R214" s="231">
        <f>Q214*H214</f>
        <v>0.0012000000000000001</v>
      </c>
      <c r="S214" s="231">
        <v>0</v>
      </c>
      <c r="T214" s="23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3" t="s">
        <v>318</v>
      </c>
      <c r="AT214" s="233" t="s">
        <v>226</v>
      </c>
      <c r="AU214" s="233" t="s">
        <v>86</v>
      </c>
      <c r="AY214" s="17" t="s">
        <v>224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7" t="s">
        <v>84</v>
      </c>
      <c r="BK214" s="234">
        <f>ROUND(I214*H214,2)</f>
        <v>0</v>
      </c>
      <c r="BL214" s="17" t="s">
        <v>318</v>
      </c>
      <c r="BM214" s="233" t="s">
        <v>2365</v>
      </c>
    </row>
    <row r="215" spans="1:51" s="13" customFormat="1" ht="12">
      <c r="A215" s="13"/>
      <c r="B215" s="235"/>
      <c r="C215" s="236"/>
      <c r="D215" s="237" t="s">
        <v>232</v>
      </c>
      <c r="E215" s="238" t="s">
        <v>1</v>
      </c>
      <c r="F215" s="239" t="s">
        <v>2362</v>
      </c>
      <c r="G215" s="236"/>
      <c r="H215" s="240">
        <v>120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232</v>
      </c>
      <c r="AU215" s="246" t="s">
        <v>86</v>
      </c>
      <c r="AV215" s="13" t="s">
        <v>86</v>
      </c>
      <c r="AW215" s="13" t="s">
        <v>32</v>
      </c>
      <c r="AX215" s="13" t="s">
        <v>84</v>
      </c>
      <c r="AY215" s="246" t="s">
        <v>224</v>
      </c>
    </row>
    <row r="216" spans="1:65" s="2" customFormat="1" ht="24.15" customHeight="1">
      <c r="A216" s="38"/>
      <c r="B216" s="39"/>
      <c r="C216" s="221" t="s">
        <v>511</v>
      </c>
      <c r="D216" s="221" t="s">
        <v>226</v>
      </c>
      <c r="E216" s="222" t="s">
        <v>2366</v>
      </c>
      <c r="F216" s="223" t="s">
        <v>2367</v>
      </c>
      <c r="G216" s="224" t="s">
        <v>253</v>
      </c>
      <c r="H216" s="225">
        <v>0.22</v>
      </c>
      <c r="I216" s="226"/>
      <c r="J216" s="227">
        <f>ROUND(I216*H216,2)</f>
        <v>0</v>
      </c>
      <c r="K216" s="228"/>
      <c r="L216" s="44"/>
      <c r="M216" s="229" t="s">
        <v>1</v>
      </c>
      <c r="N216" s="230" t="s">
        <v>41</v>
      </c>
      <c r="O216" s="91"/>
      <c r="P216" s="231">
        <f>O216*H216</f>
        <v>0</v>
      </c>
      <c r="Q216" s="231">
        <v>0</v>
      </c>
      <c r="R216" s="231">
        <f>Q216*H216</f>
        <v>0</v>
      </c>
      <c r="S216" s="231">
        <v>0</v>
      </c>
      <c r="T216" s="23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3" t="s">
        <v>318</v>
      </c>
      <c r="AT216" s="233" t="s">
        <v>226</v>
      </c>
      <c r="AU216" s="233" t="s">
        <v>86</v>
      </c>
      <c r="AY216" s="17" t="s">
        <v>224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7" t="s">
        <v>84</v>
      </c>
      <c r="BK216" s="234">
        <f>ROUND(I216*H216,2)</f>
        <v>0</v>
      </c>
      <c r="BL216" s="17" t="s">
        <v>318</v>
      </c>
      <c r="BM216" s="233" t="s">
        <v>2368</v>
      </c>
    </row>
    <row r="217" spans="1:63" s="12" customFormat="1" ht="22.8" customHeight="1">
      <c r="A217" s="12"/>
      <c r="B217" s="205"/>
      <c r="C217" s="206"/>
      <c r="D217" s="207" t="s">
        <v>75</v>
      </c>
      <c r="E217" s="219" t="s">
        <v>814</v>
      </c>
      <c r="F217" s="219" t="s">
        <v>815</v>
      </c>
      <c r="G217" s="206"/>
      <c r="H217" s="206"/>
      <c r="I217" s="209"/>
      <c r="J217" s="220">
        <f>BK217</f>
        <v>0</v>
      </c>
      <c r="K217" s="206"/>
      <c r="L217" s="211"/>
      <c r="M217" s="212"/>
      <c r="N217" s="213"/>
      <c r="O217" s="213"/>
      <c r="P217" s="214">
        <f>SUM(P218:P230)</f>
        <v>0</v>
      </c>
      <c r="Q217" s="213"/>
      <c r="R217" s="214">
        <f>SUM(R218:R230)</f>
        <v>0.29211000000000004</v>
      </c>
      <c r="S217" s="213"/>
      <c r="T217" s="215">
        <f>SUM(T218:T230)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6" t="s">
        <v>86</v>
      </c>
      <c r="AT217" s="217" t="s">
        <v>75</v>
      </c>
      <c r="AU217" s="217" t="s">
        <v>84</v>
      </c>
      <c r="AY217" s="216" t="s">
        <v>224</v>
      </c>
      <c r="BK217" s="218">
        <f>SUM(BK218:BK230)</f>
        <v>0</v>
      </c>
    </row>
    <row r="218" spans="1:65" s="2" customFormat="1" ht="24.15" customHeight="1">
      <c r="A218" s="38"/>
      <c r="B218" s="39"/>
      <c r="C218" s="221" t="s">
        <v>515</v>
      </c>
      <c r="D218" s="221" t="s">
        <v>226</v>
      </c>
      <c r="E218" s="222" t="s">
        <v>2369</v>
      </c>
      <c r="F218" s="223" t="s">
        <v>2370</v>
      </c>
      <c r="G218" s="224" t="s">
        <v>518</v>
      </c>
      <c r="H218" s="225">
        <v>3</v>
      </c>
      <c r="I218" s="226"/>
      <c r="J218" s="227">
        <f>ROUND(I218*H218,2)</f>
        <v>0</v>
      </c>
      <c r="K218" s="228"/>
      <c r="L218" s="44"/>
      <c r="M218" s="229" t="s">
        <v>1</v>
      </c>
      <c r="N218" s="230" t="s">
        <v>41</v>
      </c>
      <c r="O218" s="91"/>
      <c r="P218" s="231">
        <f>O218*H218</f>
        <v>0</v>
      </c>
      <c r="Q218" s="231">
        <v>0.01697</v>
      </c>
      <c r="R218" s="231">
        <f>Q218*H218</f>
        <v>0.05091</v>
      </c>
      <c r="S218" s="231">
        <v>0</v>
      </c>
      <c r="T218" s="23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3" t="s">
        <v>318</v>
      </c>
      <c r="AT218" s="233" t="s">
        <v>226</v>
      </c>
      <c r="AU218" s="233" t="s">
        <v>86</v>
      </c>
      <c r="AY218" s="17" t="s">
        <v>224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7" t="s">
        <v>84</v>
      </c>
      <c r="BK218" s="234">
        <f>ROUND(I218*H218,2)</f>
        <v>0</v>
      </c>
      <c r="BL218" s="17" t="s">
        <v>318</v>
      </c>
      <c r="BM218" s="233" t="s">
        <v>2371</v>
      </c>
    </row>
    <row r="219" spans="1:65" s="2" customFormat="1" ht="24.15" customHeight="1">
      <c r="A219" s="38"/>
      <c r="B219" s="39"/>
      <c r="C219" s="221" t="s">
        <v>520</v>
      </c>
      <c r="D219" s="221" t="s">
        <v>226</v>
      </c>
      <c r="E219" s="222" t="s">
        <v>2372</v>
      </c>
      <c r="F219" s="223" t="s">
        <v>2373</v>
      </c>
      <c r="G219" s="224" t="s">
        <v>518</v>
      </c>
      <c r="H219" s="225">
        <v>3</v>
      </c>
      <c r="I219" s="226"/>
      <c r="J219" s="227">
        <f>ROUND(I219*H219,2)</f>
        <v>0</v>
      </c>
      <c r="K219" s="228"/>
      <c r="L219" s="44"/>
      <c r="M219" s="229" t="s">
        <v>1</v>
      </c>
      <c r="N219" s="230" t="s">
        <v>41</v>
      </c>
      <c r="O219" s="91"/>
      <c r="P219" s="231">
        <f>O219*H219</f>
        <v>0</v>
      </c>
      <c r="Q219" s="231">
        <v>0.02223</v>
      </c>
      <c r="R219" s="231">
        <f>Q219*H219</f>
        <v>0.06669</v>
      </c>
      <c r="S219" s="231">
        <v>0</v>
      </c>
      <c r="T219" s="23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3" t="s">
        <v>318</v>
      </c>
      <c r="AT219" s="233" t="s">
        <v>226</v>
      </c>
      <c r="AU219" s="233" t="s">
        <v>86</v>
      </c>
      <c r="AY219" s="17" t="s">
        <v>224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7" t="s">
        <v>84</v>
      </c>
      <c r="BK219" s="234">
        <f>ROUND(I219*H219,2)</f>
        <v>0</v>
      </c>
      <c r="BL219" s="17" t="s">
        <v>318</v>
      </c>
      <c r="BM219" s="233" t="s">
        <v>2374</v>
      </c>
    </row>
    <row r="220" spans="1:65" s="2" customFormat="1" ht="21.75" customHeight="1">
      <c r="A220" s="38"/>
      <c r="B220" s="39"/>
      <c r="C220" s="221" t="s">
        <v>527</v>
      </c>
      <c r="D220" s="221" t="s">
        <v>226</v>
      </c>
      <c r="E220" s="222" t="s">
        <v>2375</v>
      </c>
      <c r="F220" s="223" t="s">
        <v>2376</v>
      </c>
      <c r="G220" s="224" t="s">
        <v>518</v>
      </c>
      <c r="H220" s="225">
        <v>1</v>
      </c>
      <c r="I220" s="226"/>
      <c r="J220" s="227">
        <f>ROUND(I220*H220,2)</f>
        <v>0</v>
      </c>
      <c r="K220" s="228"/>
      <c r="L220" s="44"/>
      <c r="M220" s="229" t="s">
        <v>1</v>
      </c>
      <c r="N220" s="230" t="s">
        <v>41</v>
      </c>
      <c r="O220" s="91"/>
      <c r="P220" s="231">
        <f>O220*H220</f>
        <v>0</v>
      </c>
      <c r="Q220" s="231">
        <v>0.01452</v>
      </c>
      <c r="R220" s="231">
        <f>Q220*H220</f>
        <v>0.01452</v>
      </c>
      <c r="S220" s="231">
        <v>0</v>
      </c>
      <c r="T220" s="23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3" t="s">
        <v>318</v>
      </c>
      <c r="AT220" s="233" t="s">
        <v>226</v>
      </c>
      <c r="AU220" s="233" t="s">
        <v>86</v>
      </c>
      <c r="AY220" s="17" t="s">
        <v>224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7" t="s">
        <v>84</v>
      </c>
      <c r="BK220" s="234">
        <f>ROUND(I220*H220,2)</f>
        <v>0</v>
      </c>
      <c r="BL220" s="17" t="s">
        <v>318</v>
      </c>
      <c r="BM220" s="233" t="s">
        <v>2377</v>
      </c>
    </row>
    <row r="221" spans="1:65" s="2" customFormat="1" ht="21.75" customHeight="1">
      <c r="A221" s="38"/>
      <c r="B221" s="39"/>
      <c r="C221" s="221" t="s">
        <v>531</v>
      </c>
      <c r="D221" s="221" t="s">
        <v>226</v>
      </c>
      <c r="E221" s="222" t="s">
        <v>2378</v>
      </c>
      <c r="F221" s="223" t="s">
        <v>2379</v>
      </c>
      <c r="G221" s="224" t="s">
        <v>518</v>
      </c>
      <c r="H221" s="225">
        <v>1</v>
      </c>
      <c r="I221" s="226"/>
      <c r="J221" s="227">
        <f>ROUND(I221*H221,2)</f>
        <v>0</v>
      </c>
      <c r="K221" s="228"/>
      <c r="L221" s="44"/>
      <c r="M221" s="229" t="s">
        <v>1</v>
      </c>
      <c r="N221" s="230" t="s">
        <v>41</v>
      </c>
      <c r="O221" s="91"/>
      <c r="P221" s="231">
        <f>O221*H221</f>
        <v>0</v>
      </c>
      <c r="Q221" s="231">
        <v>0.01656</v>
      </c>
      <c r="R221" s="231">
        <f>Q221*H221</f>
        <v>0.01656</v>
      </c>
      <c r="S221" s="231">
        <v>0</v>
      </c>
      <c r="T221" s="23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3" t="s">
        <v>318</v>
      </c>
      <c r="AT221" s="233" t="s">
        <v>226</v>
      </c>
      <c r="AU221" s="233" t="s">
        <v>86</v>
      </c>
      <c r="AY221" s="17" t="s">
        <v>224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7" t="s">
        <v>84</v>
      </c>
      <c r="BK221" s="234">
        <f>ROUND(I221*H221,2)</f>
        <v>0</v>
      </c>
      <c r="BL221" s="17" t="s">
        <v>318</v>
      </c>
      <c r="BM221" s="233" t="s">
        <v>2380</v>
      </c>
    </row>
    <row r="222" spans="1:65" s="2" customFormat="1" ht="33" customHeight="1">
      <c r="A222" s="38"/>
      <c r="B222" s="39"/>
      <c r="C222" s="221" t="s">
        <v>535</v>
      </c>
      <c r="D222" s="221" t="s">
        <v>226</v>
      </c>
      <c r="E222" s="222" t="s">
        <v>2381</v>
      </c>
      <c r="F222" s="223" t="s">
        <v>2382</v>
      </c>
      <c r="G222" s="224" t="s">
        <v>518</v>
      </c>
      <c r="H222" s="225">
        <v>2</v>
      </c>
      <c r="I222" s="226"/>
      <c r="J222" s="227">
        <f>ROUND(I222*H222,2)</f>
        <v>0</v>
      </c>
      <c r="K222" s="228"/>
      <c r="L222" s="44"/>
      <c r="M222" s="229" t="s">
        <v>1</v>
      </c>
      <c r="N222" s="230" t="s">
        <v>41</v>
      </c>
      <c r="O222" s="91"/>
      <c r="P222" s="231">
        <f>O222*H222</f>
        <v>0</v>
      </c>
      <c r="Q222" s="231">
        <v>0.03237</v>
      </c>
      <c r="R222" s="231">
        <f>Q222*H222</f>
        <v>0.06474</v>
      </c>
      <c r="S222" s="231">
        <v>0</v>
      </c>
      <c r="T222" s="23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3" t="s">
        <v>318</v>
      </c>
      <c r="AT222" s="233" t="s">
        <v>226</v>
      </c>
      <c r="AU222" s="233" t="s">
        <v>86</v>
      </c>
      <c r="AY222" s="17" t="s">
        <v>224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7" t="s">
        <v>84</v>
      </c>
      <c r="BK222" s="234">
        <f>ROUND(I222*H222,2)</f>
        <v>0</v>
      </c>
      <c r="BL222" s="17" t="s">
        <v>318</v>
      </c>
      <c r="BM222" s="233" t="s">
        <v>2383</v>
      </c>
    </row>
    <row r="223" spans="1:65" s="2" customFormat="1" ht="24.15" customHeight="1">
      <c r="A223" s="38"/>
      <c r="B223" s="39"/>
      <c r="C223" s="221" t="s">
        <v>541</v>
      </c>
      <c r="D223" s="221" t="s">
        <v>226</v>
      </c>
      <c r="E223" s="222" t="s">
        <v>2384</v>
      </c>
      <c r="F223" s="223" t="s">
        <v>2385</v>
      </c>
      <c r="G223" s="224" t="s">
        <v>518</v>
      </c>
      <c r="H223" s="225">
        <v>1</v>
      </c>
      <c r="I223" s="226"/>
      <c r="J223" s="227">
        <f>ROUND(I223*H223,2)</f>
        <v>0</v>
      </c>
      <c r="K223" s="228"/>
      <c r="L223" s="44"/>
      <c r="M223" s="229" t="s">
        <v>1</v>
      </c>
      <c r="N223" s="230" t="s">
        <v>41</v>
      </c>
      <c r="O223" s="91"/>
      <c r="P223" s="231">
        <f>O223*H223</f>
        <v>0</v>
      </c>
      <c r="Q223" s="231">
        <v>0.02021</v>
      </c>
      <c r="R223" s="231">
        <f>Q223*H223</f>
        <v>0.02021</v>
      </c>
      <c r="S223" s="231">
        <v>0</v>
      </c>
      <c r="T223" s="23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3" t="s">
        <v>318</v>
      </c>
      <c r="AT223" s="233" t="s">
        <v>226</v>
      </c>
      <c r="AU223" s="233" t="s">
        <v>86</v>
      </c>
      <c r="AY223" s="17" t="s">
        <v>224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7" t="s">
        <v>84</v>
      </c>
      <c r="BK223" s="234">
        <f>ROUND(I223*H223,2)</f>
        <v>0</v>
      </c>
      <c r="BL223" s="17" t="s">
        <v>318</v>
      </c>
      <c r="BM223" s="233" t="s">
        <v>2386</v>
      </c>
    </row>
    <row r="224" spans="1:65" s="2" customFormat="1" ht="24.15" customHeight="1">
      <c r="A224" s="38"/>
      <c r="B224" s="39"/>
      <c r="C224" s="221" t="s">
        <v>546</v>
      </c>
      <c r="D224" s="221" t="s">
        <v>226</v>
      </c>
      <c r="E224" s="222" t="s">
        <v>2387</v>
      </c>
      <c r="F224" s="223" t="s">
        <v>2388</v>
      </c>
      <c r="G224" s="224" t="s">
        <v>518</v>
      </c>
      <c r="H224" s="225">
        <v>1</v>
      </c>
      <c r="I224" s="226"/>
      <c r="J224" s="227">
        <f>ROUND(I224*H224,2)</f>
        <v>0</v>
      </c>
      <c r="K224" s="228"/>
      <c r="L224" s="44"/>
      <c r="M224" s="229" t="s">
        <v>1</v>
      </c>
      <c r="N224" s="230" t="s">
        <v>41</v>
      </c>
      <c r="O224" s="91"/>
      <c r="P224" s="231">
        <f>O224*H224</f>
        <v>0</v>
      </c>
      <c r="Q224" s="231">
        <v>0.02221</v>
      </c>
      <c r="R224" s="231">
        <f>Q224*H224</f>
        <v>0.02221</v>
      </c>
      <c r="S224" s="231">
        <v>0</v>
      </c>
      <c r="T224" s="23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3" t="s">
        <v>318</v>
      </c>
      <c r="AT224" s="233" t="s">
        <v>226</v>
      </c>
      <c r="AU224" s="233" t="s">
        <v>86</v>
      </c>
      <c r="AY224" s="17" t="s">
        <v>224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7" t="s">
        <v>84</v>
      </c>
      <c r="BK224" s="234">
        <f>ROUND(I224*H224,2)</f>
        <v>0</v>
      </c>
      <c r="BL224" s="17" t="s">
        <v>318</v>
      </c>
      <c r="BM224" s="233" t="s">
        <v>2389</v>
      </c>
    </row>
    <row r="225" spans="1:65" s="2" customFormat="1" ht="24.15" customHeight="1">
      <c r="A225" s="38"/>
      <c r="B225" s="39"/>
      <c r="C225" s="221" t="s">
        <v>552</v>
      </c>
      <c r="D225" s="221" t="s">
        <v>226</v>
      </c>
      <c r="E225" s="222" t="s">
        <v>2390</v>
      </c>
      <c r="F225" s="223" t="s">
        <v>2391</v>
      </c>
      <c r="G225" s="224" t="s">
        <v>518</v>
      </c>
      <c r="H225" s="225">
        <v>1</v>
      </c>
      <c r="I225" s="226"/>
      <c r="J225" s="227">
        <f>ROUND(I225*H225,2)</f>
        <v>0</v>
      </c>
      <c r="K225" s="228"/>
      <c r="L225" s="44"/>
      <c r="M225" s="229" t="s">
        <v>1</v>
      </c>
      <c r="N225" s="230" t="s">
        <v>41</v>
      </c>
      <c r="O225" s="91"/>
      <c r="P225" s="231">
        <f>O225*H225</f>
        <v>0</v>
      </c>
      <c r="Q225" s="231">
        <v>0.0015</v>
      </c>
      <c r="R225" s="231">
        <f>Q225*H225</f>
        <v>0.0015</v>
      </c>
      <c r="S225" s="231">
        <v>0</v>
      </c>
      <c r="T225" s="23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3" t="s">
        <v>318</v>
      </c>
      <c r="AT225" s="233" t="s">
        <v>226</v>
      </c>
      <c r="AU225" s="233" t="s">
        <v>86</v>
      </c>
      <c r="AY225" s="17" t="s">
        <v>224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7" t="s">
        <v>84</v>
      </c>
      <c r="BK225" s="234">
        <f>ROUND(I225*H225,2)</f>
        <v>0</v>
      </c>
      <c r="BL225" s="17" t="s">
        <v>318</v>
      </c>
      <c r="BM225" s="233" t="s">
        <v>2392</v>
      </c>
    </row>
    <row r="226" spans="1:65" s="2" customFormat="1" ht="33" customHeight="1">
      <c r="A226" s="38"/>
      <c r="B226" s="39"/>
      <c r="C226" s="221" t="s">
        <v>557</v>
      </c>
      <c r="D226" s="221" t="s">
        <v>226</v>
      </c>
      <c r="E226" s="222" t="s">
        <v>2393</v>
      </c>
      <c r="F226" s="223" t="s">
        <v>2394</v>
      </c>
      <c r="G226" s="224" t="s">
        <v>518</v>
      </c>
      <c r="H226" s="225">
        <v>3</v>
      </c>
      <c r="I226" s="226"/>
      <c r="J226" s="227">
        <f>ROUND(I226*H226,2)</f>
        <v>0</v>
      </c>
      <c r="K226" s="228"/>
      <c r="L226" s="44"/>
      <c r="M226" s="229" t="s">
        <v>1</v>
      </c>
      <c r="N226" s="230" t="s">
        <v>41</v>
      </c>
      <c r="O226" s="91"/>
      <c r="P226" s="231">
        <f>O226*H226</f>
        <v>0</v>
      </c>
      <c r="Q226" s="231">
        <v>0.00493</v>
      </c>
      <c r="R226" s="231">
        <f>Q226*H226</f>
        <v>0.014790000000000001</v>
      </c>
      <c r="S226" s="231">
        <v>0</v>
      </c>
      <c r="T226" s="23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3" t="s">
        <v>318</v>
      </c>
      <c r="AT226" s="233" t="s">
        <v>226</v>
      </c>
      <c r="AU226" s="233" t="s">
        <v>86</v>
      </c>
      <c r="AY226" s="17" t="s">
        <v>224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7" t="s">
        <v>84</v>
      </c>
      <c r="BK226" s="234">
        <f>ROUND(I226*H226,2)</f>
        <v>0</v>
      </c>
      <c r="BL226" s="17" t="s">
        <v>318</v>
      </c>
      <c r="BM226" s="233" t="s">
        <v>2395</v>
      </c>
    </row>
    <row r="227" spans="1:65" s="2" customFormat="1" ht="24.15" customHeight="1">
      <c r="A227" s="38"/>
      <c r="B227" s="39"/>
      <c r="C227" s="221" t="s">
        <v>562</v>
      </c>
      <c r="D227" s="221" t="s">
        <v>226</v>
      </c>
      <c r="E227" s="222" t="s">
        <v>2396</v>
      </c>
      <c r="F227" s="223" t="s">
        <v>2397</v>
      </c>
      <c r="G227" s="224" t="s">
        <v>518</v>
      </c>
      <c r="H227" s="225">
        <v>3</v>
      </c>
      <c r="I227" s="226"/>
      <c r="J227" s="227">
        <f>ROUND(I227*H227,2)</f>
        <v>0</v>
      </c>
      <c r="K227" s="228"/>
      <c r="L227" s="44"/>
      <c r="M227" s="229" t="s">
        <v>1</v>
      </c>
      <c r="N227" s="230" t="s">
        <v>41</v>
      </c>
      <c r="O227" s="91"/>
      <c r="P227" s="231">
        <f>O227*H227</f>
        <v>0</v>
      </c>
      <c r="Q227" s="231">
        <v>0.00172</v>
      </c>
      <c r="R227" s="231">
        <f>Q227*H227</f>
        <v>0.00516</v>
      </c>
      <c r="S227" s="231">
        <v>0</v>
      </c>
      <c r="T227" s="23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3" t="s">
        <v>318</v>
      </c>
      <c r="AT227" s="233" t="s">
        <v>226</v>
      </c>
      <c r="AU227" s="233" t="s">
        <v>86</v>
      </c>
      <c r="AY227" s="17" t="s">
        <v>224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7" t="s">
        <v>84</v>
      </c>
      <c r="BK227" s="234">
        <f>ROUND(I227*H227,2)</f>
        <v>0</v>
      </c>
      <c r="BL227" s="17" t="s">
        <v>318</v>
      </c>
      <c r="BM227" s="233" t="s">
        <v>2398</v>
      </c>
    </row>
    <row r="228" spans="1:65" s="2" customFormat="1" ht="16.5" customHeight="1">
      <c r="A228" s="38"/>
      <c r="B228" s="39"/>
      <c r="C228" s="221" t="s">
        <v>567</v>
      </c>
      <c r="D228" s="221" t="s">
        <v>226</v>
      </c>
      <c r="E228" s="222" t="s">
        <v>2399</v>
      </c>
      <c r="F228" s="223" t="s">
        <v>2400</v>
      </c>
      <c r="G228" s="224" t="s">
        <v>518</v>
      </c>
      <c r="H228" s="225">
        <v>3</v>
      </c>
      <c r="I228" s="226"/>
      <c r="J228" s="227">
        <f>ROUND(I228*H228,2)</f>
        <v>0</v>
      </c>
      <c r="K228" s="228"/>
      <c r="L228" s="44"/>
      <c r="M228" s="229" t="s">
        <v>1</v>
      </c>
      <c r="N228" s="230" t="s">
        <v>41</v>
      </c>
      <c r="O228" s="91"/>
      <c r="P228" s="231">
        <f>O228*H228</f>
        <v>0</v>
      </c>
      <c r="Q228" s="231">
        <v>0.00184</v>
      </c>
      <c r="R228" s="231">
        <f>Q228*H228</f>
        <v>0.005520000000000001</v>
      </c>
      <c r="S228" s="231">
        <v>0</v>
      </c>
      <c r="T228" s="23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3" t="s">
        <v>318</v>
      </c>
      <c r="AT228" s="233" t="s">
        <v>226</v>
      </c>
      <c r="AU228" s="233" t="s">
        <v>86</v>
      </c>
      <c r="AY228" s="17" t="s">
        <v>224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7" t="s">
        <v>84</v>
      </c>
      <c r="BK228" s="234">
        <f>ROUND(I228*H228,2)</f>
        <v>0</v>
      </c>
      <c r="BL228" s="17" t="s">
        <v>318</v>
      </c>
      <c r="BM228" s="233" t="s">
        <v>2401</v>
      </c>
    </row>
    <row r="229" spans="1:65" s="2" customFormat="1" ht="24.15" customHeight="1">
      <c r="A229" s="38"/>
      <c r="B229" s="39"/>
      <c r="C229" s="221" t="s">
        <v>572</v>
      </c>
      <c r="D229" s="221" t="s">
        <v>226</v>
      </c>
      <c r="E229" s="222" t="s">
        <v>2402</v>
      </c>
      <c r="F229" s="223" t="s">
        <v>2403</v>
      </c>
      <c r="G229" s="224" t="s">
        <v>518</v>
      </c>
      <c r="H229" s="225">
        <v>3</v>
      </c>
      <c r="I229" s="226"/>
      <c r="J229" s="227">
        <f>ROUND(I229*H229,2)</f>
        <v>0</v>
      </c>
      <c r="K229" s="228"/>
      <c r="L229" s="44"/>
      <c r="M229" s="229" t="s">
        <v>1</v>
      </c>
      <c r="N229" s="230" t="s">
        <v>41</v>
      </c>
      <c r="O229" s="91"/>
      <c r="P229" s="231">
        <f>O229*H229</f>
        <v>0</v>
      </c>
      <c r="Q229" s="231">
        <v>0.0031</v>
      </c>
      <c r="R229" s="231">
        <f>Q229*H229</f>
        <v>0.0093</v>
      </c>
      <c r="S229" s="231">
        <v>0</v>
      </c>
      <c r="T229" s="23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3" t="s">
        <v>318</v>
      </c>
      <c r="AT229" s="233" t="s">
        <v>226</v>
      </c>
      <c r="AU229" s="233" t="s">
        <v>86</v>
      </c>
      <c r="AY229" s="17" t="s">
        <v>224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7" t="s">
        <v>84</v>
      </c>
      <c r="BK229" s="234">
        <f>ROUND(I229*H229,2)</f>
        <v>0</v>
      </c>
      <c r="BL229" s="17" t="s">
        <v>318</v>
      </c>
      <c r="BM229" s="233" t="s">
        <v>2404</v>
      </c>
    </row>
    <row r="230" spans="1:65" s="2" customFormat="1" ht="24.15" customHeight="1">
      <c r="A230" s="38"/>
      <c r="B230" s="39"/>
      <c r="C230" s="221" t="s">
        <v>579</v>
      </c>
      <c r="D230" s="221" t="s">
        <v>226</v>
      </c>
      <c r="E230" s="222" t="s">
        <v>2405</v>
      </c>
      <c r="F230" s="223" t="s">
        <v>2406</v>
      </c>
      <c r="G230" s="224" t="s">
        <v>253</v>
      </c>
      <c r="H230" s="225">
        <v>0.292</v>
      </c>
      <c r="I230" s="226"/>
      <c r="J230" s="227">
        <f>ROUND(I230*H230,2)</f>
        <v>0</v>
      </c>
      <c r="K230" s="228"/>
      <c r="L230" s="44"/>
      <c r="M230" s="229" t="s">
        <v>1</v>
      </c>
      <c r="N230" s="230" t="s">
        <v>41</v>
      </c>
      <c r="O230" s="91"/>
      <c r="P230" s="231">
        <f>O230*H230</f>
        <v>0</v>
      </c>
      <c r="Q230" s="231">
        <v>0</v>
      </c>
      <c r="R230" s="231">
        <f>Q230*H230</f>
        <v>0</v>
      </c>
      <c r="S230" s="231">
        <v>0</v>
      </c>
      <c r="T230" s="23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3" t="s">
        <v>318</v>
      </c>
      <c r="AT230" s="233" t="s">
        <v>226</v>
      </c>
      <c r="AU230" s="233" t="s">
        <v>86</v>
      </c>
      <c r="AY230" s="17" t="s">
        <v>224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7" t="s">
        <v>84</v>
      </c>
      <c r="BK230" s="234">
        <f>ROUND(I230*H230,2)</f>
        <v>0</v>
      </c>
      <c r="BL230" s="17" t="s">
        <v>318</v>
      </c>
      <c r="BM230" s="233" t="s">
        <v>2407</v>
      </c>
    </row>
    <row r="231" spans="1:63" s="12" customFormat="1" ht="22.8" customHeight="1">
      <c r="A231" s="12"/>
      <c r="B231" s="205"/>
      <c r="C231" s="206"/>
      <c r="D231" s="207" t="s">
        <v>75</v>
      </c>
      <c r="E231" s="219" t="s">
        <v>2408</v>
      </c>
      <c r="F231" s="219" t="s">
        <v>2409</v>
      </c>
      <c r="G231" s="206"/>
      <c r="H231" s="206"/>
      <c r="I231" s="209"/>
      <c r="J231" s="220">
        <f>BK231</f>
        <v>0</v>
      </c>
      <c r="K231" s="206"/>
      <c r="L231" s="211"/>
      <c r="M231" s="212"/>
      <c r="N231" s="213"/>
      <c r="O231" s="213"/>
      <c r="P231" s="214">
        <f>SUM(P232:P233)</f>
        <v>0</v>
      </c>
      <c r="Q231" s="213"/>
      <c r="R231" s="214">
        <f>SUM(R232:R233)</f>
        <v>0.0276</v>
      </c>
      <c r="S231" s="213"/>
      <c r="T231" s="215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6" t="s">
        <v>86</v>
      </c>
      <c r="AT231" s="217" t="s">
        <v>75</v>
      </c>
      <c r="AU231" s="217" t="s">
        <v>84</v>
      </c>
      <c r="AY231" s="216" t="s">
        <v>224</v>
      </c>
      <c r="BK231" s="218">
        <f>SUM(BK232:BK233)</f>
        <v>0</v>
      </c>
    </row>
    <row r="232" spans="1:65" s="2" customFormat="1" ht="33" customHeight="1">
      <c r="A232" s="38"/>
      <c r="B232" s="39"/>
      <c r="C232" s="221" t="s">
        <v>586</v>
      </c>
      <c r="D232" s="221" t="s">
        <v>226</v>
      </c>
      <c r="E232" s="222" t="s">
        <v>2410</v>
      </c>
      <c r="F232" s="223" t="s">
        <v>2411</v>
      </c>
      <c r="G232" s="224" t="s">
        <v>518</v>
      </c>
      <c r="H232" s="225">
        <v>3</v>
      </c>
      <c r="I232" s="226"/>
      <c r="J232" s="227">
        <f>ROUND(I232*H232,2)</f>
        <v>0</v>
      </c>
      <c r="K232" s="228"/>
      <c r="L232" s="44"/>
      <c r="M232" s="229" t="s">
        <v>1</v>
      </c>
      <c r="N232" s="230" t="s">
        <v>41</v>
      </c>
      <c r="O232" s="91"/>
      <c r="P232" s="231">
        <f>O232*H232</f>
        <v>0</v>
      </c>
      <c r="Q232" s="231">
        <v>0.0092</v>
      </c>
      <c r="R232" s="231">
        <f>Q232*H232</f>
        <v>0.0276</v>
      </c>
      <c r="S232" s="231">
        <v>0</v>
      </c>
      <c r="T232" s="23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3" t="s">
        <v>318</v>
      </c>
      <c r="AT232" s="233" t="s">
        <v>226</v>
      </c>
      <c r="AU232" s="233" t="s">
        <v>86</v>
      </c>
      <c r="AY232" s="17" t="s">
        <v>224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7" t="s">
        <v>84</v>
      </c>
      <c r="BK232" s="234">
        <f>ROUND(I232*H232,2)</f>
        <v>0</v>
      </c>
      <c r="BL232" s="17" t="s">
        <v>318</v>
      </c>
      <c r="BM232" s="233" t="s">
        <v>2412</v>
      </c>
    </row>
    <row r="233" spans="1:65" s="2" customFormat="1" ht="24.15" customHeight="1">
      <c r="A233" s="38"/>
      <c r="B233" s="39"/>
      <c r="C233" s="221" t="s">
        <v>593</v>
      </c>
      <c r="D233" s="221" t="s">
        <v>226</v>
      </c>
      <c r="E233" s="222" t="s">
        <v>2413</v>
      </c>
      <c r="F233" s="223" t="s">
        <v>2414</v>
      </c>
      <c r="G233" s="224" t="s">
        <v>253</v>
      </c>
      <c r="H233" s="225">
        <v>0.028</v>
      </c>
      <c r="I233" s="226"/>
      <c r="J233" s="227">
        <f>ROUND(I233*H233,2)</f>
        <v>0</v>
      </c>
      <c r="K233" s="228"/>
      <c r="L233" s="44"/>
      <c r="M233" s="229" t="s">
        <v>1</v>
      </c>
      <c r="N233" s="230" t="s">
        <v>41</v>
      </c>
      <c r="O233" s="91"/>
      <c r="P233" s="231">
        <f>O233*H233</f>
        <v>0</v>
      </c>
      <c r="Q233" s="231">
        <v>0</v>
      </c>
      <c r="R233" s="231">
        <f>Q233*H233</f>
        <v>0</v>
      </c>
      <c r="S233" s="231">
        <v>0</v>
      </c>
      <c r="T233" s="23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3" t="s">
        <v>318</v>
      </c>
      <c r="AT233" s="233" t="s">
        <v>226</v>
      </c>
      <c r="AU233" s="233" t="s">
        <v>86</v>
      </c>
      <c r="AY233" s="17" t="s">
        <v>224</v>
      </c>
      <c r="BE233" s="234">
        <f>IF(N233="základní",J233,0)</f>
        <v>0</v>
      </c>
      <c r="BF233" s="234">
        <f>IF(N233="snížená",J233,0)</f>
        <v>0</v>
      </c>
      <c r="BG233" s="234">
        <f>IF(N233="zákl. přenesená",J233,0)</f>
        <v>0</v>
      </c>
      <c r="BH233" s="234">
        <f>IF(N233="sníž. přenesená",J233,0)</f>
        <v>0</v>
      </c>
      <c r="BI233" s="234">
        <f>IF(N233="nulová",J233,0)</f>
        <v>0</v>
      </c>
      <c r="BJ233" s="17" t="s">
        <v>84</v>
      </c>
      <c r="BK233" s="234">
        <f>ROUND(I233*H233,2)</f>
        <v>0</v>
      </c>
      <c r="BL233" s="17" t="s">
        <v>318</v>
      </c>
      <c r="BM233" s="233" t="s">
        <v>2415</v>
      </c>
    </row>
    <row r="234" spans="1:63" s="12" customFormat="1" ht="25.9" customHeight="1">
      <c r="A234" s="12"/>
      <c r="B234" s="205"/>
      <c r="C234" s="206"/>
      <c r="D234" s="207" t="s">
        <v>75</v>
      </c>
      <c r="E234" s="208" t="s">
        <v>102</v>
      </c>
      <c r="F234" s="208" t="s">
        <v>103</v>
      </c>
      <c r="G234" s="206"/>
      <c r="H234" s="206"/>
      <c r="I234" s="209"/>
      <c r="J234" s="210">
        <f>BK234</f>
        <v>0</v>
      </c>
      <c r="K234" s="206"/>
      <c r="L234" s="211"/>
      <c r="M234" s="212"/>
      <c r="N234" s="213"/>
      <c r="O234" s="213"/>
      <c r="P234" s="214">
        <f>P235+P237</f>
        <v>0</v>
      </c>
      <c r="Q234" s="213"/>
      <c r="R234" s="214">
        <f>R235+R237</f>
        <v>0</v>
      </c>
      <c r="S234" s="213"/>
      <c r="T234" s="215">
        <f>T235+T237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6" t="s">
        <v>250</v>
      </c>
      <c r="AT234" s="217" t="s">
        <v>75</v>
      </c>
      <c r="AU234" s="217" t="s">
        <v>76</v>
      </c>
      <c r="AY234" s="216" t="s">
        <v>224</v>
      </c>
      <c r="BK234" s="218">
        <f>BK235+BK237</f>
        <v>0</v>
      </c>
    </row>
    <row r="235" spans="1:63" s="12" customFormat="1" ht="22.8" customHeight="1">
      <c r="A235" s="12"/>
      <c r="B235" s="205"/>
      <c r="C235" s="206"/>
      <c r="D235" s="207" t="s">
        <v>75</v>
      </c>
      <c r="E235" s="219" t="s">
        <v>1616</v>
      </c>
      <c r="F235" s="219" t="s">
        <v>1617</v>
      </c>
      <c r="G235" s="206"/>
      <c r="H235" s="206"/>
      <c r="I235" s="209"/>
      <c r="J235" s="220">
        <f>BK235</f>
        <v>0</v>
      </c>
      <c r="K235" s="206"/>
      <c r="L235" s="211"/>
      <c r="M235" s="212"/>
      <c r="N235" s="213"/>
      <c r="O235" s="213"/>
      <c r="P235" s="214">
        <f>P236</f>
        <v>0</v>
      </c>
      <c r="Q235" s="213"/>
      <c r="R235" s="214">
        <f>R236</f>
        <v>0</v>
      </c>
      <c r="S235" s="213"/>
      <c r="T235" s="215">
        <f>T236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6" t="s">
        <v>250</v>
      </c>
      <c r="AT235" s="217" t="s">
        <v>75</v>
      </c>
      <c r="AU235" s="217" t="s">
        <v>84</v>
      </c>
      <c r="AY235" s="216" t="s">
        <v>224</v>
      </c>
      <c r="BK235" s="218">
        <f>BK236</f>
        <v>0</v>
      </c>
    </row>
    <row r="236" spans="1:65" s="2" customFormat="1" ht="24.15" customHeight="1">
      <c r="A236" s="38"/>
      <c r="B236" s="39"/>
      <c r="C236" s="221" t="s">
        <v>598</v>
      </c>
      <c r="D236" s="221" t="s">
        <v>226</v>
      </c>
      <c r="E236" s="222" t="s">
        <v>1619</v>
      </c>
      <c r="F236" s="223" t="s">
        <v>2416</v>
      </c>
      <c r="G236" s="224" t="s">
        <v>1646</v>
      </c>
      <c r="H236" s="225">
        <v>1</v>
      </c>
      <c r="I236" s="226"/>
      <c r="J236" s="227">
        <f>ROUND(I236*H236,2)</f>
        <v>0</v>
      </c>
      <c r="K236" s="228"/>
      <c r="L236" s="44"/>
      <c r="M236" s="229" t="s">
        <v>1</v>
      </c>
      <c r="N236" s="230" t="s">
        <v>41</v>
      </c>
      <c r="O236" s="91"/>
      <c r="P236" s="231">
        <f>O236*H236</f>
        <v>0</v>
      </c>
      <c r="Q236" s="231">
        <v>0</v>
      </c>
      <c r="R236" s="231">
        <f>Q236*H236</f>
        <v>0</v>
      </c>
      <c r="S236" s="231">
        <v>0</v>
      </c>
      <c r="T236" s="23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3" t="s">
        <v>1621</v>
      </c>
      <c r="AT236" s="233" t="s">
        <v>226</v>
      </c>
      <c r="AU236" s="233" t="s">
        <v>86</v>
      </c>
      <c r="AY236" s="17" t="s">
        <v>224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7" t="s">
        <v>84</v>
      </c>
      <c r="BK236" s="234">
        <f>ROUND(I236*H236,2)</f>
        <v>0</v>
      </c>
      <c r="BL236" s="17" t="s">
        <v>1621</v>
      </c>
      <c r="BM236" s="233" t="s">
        <v>2417</v>
      </c>
    </row>
    <row r="237" spans="1:63" s="12" customFormat="1" ht="22.8" customHeight="1">
      <c r="A237" s="12"/>
      <c r="B237" s="205"/>
      <c r="C237" s="206"/>
      <c r="D237" s="207" t="s">
        <v>75</v>
      </c>
      <c r="E237" s="219" t="s">
        <v>2418</v>
      </c>
      <c r="F237" s="219" t="s">
        <v>2419</v>
      </c>
      <c r="G237" s="206"/>
      <c r="H237" s="206"/>
      <c r="I237" s="209"/>
      <c r="J237" s="220">
        <f>BK237</f>
        <v>0</v>
      </c>
      <c r="K237" s="206"/>
      <c r="L237" s="211"/>
      <c r="M237" s="212"/>
      <c r="N237" s="213"/>
      <c r="O237" s="213"/>
      <c r="P237" s="214">
        <f>P238</f>
        <v>0</v>
      </c>
      <c r="Q237" s="213"/>
      <c r="R237" s="214">
        <f>R238</f>
        <v>0</v>
      </c>
      <c r="S237" s="213"/>
      <c r="T237" s="215">
        <f>T238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6" t="s">
        <v>250</v>
      </c>
      <c r="AT237" s="217" t="s">
        <v>75</v>
      </c>
      <c r="AU237" s="217" t="s">
        <v>84</v>
      </c>
      <c r="AY237" s="216" t="s">
        <v>224</v>
      </c>
      <c r="BK237" s="218">
        <f>BK238</f>
        <v>0</v>
      </c>
    </row>
    <row r="238" spans="1:65" s="2" customFormat="1" ht="24.15" customHeight="1">
      <c r="A238" s="38"/>
      <c r="B238" s="39"/>
      <c r="C238" s="221" t="s">
        <v>602</v>
      </c>
      <c r="D238" s="221" t="s">
        <v>226</v>
      </c>
      <c r="E238" s="222" t="s">
        <v>2420</v>
      </c>
      <c r="F238" s="223" t="s">
        <v>2421</v>
      </c>
      <c r="G238" s="224" t="s">
        <v>1646</v>
      </c>
      <c r="H238" s="225">
        <v>1</v>
      </c>
      <c r="I238" s="226"/>
      <c r="J238" s="227">
        <f>ROUND(I238*H238,2)</f>
        <v>0</v>
      </c>
      <c r="K238" s="228"/>
      <c r="L238" s="44"/>
      <c r="M238" s="280" t="s">
        <v>1</v>
      </c>
      <c r="N238" s="281" t="s">
        <v>41</v>
      </c>
      <c r="O238" s="282"/>
      <c r="P238" s="283">
        <f>O238*H238</f>
        <v>0</v>
      </c>
      <c r="Q238" s="283">
        <v>0</v>
      </c>
      <c r="R238" s="283">
        <f>Q238*H238</f>
        <v>0</v>
      </c>
      <c r="S238" s="283">
        <v>0</v>
      </c>
      <c r="T238" s="28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3" t="s">
        <v>1621</v>
      </c>
      <c r="AT238" s="233" t="s">
        <v>226</v>
      </c>
      <c r="AU238" s="233" t="s">
        <v>86</v>
      </c>
      <c r="AY238" s="17" t="s">
        <v>224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7" t="s">
        <v>84</v>
      </c>
      <c r="BK238" s="234">
        <f>ROUND(I238*H238,2)</f>
        <v>0</v>
      </c>
      <c r="BL238" s="17" t="s">
        <v>1621</v>
      </c>
      <c r="BM238" s="233" t="s">
        <v>2422</v>
      </c>
    </row>
    <row r="239" spans="1:31" s="2" customFormat="1" ht="6.95" customHeight="1">
      <c r="A239" s="38"/>
      <c r="B239" s="66"/>
      <c r="C239" s="67"/>
      <c r="D239" s="67"/>
      <c r="E239" s="67"/>
      <c r="F239" s="67"/>
      <c r="G239" s="67"/>
      <c r="H239" s="67"/>
      <c r="I239" s="67"/>
      <c r="J239" s="67"/>
      <c r="K239" s="67"/>
      <c r="L239" s="44"/>
      <c r="M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</row>
  </sheetData>
  <sheetProtection password="CC35" sheet="1" objects="1" scenarios="1" formatColumns="0" formatRows="0" autoFilter="0"/>
  <autoFilter ref="C129:K238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109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Stavební úpravy objektu č.p. 183/9 ul. Matiční, Ústí nad Labem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207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22. 4. 2022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36</v>
      </c>
      <c r="E30" s="38"/>
      <c r="F30" s="38"/>
      <c r="G30" s="38"/>
      <c r="H30" s="38"/>
      <c r="I30" s="38"/>
      <c r="J30" s="153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38</v>
      </c>
      <c r="G32" s="38"/>
      <c r="H32" s="38"/>
      <c r="I32" s="154" t="s">
        <v>37</v>
      </c>
      <c r="J32" s="154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40</v>
      </c>
      <c r="E33" s="141" t="s">
        <v>41</v>
      </c>
      <c r="F33" s="156">
        <f>ROUND((SUM(BE120:BE127)),2)</f>
        <v>0</v>
      </c>
      <c r="G33" s="38"/>
      <c r="H33" s="38"/>
      <c r="I33" s="157">
        <v>0.21</v>
      </c>
      <c r="J33" s="156">
        <f>ROUND(((SUM(BE120:BE127))*I33),2)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6">
        <f>ROUND((SUM(BF120:BF127)),2)</f>
        <v>0</v>
      </c>
      <c r="G34" s="38"/>
      <c r="H34" s="38"/>
      <c r="I34" s="157">
        <v>0.15</v>
      </c>
      <c r="J34" s="156">
        <f>ROUND(((SUM(BF120:BF127))*I34),2)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6">
        <f>ROUND((SUM(BG120:BG127)),2)</f>
        <v>0</v>
      </c>
      <c r="G35" s="38"/>
      <c r="H35" s="38"/>
      <c r="I35" s="157">
        <v>0.21</v>
      </c>
      <c r="J35" s="156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6">
        <f>ROUND((SUM(BH120:BH127)),2)</f>
        <v>0</v>
      </c>
      <c r="G36" s="38"/>
      <c r="H36" s="38"/>
      <c r="I36" s="157">
        <v>0.15</v>
      </c>
      <c r="J36" s="156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6">
        <f>ROUND((SUM(BI120:BI127)),2)</f>
        <v>0</v>
      </c>
      <c r="G37" s="38"/>
      <c r="H37" s="38"/>
      <c r="I37" s="157">
        <v>0</v>
      </c>
      <c r="J37" s="156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174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6" t="str">
        <f>E7</f>
        <v>Stavební úpravy objektu č.p. 183/9 ul. Matiční, Ústí nad Labem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č.p. 183/9, Matiční ul.</v>
      </c>
      <c r="G89" s="40"/>
      <c r="H89" s="40"/>
      <c r="I89" s="32" t="s">
        <v>22</v>
      </c>
      <c r="J89" s="79" t="str">
        <f>IF(J12="","",J12)</f>
        <v>22. 4. 2022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Statutární město Ústí nad Labem</v>
      </c>
      <c r="G91" s="40"/>
      <c r="H91" s="40"/>
      <c r="I91" s="32" t="s">
        <v>30</v>
      </c>
      <c r="J91" s="36" t="str">
        <f>E21</f>
        <v xml:space="preserve">REGIONPROJEKT  spol.  s r. 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Jan Duben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7" t="s">
        <v>175</v>
      </c>
      <c r="D94" s="178"/>
      <c r="E94" s="178"/>
      <c r="F94" s="178"/>
      <c r="G94" s="178"/>
      <c r="H94" s="178"/>
      <c r="I94" s="178"/>
      <c r="J94" s="179" t="s">
        <v>176</v>
      </c>
      <c r="K94" s="17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0" t="s">
        <v>177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178</v>
      </c>
    </row>
    <row r="97" spans="1:31" s="9" customFormat="1" ht="24.95" customHeight="1">
      <c r="A97" s="9"/>
      <c r="B97" s="181"/>
      <c r="C97" s="182"/>
      <c r="D97" s="183" t="s">
        <v>207</v>
      </c>
      <c r="E97" s="184"/>
      <c r="F97" s="184"/>
      <c r="G97" s="184"/>
      <c r="H97" s="184"/>
      <c r="I97" s="184"/>
      <c r="J97" s="185">
        <f>J121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2423</v>
      </c>
      <c r="E98" s="190"/>
      <c r="F98" s="190"/>
      <c r="G98" s="190"/>
      <c r="H98" s="190"/>
      <c r="I98" s="190"/>
      <c r="J98" s="191">
        <f>J122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2424</v>
      </c>
      <c r="E99" s="190"/>
      <c r="F99" s="190"/>
      <c r="G99" s="190"/>
      <c r="H99" s="190"/>
      <c r="I99" s="190"/>
      <c r="J99" s="191">
        <f>J124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2425</v>
      </c>
      <c r="E100" s="190"/>
      <c r="F100" s="190"/>
      <c r="G100" s="190"/>
      <c r="H100" s="190"/>
      <c r="I100" s="190"/>
      <c r="J100" s="191">
        <f>J126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209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6" t="str">
        <f>E7</f>
        <v>Stavební úpravy objektu č.p. 183/9 ul. Matiční, Ústí nad Labem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118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VRN - Vedlejší rozpočtové náklady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č.p. 183/9, Matiční ul.</v>
      </c>
      <c r="G114" s="40"/>
      <c r="H114" s="40"/>
      <c r="I114" s="32" t="s">
        <v>22</v>
      </c>
      <c r="J114" s="79" t="str">
        <f>IF(J12="","",J12)</f>
        <v>22. 4. 2022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5.65" customHeight="1">
      <c r="A116" s="38"/>
      <c r="B116" s="39"/>
      <c r="C116" s="32" t="s">
        <v>24</v>
      </c>
      <c r="D116" s="40"/>
      <c r="E116" s="40"/>
      <c r="F116" s="27" t="str">
        <f>E15</f>
        <v>Statutární město Ústí nad Labem</v>
      </c>
      <c r="G116" s="40"/>
      <c r="H116" s="40"/>
      <c r="I116" s="32" t="s">
        <v>30</v>
      </c>
      <c r="J116" s="36" t="str">
        <f>E21</f>
        <v xml:space="preserve">REGIONPROJEKT  spol.  s r. 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32" t="s">
        <v>33</v>
      </c>
      <c r="J117" s="36" t="str">
        <f>E24</f>
        <v>Ing. Jan Duben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3"/>
      <c r="B119" s="194"/>
      <c r="C119" s="195" t="s">
        <v>210</v>
      </c>
      <c r="D119" s="196" t="s">
        <v>61</v>
      </c>
      <c r="E119" s="196" t="s">
        <v>57</v>
      </c>
      <c r="F119" s="196" t="s">
        <v>58</v>
      </c>
      <c r="G119" s="196" t="s">
        <v>211</v>
      </c>
      <c r="H119" s="196" t="s">
        <v>212</v>
      </c>
      <c r="I119" s="196" t="s">
        <v>213</v>
      </c>
      <c r="J119" s="197" t="s">
        <v>176</v>
      </c>
      <c r="K119" s="198" t="s">
        <v>214</v>
      </c>
      <c r="L119" s="199"/>
      <c r="M119" s="100" t="s">
        <v>1</v>
      </c>
      <c r="N119" s="101" t="s">
        <v>40</v>
      </c>
      <c r="O119" s="101" t="s">
        <v>215</v>
      </c>
      <c r="P119" s="101" t="s">
        <v>216</v>
      </c>
      <c r="Q119" s="101" t="s">
        <v>217</v>
      </c>
      <c r="R119" s="101" t="s">
        <v>218</v>
      </c>
      <c r="S119" s="101" t="s">
        <v>219</v>
      </c>
      <c r="T119" s="102" t="s">
        <v>220</v>
      </c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</row>
    <row r="120" spans="1:63" s="2" customFormat="1" ht="22.8" customHeight="1">
      <c r="A120" s="38"/>
      <c r="B120" s="39"/>
      <c r="C120" s="107" t="s">
        <v>221</v>
      </c>
      <c r="D120" s="40"/>
      <c r="E120" s="40"/>
      <c r="F120" s="40"/>
      <c r="G120" s="40"/>
      <c r="H120" s="40"/>
      <c r="I120" s="40"/>
      <c r="J120" s="200">
        <f>BK120</f>
        <v>0</v>
      </c>
      <c r="K120" s="40"/>
      <c r="L120" s="44"/>
      <c r="M120" s="103"/>
      <c r="N120" s="201"/>
      <c r="O120" s="104"/>
      <c r="P120" s="202">
        <f>P121</f>
        <v>0</v>
      </c>
      <c r="Q120" s="104"/>
      <c r="R120" s="202">
        <f>R121</f>
        <v>0</v>
      </c>
      <c r="S120" s="104"/>
      <c r="T120" s="203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178</v>
      </c>
      <c r="BK120" s="204">
        <f>BK121</f>
        <v>0</v>
      </c>
    </row>
    <row r="121" spans="1:63" s="12" customFormat="1" ht="25.9" customHeight="1">
      <c r="A121" s="12"/>
      <c r="B121" s="205"/>
      <c r="C121" s="206"/>
      <c r="D121" s="207" t="s">
        <v>75</v>
      </c>
      <c r="E121" s="208" t="s">
        <v>102</v>
      </c>
      <c r="F121" s="208" t="s">
        <v>103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P122+P124+P126</f>
        <v>0</v>
      </c>
      <c r="Q121" s="213"/>
      <c r="R121" s="214">
        <f>R122+R124+R126</f>
        <v>0</v>
      </c>
      <c r="S121" s="213"/>
      <c r="T121" s="215">
        <f>T122+T124+T126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6" t="s">
        <v>250</v>
      </c>
      <c r="AT121" s="217" t="s">
        <v>75</v>
      </c>
      <c r="AU121" s="217" t="s">
        <v>76</v>
      </c>
      <c r="AY121" s="216" t="s">
        <v>224</v>
      </c>
      <c r="BK121" s="218">
        <f>BK122+BK124+BK126</f>
        <v>0</v>
      </c>
    </row>
    <row r="122" spans="1:63" s="12" customFormat="1" ht="22.8" customHeight="1">
      <c r="A122" s="12"/>
      <c r="B122" s="205"/>
      <c r="C122" s="206"/>
      <c r="D122" s="207" t="s">
        <v>75</v>
      </c>
      <c r="E122" s="219" t="s">
        <v>2426</v>
      </c>
      <c r="F122" s="219" t="s">
        <v>2427</v>
      </c>
      <c r="G122" s="206"/>
      <c r="H122" s="206"/>
      <c r="I122" s="209"/>
      <c r="J122" s="220">
        <f>BK122</f>
        <v>0</v>
      </c>
      <c r="K122" s="206"/>
      <c r="L122" s="211"/>
      <c r="M122" s="212"/>
      <c r="N122" s="213"/>
      <c r="O122" s="213"/>
      <c r="P122" s="214">
        <f>P123</f>
        <v>0</v>
      </c>
      <c r="Q122" s="213"/>
      <c r="R122" s="214">
        <f>R123</f>
        <v>0</v>
      </c>
      <c r="S122" s="213"/>
      <c r="T122" s="215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6" t="s">
        <v>250</v>
      </c>
      <c r="AT122" s="217" t="s">
        <v>75</v>
      </c>
      <c r="AU122" s="217" t="s">
        <v>84</v>
      </c>
      <c r="AY122" s="216" t="s">
        <v>224</v>
      </c>
      <c r="BK122" s="218">
        <f>BK123</f>
        <v>0</v>
      </c>
    </row>
    <row r="123" spans="1:65" s="2" customFormat="1" ht="16.5" customHeight="1">
      <c r="A123" s="38"/>
      <c r="B123" s="39"/>
      <c r="C123" s="221" t="s">
        <v>84</v>
      </c>
      <c r="D123" s="221" t="s">
        <v>226</v>
      </c>
      <c r="E123" s="222" t="s">
        <v>2428</v>
      </c>
      <c r="F123" s="223" t="s">
        <v>2427</v>
      </c>
      <c r="G123" s="224" t="s">
        <v>1646</v>
      </c>
      <c r="H123" s="225">
        <v>1</v>
      </c>
      <c r="I123" s="226"/>
      <c r="J123" s="227">
        <f>ROUND(I123*H123,2)</f>
        <v>0</v>
      </c>
      <c r="K123" s="228"/>
      <c r="L123" s="44"/>
      <c r="M123" s="229" t="s">
        <v>1</v>
      </c>
      <c r="N123" s="230" t="s">
        <v>42</v>
      </c>
      <c r="O123" s="91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3" t="s">
        <v>1621</v>
      </c>
      <c r="AT123" s="233" t="s">
        <v>226</v>
      </c>
      <c r="AU123" s="233" t="s">
        <v>86</v>
      </c>
      <c r="AY123" s="17" t="s">
        <v>224</v>
      </c>
      <c r="BE123" s="234">
        <f>IF(N123="základní",J123,0)</f>
        <v>0</v>
      </c>
      <c r="BF123" s="234">
        <f>IF(N123="snížená",J123,0)</f>
        <v>0</v>
      </c>
      <c r="BG123" s="234">
        <f>IF(N123="zákl. přenesená",J123,0)</f>
        <v>0</v>
      </c>
      <c r="BH123" s="234">
        <f>IF(N123="sníž. přenesená",J123,0)</f>
        <v>0</v>
      </c>
      <c r="BI123" s="234">
        <f>IF(N123="nulová",J123,0)</f>
        <v>0</v>
      </c>
      <c r="BJ123" s="17" t="s">
        <v>86</v>
      </c>
      <c r="BK123" s="234">
        <f>ROUND(I123*H123,2)</f>
        <v>0</v>
      </c>
      <c r="BL123" s="17" t="s">
        <v>1621</v>
      </c>
      <c r="BM123" s="233" t="s">
        <v>2429</v>
      </c>
    </row>
    <row r="124" spans="1:63" s="12" customFormat="1" ht="22.8" customHeight="1">
      <c r="A124" s="12"/>
      <c r="B124" s="205"/>
      <c r="C124" s="206"/>
      <c r="D124" s="207" t="s">
        <v>75</v>
      </c>
      <c r="E124" s="219" t="s">
        <v>2430</v>
      </c>
      <c r="F124" s="219" t="s">
        <v>2431</v>
      </c>
      <c r="G124" s="206"/>
      <c r="H124" s="206"/>
      <c r="I124" s="209"/>
      <c r="J124" s="220">
        <f>BK124</f>
        <v>0</v>
      </c>
      <c r="K124" s="206"/>
      <c r="L124" s="211"/>
      <c r="M124" s="212"/>
      <c r="N124" s="213"/>
      <c r="O124" s="213"/>
      <c r="P124" s="214">
        <f>P125</f>
        <v>0</v>
      </c>
      <c r="Q124" s="213"/>
      <c r="R124" s="214">
        <f>R125</f>
        <v>0</v>
      </c>
      <c r="S124" s="213"/>
      <c r="T124" s="215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6" t="s">
        <v>250</v>
      </c>
      <c r="AT124" s="217" t="s">
        <v>75</v>
      </c>
      <c r="AU124" s="217" t="s">
        <v>84</v>
      </c>
      <c r="AY124" s="216" t="s">
        <v>224</v>
      </c>
      <c r="BK124" s="218">
        <f>BK125</f>
        <v>0</v>
      </c>
    </row>
    <row r="125" spans="1:65" s="2" customFormat="1" ht="16.5" customHeight="1">
      <c r="A125" s="38"/>
      <c r="B125" s="39"/>
      <c r="C125" s="221" t="s">
        <v>86</v>
      </c>
      <c r="D125" s="221" t="s">
        <v>226</v>
      </c>
      <c r="E125" s="222" t="s">
        <v>2432</v>
      </c>
      <c r="F125" s="223" t="s">
        <v>2431</v>
      </c>
      <c r="G125" s="224" t="s">
        <v>1646</v>
      </c>
      <c r="H125" s="225">
        <v>1</v>
      </c>
      <c r="I125" s="226"/>
      <c r="J125" s="227">
        <f>ROUND(I125*H125,2)</f>
        <v>0</v>
      </c>
      <c r="K125" s="228"/>
      <c r="L125" s="44"/>
      <c r="M125" s="229" t="s">
        <v>1</v>
      </c>
      <c r="N125" s="230" t="s">
        <v>42</v>
      </c>
      <c r="O125" s="91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3" t="s">
        <v>1621</v>
      </c>
      <c r="AT125" s="233" t="s">
        <v>226</v>
      </c>
      <c r="AU125" s="233" t="s">
        <v>86</v>
      </c>
      <c r="AY125" s="17" t="s">
        <v>224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7" t="s">
        <v>86</v>
      </c>
      <c r="BK125" s="234">
        <f>ROUND(I125*H125,2)</f>
        <v>0</v>
      </c>
      <c r="BL125" s="17" t="s">
        <v>1621</v>
      </c>
      <c r="BM125" s="233" t="s">
        <v>2433</v>
      </c>
    </row>
    <row r="126" spans="1:63" s="12" customFormat="1" ht="22.8" customHeight="1">
      <c r="A126" s="12"/>
      <c r="B126" s="205"/>
      <c r="C126" s="206"/>
      <c r="D126" s="207" t="s">
        <v>75</v>
      </c>
      <c r="E126" s="219" t="s">
        <v>2434</v>
      </c>
      <c r="F126" s="219" t="s">
        <v>2435</v>
      </c>
      <c r="G126" s="206"/>
      <c r="H126" s="206"/>
      <c r="I126" s="209"/>
      <c r="J126" s="220">
        <f>BK126</f>
        <v>0</v>
      </c>
      <c r="K126" s="206"/>
      <c r="L126" s="211"/>
      <c r="M126" s="212"/>
      <c r="N126" s="213"/>
      <c r="O126" s="213"/>
      <c r="P126" s="214">
        <f>P127</f>
        <v>0</v>
      </c>
      <c r="Q126" s="213"/>
      <c r="R126" s="214">
        <f>R127</f>
        <v>0</v>
      </c>
      <c r="S126" s="213"/>
      <c r="T126" s="215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6" t="s">
        <v>250</v>
      </c>
      <c r="AT126" s="217" t="s">
        <v>75</v>
      </c>
      <c r="AU126" s="217" t="s">
        <v>84</v>
      </c>
      <c r="AY126" s="216" t="s">
        <v>224</v>
      </c>
      <c r="BK126" s="218">
        <f>BK127</f>
        <v>0</v>
      </c>
    </row>
    <row r="127" spans="1:65" s="2" customFormat="1" ht="16.5" customHeight="1">
      <c r="A127" s="38"/>
      <c r="B127" s="39"/>
      <c r="C127" s="221" t="s">
        <v>241</v>
      </c>
      <c r="D127" s="221" t="s">
        <v>226</v>
      </c>
      <c r="E127" s="222" t="s">
        <v>2436</v>
      </c>
      <c r="F127" s="223" t="s">
        <v>2435</v>
      </c>
      <c r="G127" s="224" t="s">
        <v>1646</v>
      </c>
      <c r="H127" s="225">
        <v>1</v>
      </c>
      <c r="I127" s="226"/>
      <c r="J127" s="227">
        <f>ROUND(I127*H127,2)</f>
        <v>0</v>
      </c>
      <c r="K127" s="228"/>
      <c r="L127" s="44"/>
      <c r="M127" s="280" t="s">
        <v>1</v>
      </c>
      <c r="N127" s="281" t="s">
        <v>42</v>
      </c>
      <c r="O127" s="282"/>
      <c r="P127" s="283">
        <f>O127*H127</f>
        <v>0</v>
      </c>
      <c r="Q127" s="283">
        <v>0</v>
      </c>
      <c r="R127" s="283">
        <f>Q127*H127</f>
        <v>0</v>
      </c>
      <c r="S127" s="283">
        <v>0</v>
      </c>
      <c r="T127" s="28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3" t="s">
        <v>1621</v>
      </c>
      <c r="AT127" s="233" t="s">
        <v>226</v>
      </c>
      <c r="AU127" s="233" t="s">
        <v>86</v>
      </c>
      <c r="AY127" s="17" t="s">
        <v>224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7" t="s">
        <v>86</v>
      </c>
      <c r="BK127" s="234">
        <f>ROUND(I127*H127,2)</f>
        <v>0</v>
      </c>
      <c r="BL127" s="17" t="s">
        <v>1621</v>
      </c>
      <c r="BM127" s="233" t="s">
        <v>2437</v>
      </c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67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CC35" sheet="1" objects="1" scenarios="1" formatColumns="0" formatRows="0" autoFilter="0"/>
  <autoFilter ref="C119:K12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0"/>
    </row>
    <row r="4" spans="2:8" s="1" customFormat="1" ht="24.95" customHeight="1">
      <c r="B4" s="20"/>
      <c r="C4" s="139" t="s">
        <v>2438</v>
      </c>
      <c r="H4" s="20"/>
    </row>
    <row r="5" spans="2:8" s="1" customFormat="1" ht="12" customHeight="1">
      <c r="B5" s="20"/>
      <c r="C5" s="285" t="s">
        <v>13</v>
      </c>
      <c r="D5" s="148" t="s">
        <v>14</v>
      </c>
      <c r="E5" s="1"/>
      <c r="F5" s="1"/>
      <c r="H5" s="20"/>
    </row>
    <row r="6" spans="2:8" s="1" customFormat="1" ht="36.95" customHeight="1">
      <c r="B6" s="20"/>
      <c r="C6" s="286" t="s">
        <v>16</v>
      </c>
      <c r="D6" s="287" t="s">
        <v>17</v>
      </c>
      <c r="E6" s="1"/>
      <c r="F6" s="1"/>
      <c r="H6" s="20"/>
    </row>
    <row r="7" spans="2:8" s="1" customFormat="1" ht="16.5" customHeight="1">
      <c r="B7" s="20"/>
      <c r="C7" s="141" t="s">
        <v>22</v>
      </c>
      <c r="D7" s="145" t="str">
        <f>'Rekapitulace stavby'!AN8</f>
        <v>22. 4. 2022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93"/>
      <c r="B9" s="288"/>
      <c r="C9" s="289" t="s">
        <v>57</v>
      </c>
      <c r="D9" s="290" t="s">
        <v>58</v>
      </c>
      <c r="E9" s="290" t="s">
        <v>211</v>
      </c>
      <c r="F9" s="291" t="s">
        <v>2439</v>
      </c>
      <c r="G9" s="193"/>
      <c r="H9" s="288"/>
    </row>
    <row r="10" spans="1:8" s="2" customFormat="1" ht="26.4" customHeight="1">
      <c r="A10" s="38"/>
      <c r="B10" s="44"/>
      <c r="C10" s="292" t="s">
        <v>2440</v>
      </c>
      <c r="D10" s="292" t="s">
        <v>82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93" t="s">
        <v>105</v>
      </c>
      <c r="D11" s="294" t="s">
        <v>1</v>
      </c>
      <c r="E11" s="295" t="s">
        <v>1</v>
      </c>
      <c r="F11" s="296">
        <v>202.243</v>
      </c>
      <c r="G11" s="38"/>
      <c r="H11" s="44"/>
    </row>
    <row r="12" spans="1:8" s="2" customFormat="1" ht="16.8" customHeight="1">
      <c r="A12" s="38"/>
      <c r="B12" s="44"/>
      <c r="C12" s="297" t="s">
        <v>1</v>
      </c>
      <c r="D12" s="297" t="s">
        <v>427</v>
      </c>
      <c r="E12" s="17" t="s">
        <v>1</v>
      </c>
      <c r="F12" s="298">
        <v>103.124</v>
      </c>
      <c r="G12" s="38"/>
      <c r="H12" s="44"/>
    </row>
    <row r="13" spans="1:8" s="2" customFormat="1" ht="16.8" customHeight="1">
      <c r="A13" s="38"/>
      <c r="B13" s="44"/>
      <c r="C13" s="297" t="s">
        <v>1</v>
      </c>
      <c r="D13" s="297" t="s">
        <v>428</v>
      </c>
      <c r="E13" s="17" t="s">
        <v>1</v>
      </c>
      <c r="F13" s="298">
        <v>48.938</v>
      </c>
      <c r="G13" s="38"/>
      <c r="H13" s="44"/>
    </row>
    <row r="14" spans="1:8" s="2" customFormat="1" ht="16.8" customHeight="1">
      <c r="A14" s="38"/>
      <c r="B14" s="44"/>
      <c r="C14" s="297" t="s">
        <v>1</v>
      </c>
      <c r="D14" s="297" t="s">
        <v>429</v>
      </c>
      <c r="E14" s="17" t="s">
        <v>1</v>
      </c>
      <c r="F14" s="298">
        <v>50.181</v>
      </c>
      <c r="G14" s="38"/>
      <c r="H14" s="44"/>
    </row>
    <row r="15" spans="1:8" s="2" customFormat="1" ht="16.8" customHeight="1">
      <c r="A15" s="38"/>
      <c r="B15" s="44"/>
      <c r="C15" s="297" t="s">
        <v>105</v>
      </c>
      <c r="D15" s="297" t="s">
        <v>240</v>
      </c>
      <c r="E15" s="17" t="s">
        <v>1</v>
      </c>
      <c r="F15" s="298">
        <v>202.243</v>
      </c>
      <c r="G15" s="38"/>
      <c r="H15" s="44"/>
    </row>
    <row r="16" spans="1:8" s="2" customFormat="1" ht="16.8" customHeight="1">
      <c r="A16" s="38"/>
      <c r="B16" s="44"/>
      <c r="C16" s="299" t="s">
        <v>2441</v>
      </c>
      <c r="D16" s="38"/>
      <c r="E16" s="38"/>
      <c r="F16" s="38"/>
      <c r="G16" s="38"/>
      <c r="H16" s="44"/>
    </row>
    <row r="17" spans="1:8" s="2" customFormat="1" ht="12">
      <c r="A17" s="38"/>
      <c r="B17" s="44"/>
      <c r="C17" s="297" t="s">
        <v>424</v>
      </c>
      <c r="D17" s="297" t="s">
        <v>425</v>
      </c>
      <c r="E17" s="17" t="s">
        <v>229</v>
      </c>
      <c r="F17" s="298">
        <v>202.243</v>
      </c>
      <c r="G17" s="38"/>
      <c r="H17" s="44"/>
    </row>
    <row r="18" spans="1:8" s="2" customFormat="1" ht="16.8" customHeight="1">
      <c r="A18" s="38"/>
      <c r="B18" s="44"/>
      <c r="C18" s="297" t="s">
        <v>399</v>
      </c>
      <c r="D18" s="297" t="s">
        <v>400</v>
      </c>
      <c r="E18" s="17" t="s">
        <v>229</v>
      </c>
      <c r="F18" s="298">
        <v>216.659</v>
      </c>
      <c r="G18" s="38"/>
      <c r="H18" s="44"/>
    </row>
    <row r="19" spans="1:8" s="2" customFormat="1" ht="16.8" customHeight="1">
      <c r="A19" s="38"/>
      <c r="B19" s="44"/>
      <c r="C19" s="297" t="s">
        <v>481</v>
      </c>
      <c r="D19" s="297" t="s">
        <v>482</v>
      </c>
      <c r="E19" s="17" t="s">
        <v>229</v>
      </c>
      <c r="F19" s="298">
        <v>231.409</v>
      </c>
      <c r="G19" s="38"/>
      <c r="H19" s="44"/>
    </row>
    <row r="20" spans="1:8" s="2" customFormat="1" ht="16.8" customHeight="1">
      <c r="A20" s="38"/>
      <c r="B20" s="44"/>
      <c r="C20" s="293" t="s">
        <v>107</v>
      </c>
      <c r="D20" s="294" t="s">
        <v>1</v>
      </c>
      <c r="E20" s="295" t="s">
        <v>1</v>
      </c>
      <c r="F20" s="296">
        <v>3.73</v>
      </c>
      <c r="G20" s="38"/>
      <c r="H20" s="44"/>
    </row>
    <row r="21" spans="1:8" s="2" customFormat="1" ht="16.8" customHeight="1">
      <c r="A21" s="38"/>
      <c r="B21" s="44"/>
      <c r="C21" s="297" t="s">
        <v>107</v>
      </c>
      <c r="D21" s="297" t="s">
        <v>411</v>
      </c>
      <c r="E21" s="17" t="s">
        <v>1</v>
      </c>
      <c r="F21" s="298">
        <v>3.73</v>
      </c>
      <c r="G21" s="38"/>
      <c r="H21" s="44"/>
    </row>
    <row r="22" spans="1:8" s="2" customFormat="1" ht="16.8" customHeight="1">
      <c r="A22" s="38"/>
      <c r="B22" s="44"/>
      <c r="C22" s="299" t="s">
        <v>2441</v>
      </c>
      <c r="D22" s="38"/>
      <c r="E22" s="38"/>
      <c r="F22" s="38"/>
      <c r="G22" s="38"/>
      <c r="H22" s="44"/>
    </row>
    <row r="23" spans="1:8" s="2" customFormat="1" ht="12">
      <c r="A23" s="38"/>
      <c r="B23" s="44"/>
      <c r="C23" s="297" t="s">
        <v>404</v>
      </c>
      <c r="D23" s="297" t="s">
        <v>405</v>
      </c>
      <c r="E23" s="17" t="s">
        <v>229</v>
      </c>
      <c r="F23" s="298">
        <v>18.146</v>
      </c>
      <c r="G23" s="38"/>
      <c r="H23" s="44"/>
    </row>
    <row r="24" spans="1:8" s="2" customFormat="1" ht="16.8" customHeight="1">
      <c r="A24" s="38"/>
      <c r="B24" s="44"/>
      <c r="C24" s="297" t="s">
        <v>419</v>
      </c>
      <c r="D24" s="297" t="s">
        <v>420</v>
      </c>
      <c r="E24" s="17" t="s">
        <v>229</v>
      </c>
      <c r="F24" s="298">
        <v>3.805</v>
      </c>
      <c r="G24" s="38"/>
      <c r="H24" s="44"/>
    </row>
    <row r="25" spans="1:8" s="2" customFormat="1" ht="16.8" customHeight="1">
      <c r="A25" s="38"/>
      <c r="B25" s="44"/>
      <c r="C25" s="293" t="s">
        <v>110</v>
      </c>
      <c r="D25" s="294" t="s">
        <v>1</v>
      </c>
      <c r="E25" s="295" t="s">
        <v>1</v>
      </c>
      <c r="F25" s="296">
        <v>14.416</v>
      </c>
      <c r="G25" s="38"/>
      <c r="H25" s="44"/>
    </row>
    <row r="26" spans="1:8" s="2" customFormat="1" ht="16.8" customHeight="1">
      <c r="A26" s="38"/>
      <c r="B26" s="44"/>
      <c r="C26" s="297" t="s">
        <v>1</v>
      </c>
      <c r="D26" s="297" t="s">
        <v>407</v>
      </c>
      <c r="E26" s="17" t="s">
        <v>1</v>
      </c>
      <c r="F26" s="298">
        <v>3.243</v>
      </c>
      <c r="G26" s="38"/>
      <c r="H26" s="44"/>
    </row>
    <row r="27" spans="1:8" s="2" customFormat="1" ht="16.8" customHeight="1">
      <c r="A27" s="38"/>
      <c r="B27" s="44"/>
      <c r="C27" s="297" t="s">
        <v>1</v>
      </c>
      <c r="D27" s="297" t="s">
        <v>408</v>
      </c>
      <c r="E27" s="17" t="s">
        <v>1</v>
      </c>
      <c r="F27" s="298">
        <v>7.757</v>
      </c>
      <c r="G27" s="38"/>
      <c r="H27" s="44"/>
    </row>
    <row r="28" spans="1:8" s="2" customFormat="1" ht="16.8" customHeight="1">
      <c r="A28" s="38"/>
      <c r="B28" s="44"/>
      <c r="C28" s="297" t="s">
        <v>1</v>
      </c>
      <c r="D28" s="297" t="s">
        <v>409</v>
      </c>
      <c r="E28" s="17" t="s">
        <v>1</v>
      </c>
      <c r="F28" s="298">
        <v>3.416</v>
      </c>
      <c r="G28" s="38"/>
      <c r="H28" s="44"/>
    </row>
    <row r="29" spans="1:8" s="2" customFormat="1" ht="16.8" customHeight="1">
      <c r="A29" s="38"/>
      <c r="B29" s="44"/>
      <c r="C29" s="297" t="s">
        <v>110</v>
      </c>
      <c r="D29" s="297" t="s">
        <v>410</v>
      </c>
      <c r="E29" s="17" t="s">
        <v>1</v>
      </c>
      <c r="F29" s="298">
        <v>14.416</v>
      </c>
      <c r="G29" s="38"/>
      <c r="H29" s="44"/>
    </row>
    <row r="30" spans="1:8" s="2" customFormat="1" ht="16.8" customHeight="1">
      <c r="A30" s="38"/>
      <c r="B30" s="44"/>
      <c r="C30" s="299" t="s">
        <v>2441</v>
      </c>
      <c r="D30" s="38"/>
      <c r="E30" s="38"/>
      <c r="F30" s="38"/>
      <c r="G30" s="38"/>
      <c r="H30" s="44"/>
    </row>
    <row r="31" spans="1:8" s="2" customFormat="1" ht="12">
      <c r="A31" s="38"/>
      <c r="B31" s="44"/>
      <c r="C31" s="297" t="s">
        <v>404</v>
      </c>
      <c r="D31" s="297" t="s">
        <v>405</v>
      </c>
      <c r="E31" s="17" t="s">
        <v>229</v>
      </c>
      <c r="F31" s="298">
        <v>18.146</v>
      </c>
      <c r="G31" s="38"/>
      <c r="H31" s="44"/>
    </row>
    <row r="32" spans="1:8" s="2" customFormat="1" ht="16.8" customHeight="1">
      <c r="A32" s="38"/>
      <c r="B32" s="44"/>
      <c r="C32" s="297" t="s">
        <v>399</v>
      </c>
      <c r="D32" s="297" t="s">
        <v>400</v>
      </c>
      <c r="E32" s="17" t="s">
        <v>229</v>
      </c>
      <c r="F32" s="298">
        <v>216.659</v>
      </c>
      <c r="G32" s="38"/>
      <c r="H32" s="44"/>
    </row>
    <row r="33" spans="1:8" s="2" customFormat="1" ht="16.8" customHeight="1">
      <c r="A33" s="38"/>
      <c r="B33" s="44"/>
      <c r="C33" s="297" t="s">
        <v>481</v>
      </c>
      <c r="D33" s="297" t="s">
        <v>482</v>
      </c>
      <c r="E33" s="17" t="s">
        <v>229</v>
      </c>
      <c r="F33" s="298">
        <v>231.409</v>
      </c>
      <c r="G33" s="38"/>
      <c r="H33" s="44"/>
    </row>
    <row r="34" spans="1:8" s="2" customFormat="1" ht="16.8" customHeight="1">
      <c r="A34" s="38"/>
      <c r="B34" s="44"/>
      <c r="C34" s="297" t="s">
        <v>735</v>
      </c>
      <c r="D34" s="297" t="s">
        <v>736</v>
      </c>
      <c r="E34" s="17" t="s">
        <v>229</v>
      </c>
      <c r="F34" s="298">
        <v>14.416</v>
      </c>
      <c r="G34" s="38"/>
      <c r="H34" s="44"/>
    </row>
    <row r="35" spans="1:8" s="2" customFormat="1" ht="16.8" customHeight="1">
      <c r="A35" s="38"/>
      <c r="B35" s="44"/>
      <c r="C35" s="297" t="s">
        <v>414</v>
      </c>
      <c r="D35" s="297" t="s">
        <v>415</v>
      </c>
      <c r="E35" s="17" t="s">
        <v>229</v>
      </c>
      <c r="F35" s="298">
        <v>14.704</v>
      </c>
      <c r="G35" s="38"/>
      <c r="H35" s="44"/>
    </row>
    <row r="36" spans="1:8" s="2" customFormat="1" ht="16.8" customHeight="1">
      <c r="A36" s="38"/>
      <c r="B36" s="44"/>
      <c r="C36" s="293" t="s">
        <v>112</v>
      </c>
      <c r="D36" s="294" t="s">
        <v>1</v>
      </c>
      <c r="E36" s="295" t="s">
        <v>1</v>
      </c>
      <c r="F36" s="296">
        <v>230</v>
      </c>
      <c r="G36" s="38"/>
      <c r="H36" s="44"/>
    </row>
    <row r="37" spans="1:8" s="2" customFormat="1" ht="16.8" customHeight="1">
      <c r="A37" s="38"/>
      <c r="B37" s="44"/>
      <c r="C37" s="297" t="s">
        <v>1</v>
      </c>
      <c r="D37" s="297" t="s">
        <v>524</v>
      </c>
      <c r="E37" s="17" t="s">
        <v>1</v>
      </c>
      <c r="F37" s="298">
        <v>114</v>
      </c>
      <c r="G37" s="38"/>
      <c r="H37" s="44"/>
    </row>
    <row r="38" spans="1:8" s="2" customFormat="1" ht="16.8" customHeight="1">
      <c r="A38" s="38"/>
      <c r="B38" s="44"/>
      <c r="C38" s="297" t="s">
        <v>1</v>
      </c>
      <c r="D38" s="297" t="s">
        <v>525</v>
      </c>
      <c r="E38" s="17" t="s">
        <v>1</v>
      </c>
      <c r="F38" s="298">
        <v>58</v>
      </c>
      <c r="G38" s="38"/>
      <c r="H38" s="44"/>
    </row>
    <row r="39" spans="1:8" s="2" customFormat="1" ht="16.8" customHeight="1">
      <c r="A39" s="38"/>
      <c r="B39" s="44"/>
      <c r="C39" s="297" t="s">
        <v>1</v>
      </c>
      <c r="D39" s="297" t="s">
        <v>526</v>
      </c>
      <c r="E39" s="17" t="s">
        <v>1</v>
      </c>
      <c r="F39" s="298">
        <v>58</v>
      </c>
      <c r="G39" s="38"/>
      <c r="H39" s="44"/>
    </row>
    <row r="40" spans="1:8" s="2" customFormat="1" ht="16.8" customHeight="1">
      <c r="A40" s="38"/>
      <c r="B40" s="44"/>
      <c r="C40" s="297" t="s">
        <v>112</v>
      </c>
      <c r="D40" s="297" t="s">
        <v>240</v>
      </c>
      <c r="E40" s="17" t="s">
        <v>1</v>
      </c>
      <c r="F40" s="298">
        <v>230</v>
      </c>
      <c r="G40" s="38"/>
      <c r="H40" s="44"/>
    </row>
    <row r="41" spans="1:8" s="2" customFormat="1" ht="16.8" customHeight="1">
      <c r="A41" s="38"/>
      <c r="B41" s="44"/>
      <c r="C41" s="299" t="s">
        <v>2441</v>
      </c>
      <c r="D41" s="38"/>
      <c r="E41" s="38"/>
      <c r="F41" s="38"/>
      <c r="G41" s="38"/>
      <c r="H41" s="44"/>
    </row>
    <row r="42" spans="1:8" s="2" customFormat="1" ht="12">
      <c r="A42" s="38"/>
      <c r="B42" s="44"/>
      <c r="C42" s="297" t="s">
        <v>521</v>
      </c>
      <c r="D42" s="297" t="s">
        <v>522</v>
      </c>
      <c r="E42" s="17" t="s">
        <v>229</v>
      </c>
      <c r="F42" s="298">
        <v>230</v>
      </c>
      <c r="G42" s="38"/>
      <c r="H42" s="44"/>
    </row>
    <row r="43" spans="1:8" s="2" customFormat="1" ht="12">
      <c r="A43" s="38"/>
      <c r="B43" s="44"/>
      <c r="C43" s="297" t="s">
        <v>528</v>
      </c>
      <c r="D43" s="297" t="s">
        <v>529</v>
      </c>
      <c r="E43" s="17" t="s">
        <v>229</v>
      </c>
      <c r="F43" s="298">
        <v>230</v>
      </c>
      <c r="G43" s="38"/>
      <c r="H43" s="44"/>
    </row>
    <row r="44" spans="1:8" s="2" customFormat="1" ht="12">
      <c r="A44" s="38"/>
      <c r="B44" s="44"/>
      <c r="C44" s="297" t="s">
        <v>532</v>
      </c>
      <c r="D44" s="297" t="s">
        <v>533</v>
      </c>
      <c r="E44" s="17" t="s">
        <v>229</v>
      </c>
      <c r="F44" s="298">
        <v>230</v>
      </c>
      <c r="G44" s="38"/>
      <c r="H44" s="44"/>
    </row>
    <row r="45" spans="1:8" s="2" customFormat="1" ht="16.8" customHeight="1">
      <c r="A45" s="38"/>
      <c r="B45" s="44"/>
      <c r="C45" s="293" t="s">
        <v>114</v>
      </c>
      <c r="D45" s="294" t="s">
        <v>1</v>
      </c>
      <c r="E45" s="295" t="s">
        <v>1</v>
      </c>
      <c r="F45" s="296">
        <v>62.698</v>
      </c>
      <c r="G45" s="38"/>
      <c r="H45" s="44"/>
    </row>
    <row r="46" spans="1:8" s="2" customFormat="1" ht="16.8" customHeight="1">
      <c r="A46" s="38"/>
      <c r="B46" s="44"/>
      <c r="C46" s="297" t="s">
        <v>1</v>
      </c>
      <c r="D46" s="297" t="s">
        <v>1565</v>
      </c>
      <c r="E46" s="17" t="s">
        <v>1</v>
      </c>
      <c r="F46" s="298">
        <v>19.59</v>
      </c>
      <c r="G46" s="38"/>
      <c r="H46" s="44"/>
    </row>
    <row r="47" spans="1:8" s="2" customFormat="1" ht="16.8" customHeight="1">
      <c r="A47" s="38"/>
      <c r="B47" s="44"/>
      <c r="C47" s="297" t="s">
        <v>1</v>
      </c>
      <c r="D47" s="297" t="s">
        <v>1566</v>
      </c>
      <c r="E47" s="17" t="s">
        <v>1</v>
      </c>
      <c r="F47" s="298">
        <v>17.71</v>
      </c>
      <c r="G47" s="38"/>
      <c r="H47" s="44"/>
    </row>
    <row r="48" spans="1:8" s="2" customFormat="1" ht="16.8" customHeight="1">
      <c r="A48" s="38"/>
      <c r="B48" s="44"/>
      <c r="C48" s="297" t="s">
        <v>1</v>
      </c>
      <c r="D48" s="297" t="s">
        <v>1567</v>
      </c>
      <c r="E48" s="17" t="s">
        <v>1</v>
      </c>
      <c r="F48" s="298">
        <v>25.398</v>
      </c>
      <c r="G48" s="38"/>
      <c r="H48" s="44"/>
    </row>
    <row r="49" spans="1:8" s="2" customFormat="1" ht="16.8" customHeight="1">
      <c r="A49" s="38"/>
      <c r="B49" s="44"/>
      <c r="C49" s="297" t="s">
        <v>114</v>
      </c>
      <c r="D49" s="297" t="s">
        <v>240</v>
      </c>
      <c r="E49" s="17" t="s">
        <v>1</v>
      </c>
      <c r="F49" s="298">
        <v>62.698</v>
      </c>
      <c r="G49" s="38"/>
      <c r="H49" s="44"/>
    </row>
    <row r="50" spans="1:8" s="2" customFormat="1" ht="16.8" customHeight="1">
      <c r="A50" s="38"/>
      <c r="B50" s="44"/>
      <c r="C50" s="299" t="s">
        <v>2441</v>
      </c>
      <c r="D50" s="38"/>
      <c r="E50" s="38"/>
      <c r="F50" s="38"/>
      <c r="G50" s="38"/>
      <c r="H50" s="44"/>
    </row>
    <row r="51" spans="1:8" s="2" customFormat="1" ht="16.8" customHeight="1">
      <c r="A51" s="38"/>
      <c r="B51" s="44"/>
      <c r="C51" s="297" t="s">
        <v>1562</v>
      </c>
      <c r="D51" s="297" t="s">
        <v>1563</v>
      </c>
      <c r="E51" s="17" t="s">
        <v>229</v>
      </c>
      <c r="F51" s="298">
        <v>62.698</v>
      </c>
      <c r="G51" s="38"/>
      <c r="H51" s="44"/>
    </row>
    <row r="52" spans="1:8" s="2" customFormat="1" ht="16.8" customHeight="1">
      <c r="A52" s="38"/>
      <c r="B52" s="44"/>
      <c r="C52" s="297" t="s">
        <v>361</v>
      </c>
      <c r="D52" s="297" t="s">
        <v>362</v>
      </c>
      <c r="E52" s="17" t="s">
        <v>229</v>
      </c>
      <c r="F52" s="298">
        <v>519.038</v>
      </c>
      <c r="G52" s="38"/>
      <c r="H52" s="44"/>
    </row>
    <row r="53" spans="1:8" s="2" customFormat="1" ht="16.8" customHeight="1">
      <c r="A53" s="38"/>
      <c r="B53" s="44"/>
      <c r="C53" s="293" t="s">
        <v>116</v>
      </c>
      <c r="D53" s="294" t="s">
        <v>1</v>
      </c>
      <c r="E53" s="295" t="s">
        <v>1</v>
      </c>
      <c r="F53" s="296">
        <v>8.587</v>
      </c>
      <c r="G53" s="38"/>
      <c r="H53" s="44"/>
    </row>
    <row r="54" spans="1:8" s="2" customFormat="1" ht="12">
      <c r="A54" s="38"/>
      <c r="B54" s="44"/>
      <c r="C54" s="297" t="s">
        <v>1</v>
      </c>
      <c r="D54" s="297" t="s">
        <v>238</v>
      </c>
      <c r="E54" s="17" t="s">
        <v>1</v>
      </c>
      <c r="F54" s="298">
        <v>5.22</v>
      </c>
      <c r="G54" s="38"/>
      <c r="H54" s="44"/>
    </row>
    <row r="55" spans="1:8" s="2" customFormat="1" ht="16.8" customHeight="1">
      <c r="A55" s="38"/>
      <c r="B55" s="44"/>
      <c r="C55" s="297" t="s">
        <v>1</v>
      </c>
      <c r="D55" s="297" t="s">
        <v>239</v>
      </c>
      <c r="E55" s="17" t="s">
        <v>1</v>
      </c>
      <c r="F55" s="298">
        <v>3.367</v>
      </c>
      <c r="G55" s="38"/>
      <c r="H55" s="44"/>
    </row>
    <row r="56" spans="1:8" s="2" customFormat="1" ht="16.8" customHeight="1">
      <c r="A56" s="38"/>
      <c r="B56" s="44"/>
      <c r="C56" s="297" t="s">
        <v>116</v>
      </c>
      <c r="D56" s="297" t="s">
        <v>240</v>
      </c>
      <c r="E56" s="17" t="s">
        <v>1</v>
      </c>
      <c r="F56" s="298">
        <v>8.587</v>
      </c>
      <c r="G56" s="38"/>
      <c r="H56" s="44"/>
    </row>
    <row r="57" spans="1:8" s="2" customFormat="1" ht="16.8" customHeight="1">
      <c r="A57" s="38"/>
      <c r="B57" s="44"/>
      <c r="C57" s="299" t="s">
        <v>2441</v>
      </c>
      <c r="D57" s="38"/>
      <c r="E57" s="38"/>
      <c r="F57" s="38"/>
      <c r="G57" s="38"/>
      <c r="H57" s="44"/>
    </row>
    <row r="58" spans="1:8" s="2" customFormat="1" ht="16.8" customHeight="1">
      <c r="A58" s="38"/>
      <c r="B58" s="44"/>
      <c r="C58" s="297" t="s">
        <v>234</v>
      </c>
      <c r="D58" s="297" t="s">
        <v>235</v>
      </c>
      <c r="E58" s="17" t="s">
        <v>236</v>
      </c>
      <c r="F58" s="298">
        <v>8.587</v>
      </c>
      <c r="G58" s="38"/>
      <c r="H58" s="44"/>
    </row>
    <row r="59" spans="1:8" s="2" customFormat="1" ht="12">
      <c r="A59" s="38"/>
      <c r="B59" s="44"/>
      <c r="C59" s="297" t="s">
        <v>242</v>
      </c>
      <c r="D59" s="297" t="s">
        <v>243</v>
      </c>
      <c r="E59" s="17" t="s">
        <v>236</v>
      </c>
      <c r="F59" s="298">
        <v>5.264</v>
      </c>
      <c r="G59" s="38"/>
      <c r="H59" s="44"/>
    </row>
    <row r="60" spans="1:8" s="2" customFormat="1" ht="16.8" customHeight="1">
      <c r="A60" s="38"/>
      <c r="B60" s="44"/>
      <c r="C60" s="293" t="s">
        <v>119</v>
      </c>
      <c r="D60" s="294" t="s">
        <v>1</v>
      </c>
      <c r="E60" s="295" t="s">
        <v>1</v>
      </c>
      <c r="F60" s="296">
        <v>5.264</v>
      </c>
      <c r="G60" s="38"/>
      <c r="H60" s="44"/>
    </row>
    <row r="61" spans="1:8" s="2" customFormat="1" ht="16.8" customHeight="1">
      <c r="A61" s="38"/>
      <c r="B61" s="44"/>
      <c r="C61" s="297" t="s">
        <v>119</v>
      </c>
      <c r="D61" s="297" t="s">
        <v>245</v>
      </c>
      <c r="E61" s="17" t="s">
        <v>1</v>
      </c>
      <c r="F61" s="298">
        <v>5.264</v>
      </c>
      <c r="G61" s="38"/>
      <c r="H61" s="44"/>
    </row>
    <row r="62" spans="1:8" s="2" customFormat="1" ht="16.8" customHeight="1">
      <c r="A62" s="38"/>
      <c r="B62" s="44"/>
      <c r="C62" s="299" t="s">
        <v>2441</v>
      </c>
      <c r="D62" s="38"/>
      <c r="E62" s="38"/>
      <c r="F62" s="38"/>
      <c r="G62" s="38"/>
      <c r="H62" s="44"/>
    </row>
    <row r="63" spans="1:8" s="2" customFormat="1" ht="12">
      <c r="A63" s="38"/>
      <c r="B63" s="44"/>
      <c r="C63" s="297" t="s">
        <v>242</v>
      </c>
      <c r="D63" s="297" t="s">
        <v>243</v>
      </c>
      <c r="E63" s="17" t="s">
        <v>236</v>
      </c>
      <c r="F63" s="298">
        <v>5.264</v>
      </c>
      <c r="G63" s="38"/>
      <c r="H63" s="44"/>
    </row>
    <row r="64" spans="1:8" s="2" customFormat="1" ht="12">
      <c r="A64" s="38"/>
      <c r="B64" s="44"/>
      <c r="C64" s="297" t="s">
        <v>246</v>
      </c>
      <c r="D64" s="297" t="s">
        <v>247</v>
      </c>
      <c r="E64" s="17" t="s">
        <v>236</v>
      </c>
      <c r="F64" s="298">
        <v>10.528</v>
      </c>
      <c r="G64" s="38"/>
      <c r="H64" s="44"/>
    </row>
    <row r="65" spans="1:8" s="2" customFormat="1" ht="16.8" customHeight="1">
      <c r="A65" s="38"/>
      <c r="B65" s="44"/>
      <c r="C65" s="297" t="s">
        <v>251</v>
      </c>
      <c r="D65" s="297" t="s">
        <v>252</v>
      </c>
      <c r="E65" s="17" t="s">
        <v>253</v>
      </c>
      <c r="F65" s="298">
        <v>9.738</v>
      </c>
      <c r="G65" s="38"/>
      <c r="H65" s="44"/>
    </row>
    <row r="66" spans="1:8" s="2" customFormat="1" ht="16.8" customHeight="1">
      <c r="A66" s="38"/>
      <c r="B66" s="44"/>
      <c r="C66" s="297" t="s">
        <v>257</v>
      </c>
      <c r="D66" s="297" t="s">
        <v>258</v>
      </c>
      <c r="E66" s="17" t="s">
        <v>236</v>
      </c>
      <c r="F66" s="298">
        <v>5.264</v>
      </c>
      <c r="G66" s="38"/>
      <c r="H66" s="44"/>
    </row>
    <row r="67" spans="1:8" s="2" customFormat="1" ht="16.8" customHeight="1">
      <c r="A67" s="38"/>
      <c r="B67" s="44"/>
      <c r="C67" s="293" t="s">
        <v>2442</v>
      </c>
      <c r="D67" s="294" t="s">
        <v>1</v>
      </c>
      <c r="E67" s="295" t="s">
        <v>1</v>
      </c>
      <c r="F67" s="296">
        <v>5.01</v>
      </c>
      <c r="G67" s="38"/>
      <c r="H67" s="44"/>
    </row>
    <row r="68" spans="1:8" s="2" customFormat="1" ht="16.8" customHeight="1">
      <c r="A68" s="38"/>
      <c r="B68" s="44"/>
      <c r="C68" s="293" t="s">
        <v>122</v>
      </c>
      <c r="D68" s="294" t="s">
        <v>1</v>
      </c>
      <c r="E68" s="295" t="s">
        <v>1</v>
      </c>
      <c r="F68" s="296">
        <v>26.558</v>
      </c>
      <c r="G68" s="38"/>
      <c r="H68" s="44"/>
    </row>
    <row r="69" spans="1:8" s="2" customFormat="1" ht="16.8" customHeight="1">
      <c r="A69" s="38"/>
      <c r="B69" s="44"/>
      <c r="C69" s="297" t="s">
        <v>122</v>
      </c>
      <c r="D69" s="297" t="s">
        <v>349</v>
      </c>
      <c r="E69" s="17" t="s">
        <v>1</v>
      </c>
      <c r="F69" s="298">
        <v>26.558</v>
      </c>
      <c r="G69" s="38"/>
      <c r="H69" s="44"/>
    </row>
    <row r="70" spans="1:8" s="2" customFormat="1" ht="16.8" customHeight="1">
      <c r="A70" s="38"/>
      <c r="B70" s="44"/>
      <c r="C70" s="299" t="s">
        <v>2441</v>
      </c>
      <c r="D70" s="38"/>
      <c r="E70" s="38"/>
      <c r="F70" s="38"/>
      <c r="G70" s="38"/>
      <c r="H70" s="44"/>
    </row>
    <row r="71" spans="1:8" s="2" customFormat="1" ht="12">
      <c r="A71" s="38"/>
      <c r="B71" s="44"/>
      <c r="C71" s="297" t="s">
        <v>346</v>
      </c>
      <c r="D71" s="297" t="s">
        <v>347</v>
      </c>
      <c r="E71" s="17" t="s">
        <v>229</v>
      </c>
      <c r="F71" s="298">
        <v>26.558</v>
      </c>
      <c r="G71" s="38"/>
      <c r="H71" s="44"/>
    </row>
    <row r="72" spans="1:8" s="2" customFormat="1" ht="16.8" customHeight="1">
      <c r="A72" s="38"/>
      <c r="B72" s="44"/>
      <c r="C72" s="297" t="s">
        <v>1608</v>
      </c>
      <c r="D72" s="297" t="s">
        <v>1609</v>
      </c>
      <c r="E72" s="17" t="s">
        <v>229</v>
      </c>
      <c r="F72" s="298">
        <v>903.763</v>
      </c>
      <c r="G72" s="38"/>
      <c r="H72" s="44"/>
    </row>
    <row r="73" spans="1:8" s="2" customFormat="1" ht="16.8" customHeight="1">
      <c r="A73" s="38"/>
      <c r="B73" s="44"/>
      <c r="C73" s="297" t="s">
        <v>1613</v>
      </c>
      <c r="D73" s="297" t="s">
        <v>1614</v>
      </c>
      <c r="E73" s="17" t="s">
        <v>229</v>
      </c>
      <c r="F73" s="298">
        <v>903.763</v>
      </c>
      <c r="G73" s="38"/>
      <c r="H73" s="44"/>
    </row>
    <row r="74" spans="1:8" s="2" customFormat="1" ht="16.8" customHeight="1">
      <c r="A74" s="38"/>
      <c r="B74" s="44"/>
      <c r="C74" s="293" t="s">
        <v>124</v>
      </c>
      <c r="D74" s="294" t="s">
        <v>1</v>
      </c>
      <c r="E74" s="295" t="s">
        <v>1</v>
      </c>
      <c r="F74" s="296">
        <v>160.571</v>
      </c>
      <c r="G74" s="38"/>
      <c r="H74" s="44"/>
    </row>
    <row r="75" spans="1:8" s="2" customFormat="1" ht="16.8" customHeight="1">
      <c r="A75" s="38"/>
      <c r="B75" s="44"/>
      <c r="C75" s="297" t="s">
        <v>1</v>
      </c>
      <c r="D75" s="297" t="s">
        <v>373</v>
      </c>
      <c r="E75" s="17" t="s">
        <v>1</v>
      </c>
      <c r="F75" s="298">
        <v>35.856</v>
      </c>
      <c r="G75" s="38"/>
      <c r="H75" s="44"/>
    </row>
    <row r="76" spans="1:8" s="2" customFormat="1" ht="16.8" customHeight="1">
      <c r="A76" s="38"/>
      <c r="B76" s="44"/>
      <c r="C76" s="297" t="s">
        <v>1</v>
      </c>
      <c r="D76" s="297" t="s">
        <v>374</v>
      </c>
      <c r="E76" s="17" t="s">
        <v>1</v>
      </c>
      <c r="F76" s="298">
        <v>41.099</v>
      </c>
      <c r="G76" s="38"/>
      <c r="H76" s="44"/>
    </row>
    <row r="77" spans="1:8" s="2" customFormat="1" ht="16.8" customHeight="1">
      <c r="A77" s="38"/>
      <c r="B77" s="44"/>
      <c r="C77" s="297" t="s">
        <v>1</v>
      </c>
      <c r="D77" s="297" t="s">
        <v>375</v>
      </c>
      <c r="E77" s="17" t="s">
        <v>1</v>
      </c>
      <c r="F77" s="298">
        <v>11.864</v>
      </c>
      <c r="G77" s="38"/>
      <c r="H77" s="44"/>
    </row>
    <row r="78" spans="1:8" s="2" customFormat="1" ht="16.8" customHeight="1">
      <c r="A78" s="38"/>
      <c r="B78" s="44"/>
      <c r="C78" s="297" t="s">
        <v>1</v>
      </c>
      <c r="D78" s="297" t="s">
        <v>376</v>
      </c>
      <c r="E78" s="17" t="s">
        <v>1</v>
      </c>
      <c r="F78" s="298">
        <v>38.084</v>
      </c>
      <c r="G78" s="38"/>
      <c r="H78" s="44"/>
    </row>
    <row r="79" spans="1:8" s="2" customFormat="1" ht="12">
      <c r="A79" s="38"/>
      <c r="B79" s="44"/>
      <c r="C79" s="297" t="s">
        <v>1</v>
      </c>
      <c r="D79" s="297" t="s">
        <v>377</v>
      </c>
      <c r="E79" s="17" t="s">
        <v>1</v>
      </c>
      <c r="F79" s="298">
        <v>15.215</v>
      </c>
      <c r="G79" s="38"/>
      <c r="H79" s="44"/>
    </row>
    <row r="80" spans="1:8" s="2" customFormat="1" ht="12">
      <c r="A80" s="38"/>
      <c r="B80" s="44"/>
      <c r="C80" s="297" t="s">
        <v>1</v>
      </c>
      <c r="D80" s="297" t="s">
        <v>378</v>
      </c>
      <c r="E80" s="17" t="s">
        <v>1</v>
      </c>
      <c r="F80" s="298">
        <v>15.645</v>
      </c>
      <c r="G80" s="38"/>
      <c r="H80" s="44"/>
    </row>
    <row r="81" spans="1:8" s="2" customFormat="1" ht="16.8" customHeight="1">
      <c r="A81" s="38"/>
      <c r="B81" s="44"/>
      <c r="C81" s="297" t="s">
        <v>1</v>
      </c>
      <c r="D81" s="297" t="s">
        <v>379</v>
      </c>
      <c r="E81" s="17" t="s">
        <v>1</v>
      </c>
      <c r="F81" s="298">
        <v>2.808</v>
      </c>
      <c r="G81" s="38"/>
      <c r="H81" s="44"/>
    </row>
    <row r="82" spans="1:8" s="2" customFormat="1" ht="16.8" customHeight="1">
      <c r="A82" s="38"/>
      <c r="B82" s="44"/>
      <c r="C82" s="297" t="s">
        <v>124</v>
      </c>
      <c r="D82" s="297" t="s">
        <v>240</v>
      </c>
      <c r="E82" s="17" t="s">
        <v>1</v>
      </c>
      <c r="F82" s="298">
        <v>160.571</v>
      </c>
      <c r="G82" s="38"/>
      <c r="H82" s="44"/>
    </row>
    <row r="83" spans="1:8" s="2" customFormat="1" ht="16.8" customHeight="1">
      <c r="A83" s="38"/>
      <c r="B83" s="44"/>
      <c r="C83" s="299" t="s">
        <v>2441</v>
      </c>
      <c r="D83" s="38"/>
      <c r="E83" s="38"/>
      <c r="F83" s="38"/>
      <c r="G83" s="38"/>
      <c r="H83" s="44"/>
    </row>
    <row r="84" spans="1:8" s="2" customFormat="1" ht="16.8" customHeight="1">
      <c r="A84" s="38"/>
      <c r="B84" s="44"/>
      <c r="C84" s="297" t="s">
        <v>370</v>
      </c>
      <c r="D84" s="297" t="s">
        <v>371</v>
      </c>
      <c r="E84" s="17" t="s">
        <v>229</v>
      </c>
      <c r="F84" s="298">
        <v>160.571</v>
      </c>
      <c r="G84" s="38"/>
      <c r="H84" s="44"/>
    </row>
    <row r="85" spans="1:8" s="2" customFormat="1" ht="16.8" customHeight="1">
      <c r="A85" s="38"/>
      <c r="B85" s="44"/>
      <c r="C85" s="297" t="s">
        <v>361</v>
      </c>
      <c r="D85" s="297" t="s">
        <v>362</v>
      </c>
      <c r="E85" s="17" t="s">
        <v>229</v>
      </c>
      <c r="F85" s="298">
        <v>519.038</v>
      </c>
      <c r="G85" s="38"/>
      <c r="H85" s="44"/>
    </row>
    <row r="86" spans="1:8" s="2" customFormat="1" ht="16.8" customHeight="1">
      <c r="A86" s="38"/>
      <c r="B86" s="44"/>
      <c r="C86" s="293" t="s">
        <v>126</v>
      </c>
      <c r="D86" s="294" t="s">
        <v>1</v>
      </c>
      <c r="E86" s="295" t="s">
        <v>1</v>
      </c>
      <c r="F86" s="296">
        <v>4.866</v>
      </c>
      <c r="G86" s="38"/>
      <c r="H86" s="44"/>
    </row>
    <row r="87" spans="1:8" s="2" customFormat="1" ht="16.8" customHeight="1">
      <c r="A87" s="38"/>
      <c r="B87" s="44"/>
      <c r="C87" s="297" t="s">
        <v>126</v>
      </c>
      <c r="D87" s="297" t="s">
        <v>384</v>
      </c>
      <c r="E87" s="17" t="s">
        <v>1</v>
      </c>
      <c r="F87" s="298">
        <v>4.866</v>
      </c>
      <c r="G87" s="38"/>
      <c r="H87" s="44"/>
    </row>
    <row r="88" spans="1:8" s="2" customFormat="1" ht="16.8" customHeight="1">
      <c r="A88" s="38"/>
      <c r="B88" s="44"/>
      <c r="C88" s="299" t="s">
        <v>2441</v>
      </c>
      <c r="D88" s="38"/>
      <c r="E88" s="38"/>
      <c r="F88" s="38"/>
      <c r="G88" s="38"/>
      <c r="H88" s="44"/>
    </row>
    <row r="89" spans="1:8" s="2" customFormat="1" ht="16.8" customHeight="1">
      <c r="A89" s="38"/>
      <c r="B89" s="44"/>
      <c r="C89" s="297" t="s">
        <v>381</v>
      </c>
      <c r="D89" s="297" t="s">
        <v>382</v>
      </c>
      <c r="E89" s="17" t="s">
        <v>229</v>
      </c>
      <c r="F89" s="298">
        <v>4.866</v>
      </c>
      <c r="G89" s="38"/>
      <c r="H89" s="44"/>
    </row>
    <row r="90" spans="1:8" s="2" customFormat="1" ht="16.8" customHeight="1">
      <c r="A90" s="38"/>
      <c r="B90" s="44"/>
      <c r="C90" s="297" t="s">
        <v>361</v>
      </c>
      <c r="D90" s="297" t="s">
        <v>362</v>
      </c>
      <c r="E90" s="17" t="s">
        <v>229</v>
      </c>
      <c r="F90" s="298">
        <v>519.038</v>
      </c>
      <c r="G90" s="38"/>
      <c r="H90" s="44"/>
    </row>
    <row r="91" spans="1:8" s="2" customFormat="1" ht="16.8" customHeight="1">
      <c r="A91" s="38"/>
      <c r="B91" s="44"/>
      <c r="C91" s="293" t="s">
        <v>128</v>
      </c>
      <c r="D91" s="294" t="s">
        <v>1</v>
      </c>
      <c r="E91" s="295" t="s">
        <v>1</v>
      </c>
      <c r="F91" s="296">
        <v>163.911</v>
      </c>
      <c r="G91" s="38"/>
      <c r="H91" s="44"/>
    </row>
    <row r="92" spans="1:8" s="2" customFormat="1" ht="12">
      <c r="A92" s="38"/>
      <c r="B92" s="44"/>
      <c r="C92" s="297" t="s">
        <v>1</v>
      </c>
      <c r="D92" s="297" t="s">
        <v>389</v>
      </c>
      <c r="E92" s="17" t="s">
        <v>1</v>
      </c>
      <c r="F92" s="298">
        <v>153.26</v>
      </c>
      <c r="G92" s="38"/>
      <c r="H92" s="44"/>
    </row>
    <row r="93" spans="1:8" s="2" customFormat="1" ht="16.8" customHeight="1">
      <c r="A93" s="38"/>
      <c r="B93" s="44"/>
      <c r="C93" s="297" t="s">
        <v>1</v>
      </c>
      <c r="D93" s="297" t="s">
        <v>390</v>
      </c>
      <c r="E93" s="17" t="s">
        <v>1</v>
      </c>
      <c r="F93" s="298">
        <v>10.651</v>
      </c>
      <c r="G93" s="38"/>
      <c r="H93" s="44"/>
    </row>
    <row r="94" spans="1:8" s="2" customFormat="1" ht="16.8" customHeight="1">
      <c r="A94" s="38"/>
      <c r="B94" s="44"/>
      <c r="C94" s="297" t="s">
        <v>128</v>
      </c>
      <c r="D94" s="297" t="s">
        <v>240</v>
      </c>
      <c r="E94" s="17" t="s">
        <v>1</v>
      </c>
      <c r="F94" s="298">
        <v>163.911</v>
      </c>
      <c r="G94" s="38"/>
      <c r="H94" s="44"/>
    </row>
    <row r="95" spans="1:8" s="2" customFormat="1" ht="16.8" customHeight="1">
      <c r="A95" s="38"/>
      <c r="B95" s="44"/>
      <c r="C95" s="299" t="s">
        <v>2441</v>
      </c>
      <c r="D95" s="38"/>
      <c r="E95" s="38"/>
      <c r="F95" s="38"/>
      <c r="G95" s="38"/>
      <c r="H95" s="44"/>
    </row>
    <row r="96" spans="1:8" s="2" customFormat="1" ht="16.8" customHeight="1">
      <c r="A96" s="38"/>
      <c r="B96" s="44"/>
      <c r="C96" s="297" t="s">
        <v>386</v>
      </c>
      <c r="D96" s="297" t="s">
        <v>387</v>
      </c>
      <c r="E96" s="17" t="s">
        <v>229</v>
      </c>
      <c r="F96" s="298">
        <v>163.911</v>
      </c>
      <c r="G96" s="38"/>
      <c r="H96" s="44"/>
    </row>
    <row r="97" spans="1:8" s="2" customFormat="1" ht="16.8" customHeight="1">
      <c r="A97" s="38"/>
      <c r="B97" s="44"/>
      <c r="C97" s="297" t="s">
        <v>361</v>
      </c>
      <c r="D97" s="297" t="s">
        <v>362</v>
      </c>
      <c r="E97" s="17" t="s">
        <v>229</v>
      </c>
      <c r="F97" s="298">
        <v>519.038</v>
      </c>
      <c r="G97" s="38"/>
      <c r="H97" s="44"/>
    </row>
    <row r="98" spans="1:8" s="2" customFormat="1" ht="16.8" customHeight="1">
      <c r="A98" s="38"/>
      <c r="B98" s="44"/>
      <c r="C98" s="293" t="s">
        <v>130</v>
      </c>
      <c r="D98" s="294" t="s">
        <v>1</v>
      </c>
      <c r="E98" s="295" t="s">
        <v>1</v>
      </c>
      <c r="F98" s="296">
        <v>252.388</v>
      </c>
      <c r="G98" s="38"/>
      <c r="H98" s="44"/>
    </row>
    <row r="99" spans="1:8" s="2" customFormat="1" ht="16.8" customHeight="1">
      <c r="A99" s="38"/>
      <c r="B99" s="44"/>
      <c r="C99" s="297" t="s">
        <v>1</v>
      </c>
      <c r="D99" s="297" t="s">
        <v>395</v>
      </c>
      <c r="E99" s="17" t="s">
        <v>1</v>
      </c>
      <c r="F99" s="298">
        <v>44.398</v>
      </c>
      <c r="G99" s="38"/>
      <c r="H99" s="44"/>
    </row>
    <row r="100" spans="1:8" s="2" customFormat="1" ht="12">
      <c r="A100" s="38"/>
      <c r="B100" s="44"/>
      <c r="C100" s="297" t="s">
        <v>1</v>
      </c>
      <c r="D100" s="297" t="s">
        <v>396</v>
      </c>
      <c r="E100" s="17" t="s">
        <v>1</v>
      </c>
      <c r="F100" s="298">
        <v>130.544</v>
      </c>
      <c r="G100" s="38"/>
      <c r="H100" s="44"/>
    </row>
    <row r="101" spans="1:8" s="2" customFormat="1" ht="12">
      <c r="A101" s="38"/>
      <c r="B101" s="44"/>
      <c r="C101" s="297" t="s">
        <v>1</v>
      </c>
      <c r="D101" s="297" t="s">
        <v>397</v>
      </c>
      <c r="E101" s="17" t="s">
        <v>1</v>
      </c>
      <c r="F101" s="298">
        <v>77.446</v>
      </c>
      <c r="G101" s="38"/>
      <c r="H101" s="44"/>
    </row>
    <row r="102" spans="1:8" s="2" customFormat="1" ht="16.8" customHeight="1">
      <c r="A102" s="38"/>
      <c r="B102" s="44"/>
      <c r="C102" s="297" t="s">
        <v>130</v>
      </c>
      <c r="D102" s="297" t="s">
        <v>240</v>
      </c>
      <c r="E102" s="17" t="s">
        <v>1</v>
      </c>
      <c r="F102" s="298">
        <v>252.388</v>
      </c>
      <c r="G102" s="38"/>
      <c r="H102" s="44"/>
    </row>
    <row r="103" spans="1:8" s="2" customFormat="1" ht="16.8" customHeight="1">
      <c r="A103" s="38"/>
      <c r="B103" s="44"/>
      <c r="C103" s="299" t="s">
        <v>2441</v>
      </c>
      <c r="D103" s="38"/>
      <c r="E103" s="38"/>
      <c r="F103" s="38"/>
      <c r="G103" s="38"/>
      <c r="H103" s="44"/>
    </row>
    <row r="104" spans="1:8" s="2" customFormat="1" ht="16.8" customHeight="1">
      <c r="A104" s="38"/>
      <c r="B104" s="44"/>
      <c r="C104" s="297" t="s">
        <v>392</v>
      </c>
      <c r="D104" s="297" t="s">
        <v>393</v>
      </c>
      <c r="E104" s="17" t="s">
        <v>229</v>
      </c>
      <c r="F104" s="298">
        <v>252.388</v>
      </c>
      <c r="G104" s="38"/>
      <c r="H104" s="44"/>
    </row>
    <row r="105" spans="1:8" s="2" customFormat="1" ht="16.8" customHeight="1">
      <c r="A105" s="38"/>
      <c r="B105" s="44"/>
      <c r="C105" s="297" t="s">
        <v>361</v>
      </c>
      <c r="D105" s="297" t="s">
        <v>362</v>
      </c>
      <c r="E105" s="17" t="s">
        <v>229</v>
      </c>
      <c r="F105" s="298">
        <v>519.038</v>
      </c>
      <c r="G105" s="38"/>
      <c r="H105" s="44"/>
    </row>
    <row r="106" spans="1:8" s="2" customFormat="1" ht="16.8" customHeight="1">
      <c r="A106" s="38"/>
      <c r="B106" s="44"/>
      <c r="C106" s="293" t="s">
        <v>132</v>
      </c>
      <c r="D106" s="294" t="s">
        <v>1</v>
      </c>
      <c r="E106" s="295" t="s">
        <v>1</v>
      </c>
      <c r="F106" s="296">
        <v>25.41</v>
      </c>
      <c r="G106" s="38"/>
      <c r="H106" s="44"/>
    </row>
    <row r="107" spans="1:8" s="2" customFormat="1" ht="16.8" customHeight="1">
      <c r="A107" s="38"/>
      <c r="B107" s="44"/>
      <c r="C107" s="297" t="s">
        <v>1</v>
      </c>
      <c r="D107" s="297" t="s">
        <v>343</v>
      </c>
      <c r="E107" s="17" t="s">
        <v>1</v>
      </c>
      <c r="F107" s="298">
        <v>24.32</v>
      </c>
      <c r="G107" s="38"/>
      <c r="H107" s="44"/>
    </row>
    <row r="108" spans="1:8" s="2" customFormat="1" ht="16.8" customHeight="1">
      <c r="A108" s="38"/>
      <c r="B108" s="44"/>
      <c r="C108" s="297" t="s">
        <v>1</v>
      </c>
      <c r="D108" s="297" t="s">
        <v>344</v>
      </c>
      <c r="E108" s="17" t="s">
        <v>1</v>
      </c>
      <c r="F108" s="298">
        <v>1.09</v>
      </c>
      <c r="G108" s="38"/>
      <c r="H108" s="44"/>
    </row>
    <row r="109" spans="1:8" s="2" customFormat="1" ht="16.8" customHeight="1">
      <c r="A109" s="38"/>
      <c r="B109" s="44"/>
      <c r="C109" s="297" t="s">
        <v>132</v>
      </c>
      <c r="D109" s="297" t="s">
        <v>240</v>
      </c>
      <c r="E109" s="17" t="s">
        <v>1</v>
      </c>
      <c r="F109" s="298">
        <v>25.41</v>
      </c>
      <c r="G109" s="38"/>
      <c r="H109" s="44"/>
    </row>
    <row r="110" spans="1:8" s="2" customFormat="1" ht="16.8" customHeight="1">
      <c r="A110" s="38"/>
      <c r="B110" s="44"/>
      <c r="C110" s="299" t="s">
        <v>2441</v>
      </c>
      <c r="D110" s="38"/>
      <c r="E110" s="38"/>
      <c r="F110" s="38"/>
      <c r="G110" s="38"/>
      <c r="H110" s="44"/>
    </row>
    <row r="111" spans="1:8" s="2" customFormat="1" ht="16.8" customHeight="1">
      <c r="A111" s="38"/>
      <c r="B111" s="44"/>
      <c r="C111" s="297" t="s">
        <v>340</v>
      </c>
      <c r="D111" s="297" t="s">
        <v>341</v>
      </c>
      <c r="E111" s="17" t="s">
        <v>229</v>
      </c>
      <c r="F111" s="298">
        <v>25.41</v>
      </c>
      <c r="G111" s="38"/>
      <c r="H111" s="44"/>
    </row>
    <row r="112" spans="1:8" s="2" customFormat="1" ht="16.8" customHeight="1">
      <c r="A112" s="38"/>
      <c r="B112" s="44"/>
      <c r="C112" s="297" t="s">
        <v>1608</v>
      </c>
      <c r="D112" s="297" t="s">
        <v>1609</v>
      </c>
      <c r="E112" s="17" t="s">
        <v>229</v>
      </c>
      <c r="F112" s="298">
        <v>903.763</v>
      </c>
      <c r="G112" s="38"/>
      <c r="H112" s="44"/>
    </row>
    <row r="113" spans="1:8" s="2" customFormat="1" ht="16.8" customHeight="1">
      <c r="A113" s="38"/>
      <c r="B113" s="44"/>
      <c r="C113" s="297" t="s">
        <v>1613</v>
      </c>
      <c r="D113" s="297" t="s">
        <v>1614</v>
      </c>
      <c r="E113" s="17" t="s">
        <v>229</v>
      </c>
      <c r="F113" s="298">
        <v>903.763</v>
      </c>
      <c r="G113" s="38"/>
      <c r="H113" s="44"/>
    </row>
    <row r="114" spans="1:8" s="2" customFormat="1" ht="16.8" customHeight="1">
      <c r="A114" s="38"/>
      <c r="B114" s="44"/>
      <c r="C114" s="293" t="s">
        <v>134</v>
      </c>
      <c r="D114" s="294" t="s">
        <v>1</v>
      </c>
      <c r="E114" s="295" t="s">
        <v>1</v>
      </c>
      <c r="F114" s="296">
        <v>11.58</v>
      </c>
      <c r="G114" s="38"/>
      <c r="H114" s="44"/>
    </row>
    <row r="115" spans="1:8" s="2" customFormat="1" ht="16.8" customHeight="1">
      <c r="A115" s="38"/>
      <c r="B115" s="44"/>
      <c r="C115" s="297" t="s">
        <v>134</v>
      </c>
      <c r="D115" s="297" t="s">
        <v>353</v>
      </c>
      <c r="E115" s="17" t="s">
        <v>1</v>
      </c>
      <c r="F115" s="298">
        <v>11.58</v>
      </c>
      <c r="G115" s="38"/>
      <c r="H115" s="44"/>
    </row>
    <row r="116" spans="1:8" s="2" customFormat="1" ht="16.8" customHeight="1">
      <c r="A116" s="38"/>
      <c r="B116" s="44"/>
      <c r="C116" s="299" t="s">
        <v>2441</v>
      </c>
      <c r="D116" s="38"/>
      <c r="E116" s="38"/>
      <c r="F116" s="38"/>
      <c r="G116" s="38"/>
      <c r="H116" s="44"/>
    </row>
    <row r="117" spans="1:8" s="2" customFormat="1" ht="16.8" customHeight="1">
      <c r="A117" s="38"/>
      <c r="B117" s="44"/>
      <c r="C117" s="297" t="s">
        <v>350</v>
      </c>
      <c r="D117" s="297" t="s">
        <v>351</v>
      </c>
      <c r="E117" s="17" t="s">
        <v>229</v>
      </c>
      <c r="F117" s="298">
        <v>11.58</v>
      </c>
      <c r="G117" s="38"/>
      <c r="H117" s="44"/>
    </row>
    <row r="118" spans="1:8" s="2" customFormat="1" ht="16.8" customHeight="1">
      <c r="A118" s="38"/>
      <c r="B118" s="44"/>
      <c r="C118" s="297" t="s">
        <v>1608</v>
      </c>
      <c r="D118" s="297" t="s">
        <v>1609</v>
      </c>
      <c r="E118" s="17" t="s">
        <v>229</v>
      </c>
      <c r="F118" s="298">
        <v>903.763</v>
      </c>
      <c r="G118" s="38"/>
      <c r="H118" s="44"/>
    </row>
    <row r="119" spans="1:8" s="2" customFormat="1" ht="16.8" customHeight="1">
      <c r="A119" s="38"/>
      <c r="B119" s="44"/>
      <c r="C119" s="297" t="s">
        <v>1613</v>
      </c>
      <c r="D119" s="297" t="s">
        <v>1614</v>
      </c>
      <c r="E119" s="17" t="s">
        <v>229</v>
      </c>
      <c r="F119" s="298">
        <v>903.763</v>
      </c>
      <c r="G119" s="38"/>
      <c r="H119" s="44"/>
    </row>
    <row r="120" spans="1:8" s="2" customFormat="1" ht="16.8" customHeight="1">
      <c r="A120" s="38"/>
      <c r="B120" s="44"/>
      <c r="C120" s="293" t="s">
        <v>136</v>
      </c>
      <c r="D120" s="294" t="s">
        <v>1</v>
      </c>
      <c r="E120" s="295" t="s">
        <v>1</v>
      </c>
      <c r="F120" s="296">
        <v>24.83</v>
      </c>
      <c r="G120" s="38"/>
      <c r="H120" s="44"/>
    </row>
    <row r="121" spans="1:8" s="2" customFormat="1" ht="16.8" customHeight="1">
      <c r="A121" s="38"/>
      <c r="B121" s="44"/>
      <c r="C121" s="297" t="s">
        <v>1</v>
      </c>
      <c r="D121" s="297" t="s">
        <v>358</v>
      </c>
      <c r="E121" s="17" t="s">
        <v>1</v>
      </c>
      <c r="F121" s="298">
        <v>21.65</v>
      </c>
      <c r="G121" s="38"/>
      <c r="H121" s="44"/>
    </row>
    <row r="122" spans="1:8" s="2" customFormat="1" ht="16.8" customHeight="1">
      <c r="A122" s="38"/>
      <c r="B122" s="44"/>
      <c r="C122" s="297" t="s">
        <v>1</v>
      </c>
      <c r="D122" s="297" t="s">
        <v>359</v>
      </c>
      <c r="E122" s="17" t="s">
        <v>1</v>
      </c>
      <c r="F122" s="298">
        <v>3.18</v>
      </c>
      <c r="G122" s="38"/>
      <c r="H122" s="44"/>
    </row>
    <row r="123" spans="1:8" s="2" customFormat="1" ht="16.8" customHeight="1">
      <c r="A123" s="38"/>
      <c r="B123" s="44"/>
      <c r="C123" s="297" t="s">
        <v>136</v>
      </c>
      <c r="D123" s="297" t="s">
        <v>240</v>
      </c>
      <c r="E123" s="17" t="s">
        <v>1</v>
      </c>
      <c r="F123" s="298">
        <v>24.83</v>
      </c>
      <c r="G123" s="38"/>
      <c r="H123" s="44"/>
    </row>
    <row r="124" spans="1:8" s="2" customFormat="1" ht="16.8" customHeight="1">
      <c r="A124" s="38"/>
      <c r="B124" s="44"/>
      <c r="C124" s="299" t="s">
        <v>2441</v>
      </c>
      <c r="D124" s="38"/>
      <c r="E124" s="38"/>
      <c r="F124" s="38"/>
      <c r="G124" s="38"/>
      <c r="H124" s="44"/>
    </row>
    <row r="125" spans="1:8" s="2" customFormat="1" ht="16.8" customHeight="1">
      <c r="A125" s="38"/>
      <c r="B125" s="44"/>
      <c r="C125" s="297" t="s">
        <v>355</v>
      </c>
      <c r="D125" s="297" t="s">
        <v>356</v>
      </c>
      <c r="E125" s="17" t="s">
        <v>229</v>
      </c>
      <c r="F125" s="298">
        <v>24.83</v>
      </c>
      <c r="G125" s="38"/>
      <c r="H125" s="44"/>
    </row>
    <row r="126" spans="1:8" s="2" customFormat="1" ht="16.8" customHeight="1">
      <c r="A126" s="38"/>
      <c r="B126" s="44"/>
      <c r="C126" s="297" t="s">
        <v>1608</v>
      </c>
      <c r="D126" s="297" t="s">
        <v>1609</v>
      </c>
      <c r="E126" s="17" t="s">
        <v>229</v>
      </c>
      <c r="F126" s="298">
        <v>903.763</v>
      </c>
      <c r="G126" s="38"/>
      <c r="H126" s="44"/>
    </row>
    <row r="127" spans="1:8" s="2" customFormat="1" ht="16.8" customHeight="1">
      <c r="A127" s="38"/>
      <c r="B127" s="44"/>
      <c r="C127" s="297" t="s">
        <v>1613</v>
      </c>
      <c r="D127" s="297" t="s">
        <v>1614</v>
      </c>
      <c r="E127" s="17" t="s">
        <v>229</v>
      </c>
      <c r="F127" s="298">
        <v>903.763</v>
      </c>
      <c r="G127" s="38"/>
      <c r="H127" s="44"/>
    </row>
    <row r="128" spans="1:8" s="2" customFormat="1" ht="16.8" customHeight="1">
      <c r="A128" s="38"/>
      <c r="B128" s="44"/>
      <c r="C128" s="293" t="s">
        <v>138</v>
      </c>
      <c r="D128" s="294" t="s">
        <v>1</v>
      </c>
      <c r="E128" s="295" t="s">
        <v>1</v>
      </c>
      <c r="F128" s="296">
        <v>108.991</v>
      </c>
      <c r="G128" s="38"/>
      <c r="H128" s="44"/>
    </row>
    <row r="129" spans="1:8" s="2" customFormat="1" ht="16.8" customHeight="1">
      <c r="A129" s="38"/>
      <c r="B129" s="44"/>
      <c r="C129" s="297" t="s">
        <v>138</v>
      </c>
      <c r="D129" s="297" t="s">
        <v>1183</v>
      </c>
      <c r="E129" s="17" t="s">
        <v>1</v>
      </c>
      <c r="F129" s="298">
        <v>108.991</v>
      </c>
      <c r="G129" s="38"/>
      <c r="H129" s="44"/>
    </row>
    <row r="130" spans="1:8" s="2" customFormat="1" ht="16.8" customHeight="1">
      <c r="A130" s="38"/>
      <c r="B130" s="44"/>
      <c r="C130" s="299" t="s">
        <v>2441</v>
      </c>
      <c r="D130" s="38"/>
      <c r="E130" s="38"/>
      <c r="F130" s="38"/>
      <c r="G130" s="38"/>
      <c r="H130" s="44"/>
    </row>
    <row r="131" spans="1:8" s="2" customFormat="1" ht="12">
      <c r="A131" s="38"/>
      <c r="B131" s="44"/>
      <c r="C131" s="297" t="s">
        <v>1180</v>
      </c>
      <c r="D131" s="297" t="s">
        <v>1181</v>
      </c>
      <c r="E131" s="17" t="s">
        <v>229</v>
      </c>
      <c r="F131" s="298">
        <v>108.991</v>
      </c>
      <c r="G131" s="38"/>
      <c r="H131" s="44"/>
    </row>
    <row r="132" spans="1:8" s="2" customFormat="1" ht="16.8" customHeight="1">
      <c r="A132" s="38"/>
      <c r="B132" s="44"/>
      <c r="C132" s="297" t="s">
        <v>927</v>
      </c>
      <c r="D132" s="297" t="s">
        <v>928</v>
      </c>
      <c r="E132" s="17" t="s">
        <v>229</v>
      </c>
      <c r="F132" s="298">
        <v>116.86</v>
      </c>
      <c r="G132" s="38"/>
      <c r="H132" s="44"/>
    </row>
    <row r="133" spans="1:8" s="2" customFormat="1" ht="16.8" customHeight="1">
      <c r="A133" s="38"/>
      <c r="B133" s="44"/>
      <c r="C133" s="297" t="s">
        <v>942</v>
      </c>
      <c r="D133" s="297" t="s">
        <v>943</v>
      </c>
      <c r="E133" s="17" t="s">
        <v>229</v>
      </c>
      <c r="F133" s="298">
        <v>108.991</v>
      </c>
      <c r="G133" s="38"/>
      <c r="H133" s="44"/>
    </row>
    <row r="134" spans="1:8" s="2" customFormat="1" ht="16.8" customHeight="1">
      <c r="A134" s="38"/>
      <c r="B134" s="44"/>
      <c r="C134" s="297" t="s">
        <v>1085</v>
      </c>
      <c r="D134" s="297" t="s">
        <v>1086</v>
      </c>
      <c r="E134" s="17" t="s">
        <v>229</v>
      </c>
      <c r="F134" s="298">
        <v>116.86</v>
      </c>
      <c r="G134" s="38"/>
      <c r="H134" s="44"/>
    </row>
    <row r="135" spans="1:8" s="2" customFormat="1" ht="12">
      <c r="A135" s="38"/>
      <c r="B135" s="44"/>
      <c r="C135" s="297" t="s">
        <v>1098</v>
      </c>
      <c r="D135" s="297" t="s">
        <v>1099</v>
      </c>
      <c r="E135" s="17" t="s">
        <v>229</v>
      </c>
      <c r="F135" s="298">
        <v>108.991</v>
      </c>
      <c r="G135" s="38"/>
      <c r="H135" s="44"/>
    </row>
    <row r="136" spans="1:8" s="2" customFormat="1" ht="16.8" customHeight="1">
      <c r="A136" s="38"/>
      <c r="B136" s="44"/>
      <c r="C136" s="297" t="s">
        <v>946</v>
      </c>
      <c r="D136" s="297" t="s">
        <v>947</v>
      </c>
      <c r="E136" s="17" t="s">
        <v>236</v>
      </c>
      <c r="F136" s="298">
        <v>0.785</v>
      </c>
      <c r="G136" s="38"/>
      <c r="H136" s="44"/>
    </row>
    <row r="137" spans="1:8" s="2" customFormat="1" ht="16.8" customHeight="1">
      <c r="A137" s="38"/>
      <c r="B137" s="44"/>
      <c r="C137" s="297" t="s">
        <v>931</v>
      </c>
      <c r="D137" s="297" t="s">
        <v>932</v>
      </c>
      <c r="E137" s="17" t="s">
        <v>236</v>
      </c>
      <c r="F137" s="298">
        <v>2.805</v>
      </c>
      <c r="G137" s="38"/>
      <c r="H137" s="44"/>
    </row>
    <row r="138" spans="1:8" s="2" customFormat="1" ht="16.8" customHeight="1">
      <c r="A138" s="38"/>
      <c r="B138" s="44"/>
      <c r="C138" s="293" t="s">
        <v>140</v>
      </c>
      <c r="D138" s="294" t="s">
        <v>1</v>
      </c>
      <c r="E138" s="295" t="s">
        <v>1</v>
      </c>
      <c r="F138" s="296">
        <v>2.643</v>
      </c>
      <c r="G138" s="38"/>
      <c r="H138" s="44"/>
    </row>
    <row r="139" spans="1:8" s="2" customFormat="1" ht="16.8" customHeight="1">
      <c r="A139" s="38"/>
      <c r="B139" s="44"/>
      <c r="C139" s="297" t="s">
        <v>140</v>
      </c>
      <c r="D139" s="297" t="s">
        <v>989</v>
      </c>
      <c r="E139" s="17" t="s">
        <v>1</v>
      </c>
      <c r="F139" s="298">
        <v>2.643</v>
      </c>
      <c r="G139" s="38"/>
      <c r="H139" s="44"/>
    </row>
    <row r="140" spans="1:8" s="2" customFormat="1" ht="16.8" customHeight="1">
      <c r="A140" s="38"/>
      <c r="B140" s="44"/>
      <c r="C140" s="299" t="s">
        <v>2441</v>
      </c>
      <c r="D140" s="38"/>
      <c r="E140" s="38"/>
      <c r="F140" s="38"/>
      <c r="G140" s="38"/>
      <c r="H140" s="44"/>
    </row>
    <row r="141" spans="1:8" s="2" customFormat="1" ht="16.8" customHeight="1">
      <c r="A141" s="38"/>
      <c r="B141" s="44"/>
      <c r="C141" s="297" t="s">
        <v>986</v>
      </c>
      <c r="D141" s="297" t="s">
        <v>987</v>
      </c>
      <c r="E141" s="17" t="s">
        <v>229</v>
      </c>
      <c r="F141" s="298">
        <v>2.643</v>
      </c>
      <c r="G141" s="38"/>
      <c r="H141" s="44"/>
    </row>
    <row r="142" spans="1:8" s="2" customFormat="1" ht="16.8" customHeight="1">
      <c r="A142" s="38"/>
      <c r="B142" s="44"/>
      <c r="C142" s="297" t="s">
        <v>998</v>
      </c>
      <c r="D142" s="297" t="s">
        <v>999</v>
      </c>
      <c r="E142" s="17" t="s">
        <v>229</v>
      </c>
      <c r="F142" s="298">
        <v>121.048</v>
      </c>
      <c r="G142" s="38"/>
      <c r="H142" s="44"/>
    </row>
    <row r="143" spans="1:8" s="2" customFormat="1" ht="16.8" customHeight="1">
      <c r="A143" s="38"/>
      <c r="B143" s="44"/>
      <c r="C143" s="293" t="s">
        <v>142</v>
      </c>
      <c r="D143" s="294" t="s">
        <v>1</v>
      </c>
      <c r="E143" s="295" t="s">
        <v>1</v>
      </c>
      <c r="F143" s="296">
        <v>22.18</v>
      </c>
      <c r="G143" s="38"/>
      <c r="H143" s="44"/>
    </row>
    <row r="144" spans="1:8" s="2" customFormat="1" ht="16.8" customHeight="1">
      <c r="A144" s="38"/>
      <c r="B144" s="44"/>
      <c r="C144" s="297" t="s">
        <v>1</v>
      </c>
      <c r="D144" s="297" t="s">
        <v>983</v>
      </c>
      <c r="E144" s="17" t="s">
        <v>1</v>
      </c>
      <c r="F144" s="298">
        <v>3.707</v>
      </c>
      <c r="G144" s="38"/>
      <c r="H144" s="44"/>
    </row>
    <row r="145" spans="1:8" s="2" customFormat="1" ht="16.8" customHeight="1">
      <c r="A145" s="38"/>
      <c r="B145" s="44"/>
      <c r="C145" s="297" t="s">
        <v>1</v>
      </c>
      <c r="D145" s="297" t="s">
        <v>984</v>
      </c>
      <c r="E145" s="17" t="s">
        <v>1</v>
      </c>
      <c r="F145" s="298">
        <v>18.473</v>
      </c>
      <c r="G145" s="38"/>
      <c r="H145" s="44"/>
    </row>
    <row r="146" spans="1:8" s="2" customFormat="1" ht="16.8" customHeight="1">
      <c r="A146" s="38"/>
      <c r="B146" s="44"/>
      <c r="C146" s="297" t="s">
        <v>142</v>
      </c>
      <c r="D146" s="297" t="s">
        <v>240</v>
      </c>
      <c r="E146" s="17" t="s">
        <v>1</v>
      </c>
      <c r="F146" s="298">
        <v>22.18</v>
      </c>
      <c r="G146" s="38"/>
      <c r="H146" s="44"/>
    </row>
    <row r="147" spans="1:8" s="2" customFormat="1" ht="16.8" customHeight="1">
      <c r="A147" s="38"/>
      <c r="B147" s="44"/>
      <c r="C147" s="299" t="s">
        <v>2441</v>
      </c>
      <c r="D147" s="38"/>
      <c r="E147" s="38"/>
      <c r="F147" s="38"/>
      <c r="G147" s="38"/>
      <c r="H147" s="44"/>
    </row>
    <row r="148" spans="1:8" s="2" customFormat="1" ht="16.8" customHeight="1">
      <c r="A148" s="38"/>
      <c r="B148" s="44"/>
      <c r="C148" s="297" t="s">
        <v>980</v>
      </c>
      <c r="D148" s="297" t="s">
        <v>981</v>
      </c>
      <c r="E148" s="17" t="s">
        <v>229</v>
      </c>
      <c r="F148" s="298">
        <v>22.18</v>
      </c>
      <c r="G148" s="38"/>
      <c r="H148" s="44"/>
    </row>
    <row r="149" spans="1:8" s="2" customFormat="1" ht="16.8" customHeight="1">
      <c r="A149" s="38"/>
      <c r="B149" s="44"/>
      <c r="C149" s="297" t="s">
        <v>998</v>
      </c>
      <c r="D149" s="297" t="s">
        <v>999</v>
      </c>
      <c r="E149" s="17" t="s">
        <v>229</v>
      </c>
      <c r="F149" s="298">
        <v>121.048</v>
      </c>
      <c r="G149" s="38"/>
      <c r="H149" s="44"/>
    </row>
    <row r="150" spans="1:8" s="2" customFormat="1" ht="16.8" customHeight="1">
      <c r="A150" s="38"/>
      <c r="B150" s="44"/>
      <c r="C150" s="293" t="s">
        <v>144</v>
      </c>
      <c r="D150" s="294" t="s">
        <v>1</v>
      </c>
      <c r="E150" s="295" t="s">
        <v>1</v>
      </c>
      <c r="F150" s="296">
        <v>35.701</v>
      </c>
      <c r="G150" s="38"/>
      <c r="H150" s="44"/>
    </row>
    <row r="151" spans="1:8" s="2" customFormat="1" ht="16.8" customHeight="1">
      <c r="A151" s="38"/>
      <c r="B151" s="44"/>
      <c r="C151" s="297" t="s">
        <v>1</v>
      </c>
      <c r="D151" s="297" t="s">
        <v>994</v>
      </c>
      <c r="E151" s="17" t="s">
        <v>1</v>
      </c>
      <c r="F151" s="298">
        <v>14.438</v>
      </c>
      <c r="G151" s="38"/>
      <c r="H151" s="44"/>
    </row>
    <row r="152" spans="1:8" s="2" customFormat="1" ht="16.8" customHeight="1">
      <c r="A152" s="38"/>
      <c r="B152" s="44"/>
      <c r="C152" s="297" t="s">
        <v>1</v>
      </c>
      <c r="D152" s="297" t="s">
        <v>995</v>
      </c>
      <c r="E152" s="17" t="s">
        <v>1</v>
      </c>
      <c r="F152" s="298">
        <v>12.379</v>
      </c>
      <c r="G152" s="38"/>
      <c r="H152" s="44"/>
    </row>
    <row r="153" spans="1:8" s="2" customFormat="1" ht="16.8" customHeight="1">
      <c r="A153" s="38"/>
      <c r="B153" s="44"/>
      <c r="C153" s="297" t="s">
        <v>1</v>
      </c>
      <c r="D153" s="297" t="s">
        <v>996</v>
      </c>
      <c r="E153" s="17" t="s">
        <v>1</v>
      </c>
      <c r="F153" s="298">
        <v>8.884</v>
      </c>
      <c r="G153" s="38"/>
      <c r="H153" s="44"/>
    </row>
    <row r="154" spans="1:8" s="2" customFormat="1" ht="16.8" customHeight="1">
      <c r="A154" s="38"/>
      <c r="B154" s="44"/>
      <c r="C154" s="297" t="s">
        <v>144</v>
      </c>
      <c r="D154" s="297" t="s">
        <v>240</v>
      </c>
      <c r="E154" s="17" t="s">
        <v>1</v>
      </c>
      <c r="F154" s="298">
        <v>35.701</v>
      </c>
      <c r="G154" s="38"/>
      <c r="H154" s="44"/>
    </row>
    <row r="155" spans="1:8" s="2" customFormat="1" ht="16.8" customHeight="1">
      <c r="A155" s="38"/>
      <c r="B155" s="44"/>
      <c r="C155" s="299" t="s">
        <v>2441</v>
      </c>
      <c r="D155" s="38"/>
      <c r="E155" s="38"/>
      <c r="F155" s="38"/>
      <c r="G155" s="38"/>
      <c r="H155" s="44"/>
    </row>
    <row r="156" spans="1:8" s="2" customFormat="1" ht="16.8" customHeight="1">
      <c r="A156" s="38"/>
      <c r="B156" s="44"/>
      <c r="C156" s="297" t="s">
        <v>991</v>
      </c>
      <c r="D156" s="297" t="s">
        <v>992</v>
      </c>
      <c r="E156" s="17" t="s">
        <v>229</v>
      </c>
      <c r="F156" s="298">
        <v>35.701</v>
      </c>
      <c r="G156" s="38"/>
      <c r="H156" s="44"/>
    </row>
    <row r="157" spans="1:8" s="2" customFormat="1" ht="16.8" customHeight="1">
      <c r="A157" s="38"/>
      <c r="B157" s="44"/>
      <c r="C157" s="297" t="s">
        <v>998</v>
      </c>
      <c r="D157" s="297" t="s">
        <v>999</v>
      </c>
      <c r="E157" s="17" t="s">
        <v>229</v>
      </c>
      <c r="F157" s="298">
        <v>121.048</v>
      </c>
      <c r="G157" s="38"/>
      <c r="H157" s="44"/>
    </row>
    <row r="158" spans="1:8" s="2" customFormat="1" ht="16.8" customHeight="1">
      <c r="A158" s="38"/>
      <c r="B158" s="44"/>
      <c r="C158" s="293" t="s">
        <v>146</v>
      </c>
      <c r="D158" s="294" t="s">
        <v>1</v>
      </c>
      <c r="E158" s="295" t="s">
        <v>1</v>
      </c>
      <c r="F158" s="296">
        <v>22.268</v>
      </c>
      <c r="G158" s="38"/>
      <c r="H158" s="44"/>
    </row>
    <row r="159" spans="1:8" s="2" customFormat="1" ht="16.8" customHeight="1">
      <c r="A159" s="38"/>
      <c r="B159" s="44"/>
      <c r="C159" s="297" t="s">
        <v>146</v>
      </c>
      <c r="D159" s="297" t="s">
        <v>1054</v>
      </c>
      <c r="E159" s="17" t="s">
        <v>1</v>
      </c>
      <c r="F159" s="298">
        <v>22.268</v>
      </c>
      <c r="G159" s="38"/>
      <c r="H159" s="44"/>
    </row>
    <row r="160" spans="1:8" s="2" customFormat="1" ht="16.8" customHeight="1">
      <c r="A160" s="38"/>
      <c r="B160" s="44"/>
      <c r="C160" s="299" t="s">
        <v>2441</v>
      </c>
      <c r="D160" s="38"/>
      <c r="E160" s="38"/>
      <c r="F160" s="38"/>
      <c r="G160" s="38"/>
      <c r="H160" s="44"/>
    </row>
    <row r="161" spans="1:8" s="2" customFormat="1" ht="12">
      <c r="A161" s="38"/>
      <c r="B161" s="44"/>
      <c r="C161" s="297" t="s">
        <v>1051</v>
      </c>
      <c r="D161" s="297" t="s">
        <v>1052</v>
      </c>
      <c r="E161" s="17" t="s">
        <v>229</v>
      </c>
      <c r="F161" s="298">
        <v>22.268</v>
      </c>
      <c r="G161" s="38"/>
      <c r="H161" s="44"/>
    </row>
    <row r="162" spans="1:8" s="2" customFormat="1" ht="16.8" customHeight="1">
      <c r="A162" s="38"/>
      <c r="B162" s="44"/>
      <c r="C162" s="297" t="s">
        <v>1041</v>
      </c>
      <c r="D162" s="297" t="s">
        <v>1042</v>
      </c>
      <c r="E162" s="17" t="s">
        <v>229</v>
      </c>
      <c r="F162" s="298">
        <v>146.361</v>
      </c>
      <c r="G162" s="38"/>
      <c r="H162" s="44"/>
    </row>
    <row r="163" spans="1:8" s="2" customFormat="1" ht="16.8" customHeight="1">
      <c r="A163" s="38"/>
      <c r="B163" s="44"/>
      <c r="C163" s="293" t="s">
        <v>148</v>
      </c>
      <c r="D163" s="294" t="s">
        <v>1</v>
      </c>
      <c r="E163" s="295" t="s">
        <v>1</v>
      </c>
      <c r="F163" s="296">
        <v>6.87</v>
      </c>
      <c r="G163" s="38"/>
      <c r="H163" s="44"/>
    </row>
    <row r="164" spans="1:8" s="2" customFormat="1" ht="16.8" customHeight="1">
      <c r="A164" s="38"/>
      <c r="B164" s="44"/>
      <c r="C164" s="297" t="s">
        <v>148</v>
      </c>
      <c r="D164" s="297" t="s">
        <v>1059</v>
      </c>
      <c r="E164" s="17" t="s">
        <v>1</v>
      </c>
      <c r="F164" s="298">
        <v>6.87</v>
      </c>
      <c r="G164" s="38"/>
      <c r="H164" s="44"/>
    </row>
    <row r="165" spans="1:8" s="2" customFormat="1" ht="16.8" customHeight="1">
      <c r="A165" s="38"/>
      <c r="B165" s="44"/>
      <c r="C165" s="299" t="s">
        <v>2441</v>
      </c>
      <c r="D165" s="38"/>
      <c r="E165" s="38"/>
      <c r="F165" s="38"/>
      <c r="G165" s="38"/>
      <c r="H165" s="44"/>
    </row>
    <row r="166" spans="1:8" s="2" customFormat="1" ht="12">
      <c r="A166" s="38"/>
      <c r="B166" s="44"/>
      <c r="C166" s="297" t="s">
        <v>1056</v>
      </c>
      <c r="D166" s="297" t="s">
        <v>1057</v>
      </c>
      <c r="E166" s="17" t="s">
        <v>229</v>
      </c>
      <c r="F166" s="298">
        <v>6.87</v>
      </c>
      <c r="G166" s="38"/>
      <c r="H166" s="44"/>
    </row>
    <row r="167" spans="1:8" s="2" customFormat="1" ht="16.8" customHeight="1">
      <c r="A167" s="38"/>
      <c r="B167" s="44"/>
      <c r="C167" s="297" t="s">
        <v>1041</v>
      </c>
      <c r="D167" s="297" t="s">
        <v>1042</v>
      </c>
      <c r="E167" s="17" t="s">
        <v>229</v>
      </c>
      <c r="F167" s="298">
        <v>146.361</v>
      </c>
      <c r="G167" s="38"/>
      <c r="H167" s="44"/>
    </row>
    <row r="168" spans="1:8" s="2" customFormat="1" ht="16.8" customHeight="1">
      <c r="A168" s="38"/>
      <c r="B168" s="44"/>
      <c r="C168" s="293" t="s">
        <v>150</v>
      </c>
      <c r="D168" s="294" t="s">
        <v>1</v>
      </c>
      <c r="E168" s="295" t="s">
        <v>1</v>
      </c>
      <c r="F168" s="296">
        <v>98.115</v>
      </c>
      <c r="G168" s="38"/>
      <c r="H168" s="44"/>
    </row>
    <row r="169" spans="1:8" s="2" customFormat="1" ht="16.8" customHeight="1">
      <c r="A169" s="38"/>
      <c r="B169" s="44"/>
      <c r="C169" s="297" t="s">
        <v>1</v>
      </c>
      <c r="D169" s="297" t="s">
        <v>1022</v>
      </c>
      <c r="E169" s="17" t="s">
        <v>1</v>
      </c>
      <c r="F169" s="298">
        <v>29.79</v>
      </c>
      <c r="G169" s="38"/>
      <c r="H169" s="44"/>
    </row>
    <row r="170" spans="1:8" s="2" customFormat="1" ht="16.8" customHeight="1">
      <c r="A170" s="38"/>
      <c r="B170" s="44"/>
      <c r="C170" s="297" t="s">
        <v>1</v>
      </c>
      <c r="D170" s="297" t="s">
        <v>1023</v>
      </c>
      <c r="E170" s="17" t="s">
        <v>1</v>
      </c>
      <c r="F170" s="298">
        <v>42.05</v>
      </c>
      <c r="G170" s="38"/>
      <c r="H170" s="44"/>
    </row>
    <row r="171" spans="1:8" s="2" customFormat="1" ht="16.8" customHeight="1">
      <c r="A171" s="38"/>
      <c r="B171" s="44"/>
      <c r="C171" s="297" t="s">
        <v>1</v>
      </c>
      <c r="D171" s="297" t="s">
        <v>1024</v>
      </c>
      <c r="E171" s="17" t="s">
        <v>1</v>
      </c>
      <c r="F171" s="298">
        <v>26.275</v>
      </c>
      <c r="G171" s="38"/>
      <c r="H171" s="44"/>
    </row>
    <row r="172" spans="1:8" s="2" customFormat="1" ht="16.8" customHeight="1">
      <c r="A172" s="38"/>
      <c r="B172" s="44"/>
      <c r="C172" s="297" t="s">
        <v>150</v>
      </c>
      <c r="D172" s="297" t="s">
        <v>240</v>
      </c>
      <c r="E172" s="17" t="s">
        <v>1</v>
      </c>
      <c r="F172" s="298">
        <v>98.115</v>
      </c>
      <c r="G172" s="38"/>
      <c r="H172" s="44"/>
    </row>
    <row r="173" spans="1:8" s="2" customFormat="1" ht="16.8" customHeight="1">
      <c r="A173" s="38"/>
      <c r="B173" s="44"/>
      <c r="C173" s="299" t="s">
        <v>2441</v>
      </c>
      <c r="D173" s="38"/>
      <c r="E173" s="38"/>
      <c r="F173" s="38"/>
      <c r="G173" s="38"/>
      <c r="H173" s="44"/>
    </row>
    <row r="174" spans="1:8" s="2" customFormat="1" ht="16.8" customHeight="1">
      <c r="A174" s="38"/>
      <c r="B174" s="44"/>
      <c r="C174" s="297" t="s">
        <v>1019</v>
      </c>
      <c r="D174" s="297" t="s">
        <v>1020</v>
      </c>
      <c r="E174" s="17" t="s">
        <v>229</v>
      </c>
      <c r="F174" s="298">
        <v>98.115</v>
      </c>
      <c r="G174" s="38"/>
      <c r="H174" s="44"/>
    </row>
    <row r="175" spans="1:8" s="2" customFormat="1" ht="16.8" customHeight="1">
      <c r="A175" s="38"/>
      <c r="B175" s="44"/>
      <c r="C175" s="297" t="s">
        <v>1041</v>
      </c>
      <c r="D175" s="297" t="s">
        <v>1042</v>
      </c>
      <c r="E175" s="17" t="s">
        <v>229</v>
      </c>
      <c r="F175" s="298">
        <v>146.361</v>
      </c>
      <c r="G175" s="38"/>
      <c r="H175" s="44"/>
    </row>
    <row r="176" spans="1:8" s="2" customFormat="1" ht="16.8" customHeight="1">
      <c r="A176" s="38"/>
      <c r="B176" s="44"/>
      <c r="C176" s="293" t="s">
        <v>152</v>
      </c>
      <c r="D176" s="294" t="s">
        <v>1</v>
      </c>
      <c r="E176" s="295" t="s">
        <v>1</v>
      </c>
      <c r="F176" s="296">
        <v>19.108</v>
      </c>
      <c r="G176" s="38"/>
      <c r="H176" s="44"/>
    </row>
    <row r="177" spans="1:8" s="2" customFormat="1" ht="16.8" customHeight="1">
      <c r="A177" s="38"/>
      <c r="B177" s="44"/>
      <c r="C177" s="297" t="s">
        <v>1</v>
      </c>
      <c r="D177" s="297" t="s">
        <v>731</v>
      </c>
      <c r="E177" s="17" t="s">
        <v>1</v>
      </c>
      <c r="F177" s="298">
        <v>5.64</v>
      </c>
      <c r="G177" s="38"/>
      <c r="H177" s="44"/>
    </row>
    <row r="178" spans="1:8" s="2" customFormat="1" ht="16.8" customHeight="1">
      <c r="A178" s="38"/>
      <c r="B178" s="44"/>
      <c r="C178" s="297" t="s">
        <v>1</v>
      </c>
      <c r="D178" s="297" t="s">
        <v>732</v>
      </c>
      <c r="E178" s="17" t="s">
        <v>1</v>
      </c>
      <c r="F178" s="298">
        <v>4.56</v>
      </c>
      <c r="G178" s="38"/>
      <c r="H178" s="44"/>
    </row>
    <row r="179" spans="1:8" s="2" customFormat="1" ht="16.8" customHeight="1">
      <c r="A179" s="38"/>
      <c r="B179" s="44"/>
      <c r="C179" s="297" t="s">
        <v>1</v>
      </c>
      <c r="D179" s="297" t="s">
        <v>1029</v>
      </c>
      <c r="E179" s="17" t="s">
        <v>1</v>
      </c>
      <c r="F179" s="298">
        <v>8.908</v>
      </c>
      <c r="G179" s="38"/>
      <c r="H179" s="44"/>
    </row>
    <row r="180" spans="1:8" s="2" customFormat="1" ht="16.8" customHeight="1">
      <c r="A180" s="38"/>
      <c r="B180" s="44"/>
      <c r="C180" s="297" t="s">
        <v>152</v>
      </c>
      <c r="D180" s="297" t="s">
        <v>240</v>
      </c>
      <c r="E180" s="17" t="s">
        <v>1</v>
      </c>
      <c r="F180" s="298">
        <v>19.108</v>
      </c>
      <c r="G180" s="38"/>
      <c r="H180" s="44"/>
    </row>
    <row r="181" spans="1:8" s="2" customFormat="1" ht="16.8" customHeight="1">
      <c r="A181" s="38"/>
      <c r="B181" s="44"/>
      <c r="C181" s="299" t="s">
        <v>2441</v>
      </c>
      <c r="D181" s="38"/>
      <c r="E181" s="38"/>
      <c r="F181" s="38"/>
      <c r="G181" s="38"/>
      <c r="H181" s="44"/>
    </row>
    <row r="182" spans="1:8" s="2" customFormat="1" ht="16.8" customHeight="1">
      <c r="A182" s="38"/>
      <c r="B182" s="44"/>
      <c r="C182" s="297" t="s">
        <v>1026</v>
      </c>
      <c r="D182" s="297" t="s">
        <v>1027</v>
      </c>
      <c r="E182" s="17" t="s">
        <v>229</v>
      </c>
      <c r="F182" s="298">
        <v>19.108</v>
      </c>
      <c r="G182" s="38"/>
      <c r="H182" s="44"/>
    </row>
    <row r="183" spans="1:8" s="2" customFormat="1" ht="16.8" customHeight="1">
      <c r="A183" s="38"/>
      <c r="B183" s="44"/>
      <c r="C183" s="297" t="s">
        <v>1041</v>
      </c>
      <c r="D183" s="297" t="s">
        <v>1042</v>
      </c>
      <c r="E183" s="17" t="s">
        <v>229</v>
      </c>
      <c r="F183" s="298">
        <v>146.361</v>
      </c>
      <c r="G183" s="38"/>
      <c r="H183" s="44"/>
    </row>
    <row r="184" spans="1:8" s="2" customFormat="1" ht="16.8" customHeight="1">
      <c r="A184" s="38"/>
      <c r="B184" s="44"/>
      <c r="C184" s="293" t="s">
        <v>154</v>
      </c>
      <c r="D184" s="294" t="s">
        <v>1</v>
      </c>
      <c r="E184" s="295" t="s">
        <v>1</v>
      </c>
      <c r="F184" s="296">
        <v>146.361</v>
      </c>
      <c r="G184" s="38"/>
      <c r="H184" s="44"/>
    </row>
    <row r="185" spans="1:8" s="2" customFormat="1" ht="16.8" customHeight="1">
      <c r="A185" s="38"/>
      <c r="B185" s="44"/>
      <c r="C185" s="297" t="s">
        <v>154</v>
      </c>
      <c r="D185" s="297" t="s">
        <v>1044</v>
      </c>
      <c r="E185" s="17" t="s">
        <v>1</v>
      </c>
      <c r="F185" s="298">
        <v>146.361</v>
      </c>
      <c r="G185" s="38"/>
      <c r="H185" s="44"/>
    </row>
    <row r="186" spans="1:8" s="2" customFormat="1" ht="16.8" customHeight="1">
      <c r="A186" s="38"/>
      <c r="B186" s="44"/>
      <c r="C186" s="299" t="s">
        <v>2441</v>
      </c>
      <c r="D186" s="38"/>
      <c r="E186" s="38"/>
      <c r="F186" s="38"/>
      <c r="G186" s="38"/>
      <c r="H186" s="44"/>
    </row>
    <row r="187" spans="1:8" s="2" customFormat="1" ht="16.8" customHeight="1">
      <c r="A187" s="38"/>
      <c r="B187" s="44"/>
      <c r="C187" s="297" t="s">
        <v>1041</v>
      </c>
      <c r="D187" s="297" t="s">
        <v>1042</v>
      </c>
      <c r="E187" s="17" t="s">
        <v>229</v>
      </c>
      <c r="F187" s="298">
        <v>146.361</v>
      </c>
      <c r="G187" s="38"/>
      <c r="H187" s="44"/>
    </row>
    <row r="188" spans="1:8" s="2" customFormat="1" ht="16.8" customHeight="1">
      <c r="A188" s="38"/>
      <c r="B188" s="44"/>
      <c r="C188" s="297" t="s">
        <v>1608</v>
      </c>
      <c r="D188" s="297" t="s">
        <v>1609</v>
      </c>
      <c r="E188" s="17" t="s">
        <v>229</v>
      </c>
      <c r="F188" s="298">
        <v>903.763</v>
      </c>
      <c r="G188" s="38"/>
      <c r="H188" s="44"/>
    </row>
    <row r="189" spans="1:8" s="2" customFormat="1" ht="16.8" customHeight="1">
      <c r="A189" s="38"/>
      <c r="B189" s="44"/>
      <c r="C189" s="297" t="s">
        <v>1613</v>
      </c>
      <c r="D189" s="297" t="s">
        <v>1614</v>
      </c>
      <c r="E189" s="17" t="s">
        <v>229</v>
      </c>
      <c r="F189" s="298">
        <v>903.763</v>
      </c>
      <c r="G189" s="38"/>
      <c r="H189" s="44"/>
    </row>
    <row r="190" spans="1:8" s="2" customFormat="1" ht="16.8" customHeight="1">
      <c r="A190" s="38"/>
      <c r="B190" s="44"/>
      <c r="C190" s="293" t="s">
        <v>156</v>
      </c>
      <c r="D190" s="294" t="s">
        <v>1</v>
      </c>
      <c r="E190" s="295" t="s">
        <v>1</v>
      </c>
      <c r="F190" s="296">
        <v>28.938</v>
      </c>
      <c r="G190" s="38"/>
      <c r="H190" s="44"/>
    </row>
    <row r="191" spans="1:8" s="2" customFormat="1" ht="16.8" customHeight="1">
      <c r="A191" s="38"/>
      <c r="B191" s="44"/>
      <c r="C191" s="297" t="s">
        <v>1</v>
      </c>
      <c r="D191" s="297" t="s">
        <v>1011</v>
      </c>
      <c r="E191" s="17" t="s">
        <v>1</v>
      </c>
      <c r="F191" s="298">
        <v>4.38</v>
      </c>
      <c r="G191" s="38"/>
      <c r="H191" s="44"/>
    </row>
    <row r="192" spans="1:8" s="2" customFormat="1" ht="16.8" customHeight="1">
      <c r="A192" s="38"/>
      <c r="B192" s="44"/>
      <c r="C192" s="297" t="s">
        <v>1</v>
      </c>
      <c r="D192" s="297" t="s">
        <v>1012</v>
      </c>
      <c r="E192" s="17" t="s">
        <v>1</v>
      </c>
      <c r="F192" s="298">
        <v>8.358</v>
      </c>
      <c r="G192" s="38"/>
      <c r="H192" s="44"/>
    </row>
    <row r="193" spans="1:8" s="2" customFormat="1" ht="16.8" customHeight="1">
      <c r="A193" s="38"/>
      <c r="B193" s="44"/>
      <c r="C193" s="297" t="s">
        <v>1</v>
      </c>
      <c r="D193" s="297" t="s">
        <v>1013</v>
      </c>
      <c r="E193" s="17" t="s">
        <v>1</v>
      </c>
      <c r="F193" s="298">
        <v>16.2</v>
      </c>
      <c r="G193" s="38"/>
      <c r="H193" s="44"/>
    </row>
    <row r="194" spans="1:8" s="2" customFormat="1" ht="16.8" customHeight="1">
      <c r="A194" s="38"/>
      <c r="B194" s="44"/>
      <c r="C194" s="297" t="s">
        <v>156</v>
      </c>
      <c r="D194" s="297" t="s">
        <v>240</v>
      </c>
      <c r="E194" s="17" t="s">
        <v>1</v>
      </c>
      <c r="F194" s="298">
        <v>28.938</v>
      </c>
      <c r="G194" s="38"/>
      <c r="H194" s="44"/>
    </row>
    <row r="195" spans="1:8" s="2" customFormat="1" ht="16.8" customHeight="1">
      <c r="A195" s="38"/>
      <c r="B195" s="44"/>
      <c r="C195" s="299" t="s">
        <v>2441</v>
      </c>
      <c r="D195" s="38"/>
      <c r="E195" s="38"/>
      <c r="F195" s="38"/>
      <c r="G195" s="38"/>
      <c r="H195" s="44"/>
    </row>
    <row r="196" spans="1:8" s="2" customFormat="1" ht="16.8" customHeight="1">
      <c r="A196" s="38"/>
      <c r="B196" s="44"/>
      <c r="C196" s="297" t="s">
        <v>1008</v>
      </c>
      <c r="D196" s="297" t="s">
        <v>1009</v>
      </c>
      <c r="E196" s="17" t="s">
        <v>229</v>
      </c>
      <c r="F196" s="298">
        <v>28.938</v>
      </c>
      <c r="G196" s="38"/>
      <c r="H196" s="44"/>
    </row>
    <row r="197" spans="1:8" s="2" customFormat="1" ht="16.8" customHeight="1">
      <c r="A197" s="38"/>
      <c r="B197" s="44"/>
      <c r="C197" s="297" t="s">
        <v>1015</v>
      </c>
      <c r="D197" s="297" t="s">
        <v>1016</v>
      </c>
      <c r="E197" s="17" t="s">
        <v>229</v>
      </c>
      <c r="F197" s="298">
        <v>28.938</v>
      </c>
      <c r="G197" s="38"/>
      <c r="H197" s="44"/>
    </row>
    <row r="198" spans="1:8" s="2" customFormat="1" ht="16.8" customHeight="1">
      <c r="A198" s="38"/>
      <c r="B198" s="44"/>
      <c r="C198" s="297" t="s">
        <v>1608</v>
      </c>
      <c r="D198" s="297" t="s">
        <v>1609</v>
      </c>
      <c r="E198" s="17" t="s">
        <v>229</v>
      </c>
      <c r="F198" s="298">
        <v>903.763</v>
      </c>
      <c r="G198" s="38"/>
      <c r="H198" s="44"/>
    </row>
    <row r="199" spans="1:8" s="2" customFormat="1" ht="16.8" customHeight="1">
      <c r="A199" s="38"/>
      <c r="B199" s="44"/>
      <c r="C199" s="297" t="s">
        <v>1613</v>
      </c>
      <c r="D199" s="297" t="s">
        <v>1614</v>
      </c>
      <c r="E199" s="17" t="s">
        <v>229</v>
      </c>
      <c r="F199" s="298">
        <v>903.763</v>
      </c>
      <c r="G199" s="38"/>
      <c r="H199" s="44"/>
    </row>
    <row r="200" spans="1:8" s="2" customFormat="1" ht="16.8" customHeight="1">
      <c r="A200" s="38"/>
      <c r="B200" s="44"/>
      <c r="C200" s="293" t="s">
        <v>158</v>
      </c>
      <c r="D200" s="294" t="s">
        <v>1</v>
      </c>
      <c r="E200" s="295" t="s">
        <v>1</v>
      </c>
      <c r="F200" s="296">
        <v>121.048</v>
      </c>
      <c r="G200" s="38"/>
      <c r="H200" s="44"/>
    </row>
    <row r="201" spans="1:8" s="2" customFormat="1" ht="16.8" customHeight="1">
      <c r="A201" s="38"/>
      <c r="B201" s="44"/>
      <c r="C201" s="297" t="s">
        <v>158</v>
      </c>
      <c r="D201" s="297" t="s">
        <v>1001</v>
      </c>
      <c r="E201" s="17" t="s">
        <v>1</v>
      </c>
      <c r="F201" s="298">
        <v>121.048</v>
      </c>
      <c r="G201" s="38"/>
      <c r="H201" s="44"/>
    </row>
    <row r="202" spans="1:8" s="2" customFormat="1" ht="16.8" customHeight="1">
      <c r="A202" s="38"/>
      <c r="B202" s="44"/>
      <c r="C202" s="299" t="s">
        <v>2441</v>
      </c>
      <c r="D202" s="38"/>
      <c r="E202" s="38"/>
      <c r="F202" s="38"/>
      <c r="G202" s="38"/>
      <c r="H202" s="44"/>
    </row>
    <row r="203" spans="1:8" s="2" customFormat="1" ht="16.8" customHeight="1">
      <c r="A203" s="38"/>
      <c r="B203" s="44"/>
      <c r="C203" s="297" t="s">
        <v>998</v>
      </c>
      <c r="D203" s="297" t="s">
        <v>999</v>
      </c>
      <c r="E203" s="17" t="s">
        <v>229</v>
      </c>
      <c r="F203" s="298">
        <v>121.048</v>
      </c>
      <c r="G203" s="38"/>
      <c r="H203" s="44"/>
    </row>
    <row r="204" spans="1:8" s="2" customFormat="1" ht="16.8" customHeight="1">
      <c r="A204" s="38"/>
      <c r="B204" s="44"/>
      <c r="C204" s="297" t="s">
        <v>1608</v>
      </c>
      <c r="D204" s="297" t="s">
        <v>1609</v>
      </c>
      <c r="E204" s="17" t="s">
        <v>229</v>
      </c>
      <c r="F204" s="298">
        <v>903.763</v>
      </c>
      <c r="G204" s="38"/>
      <c r="H204" s="44"/>
    </row>
    <row r="205" spans="1:8" s="2" customFormat="1" ht="16.8" customHeight="1">
      <c r="A205" s="38"/>
      <c r="B205" s="44"/>
      <c r="C205" s="297" t="s">
        <v>1613</v>
      </c>
      <c r="D205" s="297" t="s">
        <v>1614</v>
      </c>
      <c r="E205" s="17" t="s">
        <v>229</v>
      </c>
      <c r="F205" s="298">
        <v>903.763</v>
      </c>
      <c r="G205" s="38"/>
      <c r="H205" s="44"/>
    </row>
    <row r="206" spans="1:8" s="2" customFormat="1" ht="16.8" customHeight="1">
      <c r="A206" s="38"/>
      <c r="B206" s="44"/>
      <c r="C206" s="293" t="s">
        <v>160</v>
      </c>
      <c r="D206" s="294" t="s">
        <v>1</v>
      </c>
      <c r="E206" s="295" t="s">
        <v>1</v>
      </c>
      <c r="F206" s="296">
        <v>18.106</v>
      </c>
      <c r="G206" s="38"/>
      <c r="H206" s="44"/>
    </row>
    <row r="207" spans="1:8" s="2" customFormat="1" ht="16.8" customHeight="1">
      <c r="A207" s="38"/>
      <c r="B207" s="44"/>
      <c r="C207" s="297" t="s">
        <v>1</v>
      </c>
      <c r="D207" s="297" t="s">
        <v>1597</v>
      </c>
      <c r="E207" s="17" t="s">
        <v>1</v>
      </c>
      <c r="F207" s="298">
        <v>8.154</v>
      </c>
      <c r="G207" s="38"/>
      <c r="H207" s="44"/>
    </row>
    <row r="208" spans="1:8" s="2" customFormat="1" ht="16.8" customHeight="1">
      <c r="A208" s="38"/>
      <c r="B208" s="44"/>
      <c r="C208" s="297" t="s">
        <v>1</v>
      </c>
      <c r="D208" s="297" t="s">
        <v>1598</v>
      </c>
      <c r="E208" s="17" t="s">
        <v>1</v>
      </c>
      <c r="F208" s="298">
        <v>7.767</v>
      </c>
      <c r="G208" s="38"/>
      <c r="H208" s="44"/>
    </row>
    <row r="209" spans="1:8" s="2" customFormat="1" ht="16.8" customHeight="1">
      <c r="A209" s="38"/>
      <c r="B209" s="44"/>
      <c r="C209" s="297" t="s">
        <v>1</v>
      </c>
      <c r="D209" s="297" t="s">
        <v>1599</v>
      </c>
      <c r="E209" s="17" t="s">
        <v>1</v>
      </c>
      <c r="F209" s="298">
        <v>2.185</v>
      </c>
      <c r="G209" s="38"/>
      <c r="H209" s="44"/>
    </row>
    <row r="210" spans="1:8" s="2" customFormat="1" ht="16.8" customHeight="1">
      <c r="A210" s="38"/>
      <c r="B210" s="44"/>
      <c r="C210" s="297" t="s">
        <v>160</v>
      </c>
      <c r="D210" s="297" t="s">
        <v>240</v>
      </c>
      <c r="E210" s="17" t="s">
        <v>1</v>
      </c>
      <c r="F210" s="298">
        <v>18.106</v>
      </c>
      <c r="G210" s="38"/>
      <c r="H210" s="44"/>
    </row>
    <row r="211" spans="1:8" s="2" customFormat="1" ht="16.8" customHeight="1">
      <c r="A211" s="38"/>
      <c r="B211" s="44"/>
      <c r="C211" s="299" t="s">
        <v>2441</v>
      </c>
      <c r="D211" s="38"/>
      <c r="E211" s="38"/>
      <c r="F211" s="38"/>
      <c r="G211" s="38"/>
      <c r="H211" s="44"/>
    </row>
    <row r="212" spans="1:8" s="2" customFormat="1" ht="16.8" customHeight="1">
      <c r="A212" s="38"/>
      <c r="B212" s="44"/>
      <c r="C212" s="297" t="s">
        <v>1594</v>
      </c>
      <c r="D212" s="297" t="s">
        <v>1595</v>
      </c>
      <c r="E212" s="17" t="s">
        <v>229</v>
      </c>
      <c r="F212" s="298">
        <v>18.106</v>
      </c>
      <c r="G212" s="38"/>
      <c r="H212" s="44"/>
    </row>
    <row r="213" spans="1:8" s="2" customFormat="1" ht="12">
      <c r="A213" s="38"/>
      <c r="B213" s="44"/>
      <c r="C213" s="297" t="s">
        <v>746</v>
      </c>
      <c r="D213" s="297" t="s">
        <v>747</v>
      </c>
      <c r="E213" s="17" t="s">
        <v>229</v>
      </c>
      <c r="F213" s="298">
        <v>50.604</v>
      </c>
      <c r="G213" s="38"/>
      <c r="H213" s="44"/>
    </row>
    <row r="214" spans="1:8" s="2" customFormat="1" ht="16.8" customHeight="1">
      <c r="A214" s="38"/>
      <c r="B214" s="44"/>
      <c r="C214" s="297" t="s">
        <v>1504</v>
      </c>
      <c r="D214" s="297" t="s">
        <v>1505</v>
      </c>
      <c r="E214" s="17" t="s">
        <v>229</v>
      </c>
      <c r="F214" s="298">
        <v>50.604</v>
      </c>
      <c r="G214" s="38"/>
      <c r="H214" s="44"/>
    </row>
    <row r="215" spans="1:8" s="2" customFormat="1" ht="16.8" customHeight="1">
      <c r="A215" s="38"/>
      <c r="B215" s="44"/>
      <c r="C215" s="297" t="s">
        <v>1601</v>
      </c>
      <c r="D215" s="297" t="s">
        <v>1602</v>
      </c>
      <c r="E215" s="17" t="s">
        <v>229</v>
      </c>
      <c r="F215" s="298">
        <v>18.106</v>
      </c>
      <c r="G215" s="38"/>
      <c r="H215" s="44"/>
    </row>
    <row r="216" spans="1:8" s="2" customFormat="1" ht="16.8" customHeight="1">
      <c r="A216" s="38"/>
      <c r="B216" s="44"/>
      <c r="C216" s="293" t="s">
        <v>162</v>
      </c>
      <c r="D216" s="294" t="s">
        <v>1</v>
      </c>
      <c r="E216" s="295" t="s">
        <v>1</v>
      </c>
      <c r="F216" s="296">
        <v>519.038</v>
      </c>
      <c r="G216" s="38"/>
      <c r="H216" s="44"/>
    </row>
    <row r="217" spans="1:8" s="2" customFormat="1" ht="16.8" customHeight="1">
      <c r="A217" s="38"/>
      <c r="B217" s="44"/>
      <c r="C217" s="297" t="s">
        <v>162</v>
      </c>
      <c r="D217" s="297" t="s">
        <v>364</v>
      </c>
      <c r="E217" s="17" t="s">
        <v>1</v>
      </c>
      <c r="F217" s="298">
        <v>519.038</v>
      </c>
      <c r="G217" s="38"/>
      <c r="H217" s="44"/>
    </row>
    <row r="218" spans="1:8" s="2" customFormat="1" ht="16.8" customHeight="1">
      <c r="A218" s="38"/>
      <c r="B218" s="44"/>
      <c r="C218" s="299" t="s">
        <v>2441</v>
      </c>
      <c r="D218" s="38"/>
      <c r="E218" s="38"/>
      <c r="F218" s="38"/>
      <c r="G218" s="38"/>
      <c r="H218" s="44"/>
    </row>
    <row r="219" spans="1:8" s="2" customFormat="1" ht="16.8" customHeight="1">
      <c r="A219" s="38"/>
      <c r="B219" s="44"/>
      <c r="C219" s="297" t="s">
        <v>361</v>
      </c>
      <c r="D219" s="297" t="s">
        <v>362</v>
      </c>
      <c r="E219" s="17" t="s">
        <v>229</v>
      </c>
      <c r="F219" s="298">
        <v>519.038</v>
      </c>
      <c r="G219" s="38"/>
      <c r="H219" s="44"/>
    </row>
    <row r="220" spans="1:8" s="2" customFormat="1" ht="16.8" customHeight="1">
      <c r="A220" s="38"/>
      <c r="B220" s="44"/>
      <c r="C220" s="297" t="s">
        <v>366</v>
      </c>
      <c r="D220" s="297" t="s">
        <v>367</v>
      </c>
      <c r="E220" s="17" t="s">
        <v>229</v>
      </c>
      <c r="F220" s="298">
        <v>519.038</v>
      </c>
      <c r="G220" s="38"/>
      <c r="H220" s="44"/>
    </row>
    <row r="221" spans="1:8" s="2" customFormat="1" ht="16.8" customHeight="1">
      <c r="A221" s="38"/>
      <c r="B221" s="44"/>
      <c r="C221" s="297" t="s">
        <v>1608</v>
      </c>
      <c r="D221" s="297" t="s">
        <v>1609</v>
      </c>
      <c r="E221" s="17" t="s">
        <v>229</v>
      </c>
      <c r="F221" s="298">
        <v>903.763</v>
      </c>
      <c r="G221" s="38"/>
      <c r="H221" s="44"/>
    </row>
    <row r="222" spans="1:8" s="2" customFormat="1" ht="16.8" customHeight="1">
      <c r="A222" s="38"/>
      <c r="B222" s="44"/>
      <c r="C222" s="297" t="s">
        <v>1613</v>
      </c>
      <c r="D222" s="297" t="s">
        <v>1614</v>
      </c>
      <c r="E222" s="17" t="s">
        <v>229</v>
      </c>
      <c r="F222" s="298">
        <v>903.763</v>
      </c>
      <c r="G222" s="38"/>
      <c r="H222" s="44"/>
    </row>
    <row r="223" spans="1:8" s="2" customFormat="1" ht="16.8" customHeight="1">
      <c r="A223" s="38"/>
      <c r="B223" s="44"/>
      <c r="C223" s="293" t="s">
        <v>164</v>
      </c>
      <c r="D223" s="294" t="s">
        <v>1</v>
      </c>
      <c r="E223" s="295" t="s">
        <v>1</v>
      </c>
      <c r="F223" s="296">
        <v>0.364</v>
      </c>
      <c r="G223" s="38"/>
      <c r="H223" s="44"/>
    </row>
    <row r="224" spans="1:8" s="2" customFormat="1" ht="16.8" customHeight="1">
      <c r="A224" s="38"/>
      <c r="B224" s="44"/>
      <c r="C224" s="297" t="s">
        <v>1</v>
      </c>
      <c r="D224" s="297" t="s">
        <v>899</v>
      </c>
      <c r="E224" s="17" t="s">
        <v>1</v>
      </c>
      <c r="F224" s="298">
        <v>0.135</v>
      </c>
      <c r="G224" s="38"/>
      <c r="H224" s="44"/>
    </row>
    <row r="225" spans="1:8" s="2" customFormat="1" ht="16.8" customHeight="1">
      <c r="A225" s="38"/>
      <c r="B225" s="44"/>
      <c r="C225" s="297" t="s">
        <v>1</v>
      </c>
      <c r="D225" s="297" t="s">
        <v>900</v>
      </c>
      <c r="E225" s="17" t="s">
        <v>1</v>
      </c>
      <c r="F225" s="298">
        <v>0.116</v>
      </c>
      <c r="G225" s="38"/>
      <c r="H225" s="44"/>
    </row>
    <row r="226" spans="1:8" s="2" customFormat="1" ht="16.8" customHeight="1">
      <c r="A226" s="38"/>
      <c r="B226" s="44"/>
      <c r="C226" s="297" t="s">
        <v>1</v>
      </c>
      <c r="D226" s="297" t="s">
        <v>901</v>
      </c>
      <c r="E226" s="17" t="s">
        <v>1</v>
      </c>
      <c r="F226" s="298">
        <v>0.113</v>
      </c>
      <c r="G226" s="38"/>
      <c r="H226" s="44"/>
    </row>
    <row r="227" spans="1:8" s="2" customFormat="1" ht="16.8" customHeight="1">
      <c r="A227" s="38"/>
      <c r="B227" s="44"/>
      <c r="C227" s="297" t="s">
        <v>164</v>
      </c>
      <c r="D227" s="297" t="s">
        <v>240</v>
      </c>
      <c r="E227" s="17" t="s">
        <v>1</v>
      </c>
      <c r="F227" s="298">
        <v>0.364</v>
      </c>
      <c r="G227" s="38"/>
      <c r="H227" s="44"/>
    </row>
    <row r="228" spans="1:8" s="2" customFormat="1" ht="16.8" customHeight="1">
      <c r="A228" s="38"/>
      <c r="B228" s="44"/>
      <c r="C228" s="299" t="s">
        <v>2441</v>
      </c>
      <c r="D228" s="38"/>
      <c r="E228" s="38"/>
      <c r="F228" s="38"/>
      <c r="G228" s="38"/>
      <c r="H228" s="44"/>
    </row>
    <row r="229" spans="1:8" s="2" customFormat="1" ht="16.8" customHeight="1">
      <c r="A229" s="38"/>
      <c r="B229" s="44"/>
      <c r="C229" s="297" t="s">
        <v>896</v>
      </c>
      <c r="D229" s="297" t="s">
        <v>897</v>
      </c>
      <c r="E229" s="17" t="s">
        <v>236</v>
      </c>
      <c r="F229" s="298">
        <v>0.364</v>
      </c>
      <c r="G229" s="38"/>
      <c r="H229" s="44"/>
    </row>
    <row r="230" spans="1:8" s="2" customFormat="1" ht="16.8" customHeight="1">
      <c r="A230" s="38"/>
      <c r="B230" s="44"/>
      <c r="C230" s="297" t="s">
        <v>868</v>
      </c>
      <c r="D230" s="297" t="s">
        <v>869</v>
      </c>
      <c r="E230" s="17" t="s">
        <v>236</v>
      </c>
      <c r="F230" s="298">
        <v>4.948</v>
      </c>
      <c r="G230" s="38"/>
      <c r="H230" s="44"/>
    </row>
    <row r="231" spans="1:8" s="2" customFormat="1" ht="16.8" customHeight="1">
      <c r="A231" s="38"/>
      <c r="B231" s="44"/>
      <c r="C231" s="297" t="s">
        <v>951</v>
      </c>
      <c r="D231" s="297" t="s">
        <v>952</v>
      </c>
      <c r="E231" s="17" t="s">
        <v>236</v>
      </c>
      <c r="F231" s="298">
        <v>4.948</v>
      </c>
      <c r="G231" s="38"/>
      <c r="H231" s="44"/>
    </row>
    <row r="232" spans="1:8" s="2" customFormat="1" ht="16.8" customHeight="1">
      <c r="A232" s="38"/>
      <c r="B232" s="44"/>
      <c r="C232" s="293" t="s">
        <v>166</v>
      </c>
      <c r="D232" s="294" t="s">
        <v>1</v>
      </c>
      <c r="E232" s="295" t="s">
        <v>1</v>
      </c>
      <c r="F232" s="296">
        <v>1.419</v>
      </c>
      <c r="G232" s="38"/>
      <c r="H232" s="44"/>
    </row>
    <row r="233" spans="1:8" s="2" customFormat="1" ht="16.8" customHeight="1">
      <c r="A233" s="38"/>
      <c r="B233" s="44"/>
      <c r="C233" s="297" t="s">
        <v>1</v>
      </c>
      <c r="D233" s="297" t="s">
        <v>913</v>
      </c>
      <c r="E233" s="17" t="s">
        <v>1</v>
      </c>
      <c r="F233" s="298">
        <v>1.068</v>
      </c>
      <c r="G233" s="38"/>
      <c r="H233" s="44"/>
    </row>
    <row r="234" spans="1:8" s="2" customFormat="1" ht="16.8" customHeight="1">
      <c r="A234" s="38"/>
      <c r="B234" s="44"/>
      <c r="C234" s="297" t="s">
        <v>1</v>
      </c>
      <c r="D234" s="297" t="s">
        <v>914</v>
      </c>
      <c r="E234" s="17" t="s">
        <v>1</v>
      </c>
      <c r="F234" s="298">
        <v>0.294</v>
      </c>
      <c r="G234" s="38"/>
      <c r="H234" s="44"/>
    </row>
    <row r="235" spans="1:8" s="2" customFormat="1" ht="16.8" customHeight="1">
      <c r="A235" s="38"/>
      <c r="B235" s="44"/>
      <c r="C235" s="297" t="s">
        <v>1</v>
      </c>
      <c r="D235" s="297" t="s">
        <v>915</v>
      </c>
      <c r="E235" s="17" t="s">
        <v>1</v>
      </c>
      <c r="F235" s="298">
        <v>0.057</v>
      </c>
      <c r="G235" s="38"/>
      <c r="H235" s="44"/>
    </row>
    <row r="236" spans="1:8" s="2" customFormat="1" ht="16.8" customHeight="1">
      <c r="A236" s="38"/>
      <c r="B236" s="44"/>
      <c r="C236" s="297" t="s">
        <v>166</v>
      </c>
      <c r="D236" s="297" t="s">
        <v>240</v>
      </c>
      <c r="E236" s="17" t="s">
        <v>1</v>
      </c>
      <c r="F236" s="298">
        <v>1.419</v>
      </c>
      <c r="G236" s="38"/>
      <c r="H236" s="44"/>
    </row>
    <row r="237" spans="1:8" s="2" customFormat="1" ht="16.8" customHeight="1">
      <c r="A237" s="38"/>
      <c r="B237" s="44"/>
      <c r="C237" s="299" t="s">
        <v>2441</v>
      </c>
      <c r="D237" s="38"/>
      <c r="E237" s="38"/>
      <c r="F237" s="38"/>
      <c r="G237" s="38"/>
      <c r="H237" s="44"/>
    </row>
    <row r="238" spans="1:8" s="2" customFormat="1" ht="16.8" customHeight="1">
      <c r="A238" s="38"/>
      <c r="B238" s="44"/>
      <c r="C238" s="297" t="s">
        <v>910</v>
      </c>
      <c r="D238" s="297" t="s">
        <v>911</v>
      </c>
      <c r="E238" s="17" t="s">
        <v>236</v>
      </c>
      <c r="F238" s="298">
        <v>1.419</v>
      </c>
      <c r="G238" s="38"/>
      <c r="H238" s="44"/>
    </row>
    <row r="239" spans="1:8" s="2" customFormat="1" ht="16.8" customHeight="1">
      <c r="A239" s="38"/>
      <c r="B239" s="44"/>
      <c r="C239" s="297" t="s">
        <v>868</v>
      </c>
      <c r="D239" s="297" t="s">
        <v>869</v>
      </c>
      <c r="E239" s="17" t="s">
        <v>236</v>
      </c>
      <c r="F239" s="298">
        <v>4.948</v>
      </c>
      <c r="G239" s="38"/>
      <c r="H239" s="44"/>
    </row>
    <row r="240" spans="1:8" s="2" customFormat="1" ht="16.8" customHeight="1">
      <c r="A240" s="38"/>
      <c r="B240" s="44"/>
      <c r="C240" s="297" t="s">
        <v>951</v>
      </c>
      <c r="D240" s="297" t="s">
        <v>952</v>
      </c>
      <c r="E240" s="17" t="s">
        <v>236</v>
      </c>
      <c r="F240" s="298">
        <v>4.948</v>
      </c>
      <c r="G240" s="38"/>
      <c r="H240" s="44"/>
    </row>
    <row r="241" spans="1:8" s="2" customFormat="1" ht="16.8" customHeight="1">
      <c r="A241" s="38"/>
      <c r="B241" s="44"/>
      <c r="C241" s="293" t="s">
        <v>168</v>
      </c>
      <c r="D241" s="294" t="s">
        <v>1</v>
      </c>
      <c r="E241" s="295" t="s">
        <v>1</v>
      </c>
      <c r="F241" s="296">
        <v>0.36</v>
      </c>
      <c r="G241" s="38"/>
      <c r="H241" s="44"/>
    </row>
    <row r="242" spans="1:8" s="2" customFormat="1" ht="16.8" customHeight="1">
      <c r="A242" s="38"/>
      <c r="B242" s="44"/>
      <c r="C242" s="297" t="s">
        <v>168</v>
      </c>
      <c r="D242" s="297" t="s">
        <v>925</v>
      </c>
      <c r="E242" s="17" t="s">
        <v>1</v>
      </c>
      <c r="F242" s="298">
        <v>0.36</v>
      </c>
      <c r="G242" s="38"/>
      <c r="H242" s="44"/>
    </row>
    <row r="243" spans="1:8" s="2" customFormat="1" ht="16.8" customHeight="1">
      <c r="A243" s="38"/>
      <c r="B243" s="44"/>
      <c r="C243" s="299" t="s">
        <v>2441</v>
      </c>
      <c r="D243" s="38"/>
      <c r="E243" s="38"/>
      <c r="F243" s="38"/>
      <c r="G243" s="38"/>
      <c r="H243" s="44"/>
    </row>
    <row r="244" spans="1:8" s="2" customFormat="1" ht="16.8" customHeight="1">
      <c r="A244" s="38"/>
      <c r="B244" s="44"/>
      <c r="C244" s="297" t="s">
        <v>922</v>
      </c>
      <c r="D244" s="297" t="s">
        <v>923</v>
      </c>
      <c r="E244" s="17" t="s">
        <v>236</v>
      </c>
      <c r="F244" s="298">
        <v>0.36</v>
      </c>
      <c r="G244" s="38"/>
      <c r="H244" s="44"/>
    </row>
    <row r="245" spans="1:8" s="2" customFormat="1" ht="16.8" customHeight="1">
      <c r="A245" s="38"/>
      <c r="B245" s="44"/>
      <c r="C245" s="297" t="s">
        <v>868</v>
      </c>
      <c r="D245" s="297" t="s">
        <v>869</v>
      </c>
      <c r="E245" s="17" t="s">
        <v>236</v>
      </c>
      <c r="F245" s="298">
        <v>4.948</v>
      </c>
      <c r="G245" s="38"/>
      <c r="H245" s="44"/>
    </row>
    <row r="246" spans="1:8" s="2" customFormat="1" ht="16.8" customHeight="1">
      <c r="A246" s="38"/>
      <c r="B246" s="44"/>
      <c r="C246" s="297" t="s">
        <v>951</v>
      </c>
      <c r="D246" s="297" t="s">
        <v>952</v>
      </c>
      <c r="E246" s="17" t="s">
        <v>236</v>
      </c>
      <c r="F246" s="298">
        <v>4.948</v>
      </c>
      <c r="G246" s="38"/>
      <c r="H246" s="44"/>
    </row>
    <row r="247" spans="1:8" s="2" customFormat="1" ht="16.8" customHeight="1">
      <c r="A247" s="38"/>
      <c r="B247" s="44"/>
      <c r="C247" s="293" t="s">
        <v>170</v>
      </c>
      <c r="D247" s="294" t="s">
        <v>1</v>
      </c>
      <c r="E247" s="295" t="s">
        <v>1</v>
      </c>
      <c r="F247" s="296">
        <v>2.805</v>
      </c>
      <c r="G247" s="38"/>
      <c r="H247" s="44"/>
    </row>
    <row r="248" spans="1:8" s="2" customFormat="1" ht="16.8" customHeight="1">
      <c r="A248" s="38"/>
      <c r="B248" s="44"/>
      <c r="C248" s="297" t="s">
        <v>1</v>
      </c>
      <c r="D248" s="297" t="s">
        <v>934</v>
      </c>
      <c r="E248" s="17" t="s">
        <v>1</v>
      </c>
      <c r="F248" s="298">
        <v>2.616</v>
      </c>
      <c r="G248" s="38"/>
      <c r="H248" s="44"/>
    </row>
    <row r="249" spans="1:8" s="2" customFormat="1" ht="16.8" customHeight="1">
      <c r="A249" s="38"/>
      <c r="B249" s="44"/>
      <c r="C249" s="297" t="s">
        <v>1</v>
      </c>
      <c r="D249" s="297" t="s">
        <v>935</v>
      </c>
      <c r="E249" s="17" t="s">
        <v>1</v>
      </c>
      <c r="F249" s="298">
        <v>0.189</v>
      </c>
      <c r="G249" s="38"/>
      <c r="H249" s="44"/>
    </row>
    <row r="250" spans="1:8" s="2" customFormat="1" ht="16.8" customHeight="1">
      <c r="A250" s="38"/>
      <c r="B250" s="44"/>
      <c r="C250" s="297" t="s">
        <v>170</v>
      </c>
      <c r="D250" s="297" t="s">
        <v>240</v>
      </c>
      <c r="E250" s="17" t="s">
        <v>1</v>
      </c>
      <c r="F250" s="298">
        <v>2.805</v>
      </c>
      <c r="G250" s="38"/>
      <c r="H250" s="44"/>
    </row>
    <row r="251" spans="1:8" s="2" customFormat="1" ht="16.8" customHeight="1">
      <c r="A251" s="38"/>
      <c r="B251" s="44"/>
      <c r="C251" s="299" t="s">
        <v>2441</v>
      </c>
      <c r="D251" s="38"/>
      <c r="E251" s="38"/>
      <c r="F251" s="38"/>
      <c r="G251" s="38"/>
      <c r="H251" s="44"/>
    </row>
    <row r="252" spans="1:8" s="2" customFormat="1" ht="16.8" customHeight="1">
      <c r="A252" s="38"/>
      <c r="B252" s="44"/>
      <c r="C252" s="297" t="s">
        <v>931</v>
      </c>
      <c r="D252" s="297" t="s">
        <v>932</v>
      </c>
      <c r="E252" s="17" t="s">
        <v>236</v>
      </c>
      <c r="F252" s="298">
        <v>2.805</v>
      </c>
      <c r="G252" s="38"/>
      <c r="H252" s="44"/>
    </row>
    <row r="253" spans="1:8" s="2" customFormat="1" ht="16.8" customHeight="1">
      <c r="A253" s="38"/>
      <c r="B253" s="44"/>
      <c r="C253" s="297" t="s">
        <v>868</v>
      </c>
      <c r="D253" s="297" t="s">
        <v>869</v>
      </c>
      <c r="E253" s="17" t="s">
        <v>236</v>
      </c>
      <c r="F253" s="298">
        <v>4.948</v>
      </c>
      <c r="G253" s="38"/>
      <c r="H253" s="44"/>
    </row>
    <row r="254" spans="1:8" s="2" customFormat="1" ht="16.8" customHeight="1">
      <c r="A254" s="38"/>
      <c r="B254" s="44"/>
      <c r="C254" s="297" t="s">
        <v>951</v>
      </c>
      <c r="D254" s="297" t="s">
        <v>952</v>
      </c>
      <c r="E254" s="17" t="s">
        <v>236</v>
      </c>
      <c r="F254" s="298">
        <v>4.948</v>
      </c>
      <c r="G254" s="38"/>
      <c r="H254" s="44"/>
    </row>
    <row r="255" spans="1:8" s="2" customFormat="1" ht="16.8" customHeight="1">
      <c r="A255" s="38"/>
      <c r="B255" s="44"/>
      <c r="C255" s="293" t="s">
        <v>172</v>
      </c>
      <c r="D255" s="294" t="s">
        <v>1</v>
      </c>
      <c r="E255" s="295" t="s">
        <v>1</v>
      </c>
      <c r="F255" s="296">
        <v>3.323</v>
      </c>
      <c r="G255" s="38"/>
      <c r="H255" s="44"/>
    </row>
    <row r="256" spans="1:8" s="2" customFormat="1" ht="16.8" customHeight="1">
      <c r="A256" s="38"/>
      <c r="B256" s="44"/>
      <c r="C256" s="297" t="s">
        <v>1</v>
      </c>
      <c r="D256" s="297" t="s">
        <v>264</v>
      </c>
      <c r="E256" s="17" t="s">
        <v>1</v>
      </c>
      <c r="F256" s="298">
        <v>4.171</v>
      </c>
      <c r="G256" s="38"/>
      <c r="H256" s="44"/>
    </row>
    <row r="257" spans="1:8" s="2" customFormat="1" ht="16.8" customHeight="1">
      <c r="A257" s="38"/>
      <c r="B257" s="44"/>
      <c r="C257" s="297" t="s">
        <v>1</v>
      </c>
      <c r="D257" s="297" t="s">
        <v>265</v>
      </c>
      <c r="E257" s="17" t="s">
        <v>1</v>
      </c>
      <c r="F257" s="298">
        <v>-0.848</v>
      </c>
      <c r="G257" s="38"/>
      <c r="H257" s="44"/>
    </row>
    <row r="258" spans="1:8" s="2" customFormat="1" ht="16.8" customHeight="1">
      <c r="A258" s="38"/>
      <c r="B258" s="44"/>
      <c r="C258" s="297" t="s">
        <v>172</v>
      </c>
      <c r="D258" s="297" t="s">
        <v>240</v>
      </c>
      <c r="E258" s="17" t="s">
        <v>1</v>
      </c>
      <c r="F258" s="298">
        <v>3.323</v>
      </c>
      <c r="G258" s="38"/>
      <c r="H258" s="44"/>
    </row>
    <row r="259" spans="1:8" s="2" customFormat="1" ht="16.8" customHeight="1">
      <c r="A259" s="38"/>
      <c r="B259" s="44"/>
      <c r="C259" s="299" t="s">
        <v>2441</v>
      </c>
      <c r="D259" s="38"/>
      <c r="E259" s="38"/>
      <c r="F259" s="38"/>
      <c r="G259" s="38"/>
      <c r="H259" s="44"/>
    </row>
    <row r="260" spans="1:8" s="2" customFormat="1" ht="16.8" customHeight="1">
      <c r="A260" s="38"/>
      <c r="B260" s="44"/>
      <c r="C260" s="297" t="s">
        <v>261</v>
      </c>
      <c r="D260" s="297" t="s">
        <v>262</v>
      </c>
      <c r="E260" s="17" t="s">
        <v>236</v>
      </c>
      <c r="F260" s="298">
        <v>3.323</v>
      </c>
      <c r="G260" s="38"/>
      <c r="H260" s="44"/>
    </row>
    <row r="261" spans="1:8" s="2" customFormat="1" ht="12">
      <c r="A261" s="38"/>
      <c r="B261" s="44"/>
      <c r="C261" s="297" t="s">
        <v>242</v>
      </c>
      <c r="D261" s="297" t="s">
        <v>243</v>
      </c>
      <c r="E261" s="17" t="s">
        <v>236</v>
      </c>
      <c r="F261" s="298">
        <v>5.264</v>
      </c>
      <c r="G261" s="38"/>
      <c r="H261" s="44"/>
    </row>
    <row r="262" spans="1:8" s="2" customFormat="1" ht="26.4" customHeight="1">
      <c r="A262" s="38"/>
      <c r="B262" s="44"/>
      <c r="C262" s="292" t="s">
        <v>2443</v>
      </c>
      <c r="D262" s="292" t="s">
        <v>100</v>
      </c>
      <c r="E262" s="38"/>
      <c r="F262" s="38"/>
      <c r="G262" s="38"/>
      <c r="H262" s="44"/>
    </row>
    <row r="263" spans="1:8" s="2" customFormat="1" ht="16.8" customHeight="1">
      <c r="A263" s="38"/>
      <c r="B263" s="44"/>
      <c r="C263" s="293" t="s">
        <v>119</v>
      </c>
      <c r="D263" s="294" t="s">
        <v>1</v>
      </c>
      <c r="E263" s="295" t="s">
        <v>1</v>
      </c>
      <c r="F263" s="296">
        <v>5.01</v>
      </c>
      <c r="G263" s="38"/>
      <c r="H263" s="44"/>
    </row>
    <row r="264" spans="1:8" s="2" customFormat="1" ht="16.8" customHeight="1">
      <c r="A264" s="38"/>
      <c r="B264" s="44"/>
      <c r="C264" s="297" t="s">
        <v>119</v>
      </c>
      <c r="D264" s="297" t="s">
        <v>2219</v>
      </c>
      <c r="E264" s="17" t="s">
        <v>1</v>
      </c>
      <c r="F264" s="298">
        <v>5.01</v>
      </c>
      <c r="G264" s="38"/>
      <c r="H264" s="44"/>
    </row>
    <row r="265" spans="1:8" s="2" customFormat="1" ht="16.8" customHeight="1">
      <c r="A265" s="38"/>
      <c r="B265" s="44"/>
      <c r="C265" s="299" t="s">
        <v>2441</v>
      </c>
      <c r="D265" s="38"/>
      <c r="E265" s="38"/>
      <c r="F265" s="38"/>
      <c r="G265" s="38"/>
      <c r="H265" s="44"/>
    </row>
    <row r="266" spans="1:8" s="2" customFormat="1" ht="12">
      <c r="A266" s="38"/>
      <c r="B266" s="44"/>
      <c r="C266" s="297" t="s">
        <v>242</v>
      </c>
      <c r="D266" s="297" t="s">
        <v>243</v>
      </c>
      <c r="E266" s="17" t="s">
        <v>236</v>
      </c>
      <c r="F266" s="298">
        <v>5.01</v>
      </c>
      <c r="G266" s="38"/>
      <c r="H266" s="44"/>
    </row>
    <row r="267" spans="1:8" s="2" customFormat="1" ht="12">
      <c r="A267" s="38"/>
      <c r="B267" s="44"/>
      <c r="C267" s="297" t="s">
        <v>246</v>
      </c>
      <c r="D267" s="297" t="s">
        <v>247</v>
      </c>
      <c r="E267" s="17" t="s">
        <v>236</v>
      </c>
      <c r="F267" s="298">
        <v>10.02</v>
      </c>
      <c r="G267" s="38"/>
      <c r="H267" s="44"/>
    </row>
    <row r="268" spans="1:8" s="2" customFormat="1" ht="16.8" customHeight="1">
      <c r="A268" s="38"/>
      <c r="B268" s="44"/>
      <c r="C268" s="297" t="s">
        <v>251</v>
      </c>
      <c r="D268" s="297" t="s">
        <v>252</v>
      </c>
      <c r="E268" s="17" t="s">
        <v>253</v>
      </c>
      <c r="F268" s="298">
        <v>9.269</v>
      </c>
      <c r="G268" s="38"/>
      <c r="H268" s="44"/>
    </row>
    <row r="269" spans="1:8" s="2" customFormat="1" ht="16.8" customHeight="1">
      <c r="A269" s="38"/>
      <c r="B269" s="44"/>
      <c r="C269" s="297" t="s">
        <v>257</v>
      </c>
      <c r="D269" s="297" t="s">
        <v>258</v>
      </c>
      <c r="E269" s="17" t="s">
        <v>236</v>
      </c>
      <c r="F269" s="298">
        <v>5.01</v>
      </c>
      <c r="G269" s="38"/>
      <c r="H269" s="44"/>
    </row>
    <row r="270" spans="1:8" s="2" customFormat="1" ht="16.8" customHeight="1">
      <c r="A270" s="38"/>
      <c r="B270" s="44"/>
      <c r="C270" s="293" t="s">
        <v>2198</v>
      </c>
      <c r="D270" s="294" t="s">
        <v>1</v>
      </c>
      <c r="E270" s="295" t="s">
        <v>1</v>
      </c>
      <c r="F270" s="296">
        <v>10.855</v>
      </c>
      <c r="G270" s="38"/>
      <c r="H270" s="44"/>
    </row>
    <row r="271" spans="1:8" s="2" customFormat="1" ht="16.8" customHeight="1">
      <c r="A271" s="38"/>
      <c r="B271" s="44"/>
      <c r="C271" s="297" t="s">
        <v>1</v>
      </c>
      <c r="D271" s="297" t="s">
        <v>2210</v>
      </c>
      <c r="E271" s="17" t="s">
        <v>1</v>
      </c>
      <c r="F271" s="298">
        <v>6.955</v>
      </c>
      <c r="G271" s="38"/>
      <c r="H271" s="44"/>
    </row>
    <row r="272" spans="1:8" s="2" customFormat="1" ht="16.8" customHeight="1">
      <c r="A272" s="38"/>
      <c r="B272" s="44"/>
      <c r="C272" s="297" t="s">
        <v>1</v>
      </c>
      <c r="D272" s="297" t="s">
        <v>2211</v>
      </c>
      <c r="E272" s="17" t="s">
        <v>1</v>
      </c>
      <c r="F272" s="298">
        <v>3.9</v>
      </c>
      <c r="G272" s="38"/>
      <c r="H272" s="44"/>
    </row>
    <row r="273" spans="1:8" s="2" customFormat="1" ht="16.8" customHeight="1">
      <c r="A273" s="38"/>
      <c r="B273" s="44"/>
      <c r="C273" s="297" t="s">
        <v>2198</v>
      </c>
      <c r="D273" s="297" t="s">
        <v>240</v>
      </c>
      <c r="E273" s="17" t="s">
        <v>1</v>
      </c>
      <c r="F273" s="298">
        <v>10.855</v>
      </c>
      <c r="G273" s="38"/>
      <c r="H273" s="44"/>
    </row>
    <row r="274" spans="1:8" s="2" customFormat="1" ht="16.8" customHeight="1">
      <c r="A274" s="38"/>
      <c r="B274" s="44"/>
      <c r="C274" s="299" t="s">
        <v>2441</v>
      </c>
      <c r="D274" s="38"/>
      <c r="E274" s="38"/>
      <c r="F274" s="38"/>
      <c r="G274" s="38"/>
      <c r="H274" s="44"/>
    </row>
    <row r="275" spans="1:8" s="2" customFormat="1" ht="12">
      <c r="A275" s="38"/>
      <c r="B275" s="44"/>
      <c r="C275" s="297" t="s">
        <v>2207</v>
      </c>
      <c r="D275" s="297" t="s">
        <v>2208</v>
      </c>
      <c r="E275" s="17" t="s">
        <v>236</v>
      </c>
      <c r="F275" s="298">
        <v>10.855</v>
      </c>
      <c r="G275" s="38"/>
      <c r="H275" s="44"/>
    </row>
    <row r="276" spans="1:8" s="2" customFormat="1" ht="12">
      <c r="A276" s="38"/>
      <c r="B276" s="44"/>
      <c r="C276" s="297" t="s">
        <v>242</v>
      </c>
      <c r="D276" s="297" t="s">
        <v>243</v>
      </c>
      <c r="E276" s="17" t="s">
        <v>236</v>
      </c>
      <c r="F276" s="298">
        <v>5.01</v>
      </c>
      <c r="G276" s="38"/>
      <c r="H276" s="44"/>
    </row>
    <row r="277" spans="1:8" s="2" customFormat="1" ht="16.8" customHeight="1">
      <c r="A277" s="38"/>
      <c r="B277" s="44"/>
      <c r="C277" s="293" t="s">
        <v>172</v>
      </c>
      <c r="D277" s="294" t="s">
        <v>1</v>
      </c>
      <c r="E277" s="295" t="s">
        <v>1</v>
      </c>
      <c r="F277" s="296">
        <v>5.845</v>
      </c>
      <c r="G277" s="38"/>
      <c r="H277" s="44"/>
    </row>
    <row r="278" spans="1:8" s="2" customFormat="1" ht="16.8" customHeight="1">
      <c r="A278" s="38"/>
      <c r="B278" s="44"/>
      <c r="C278" s="297" t="s">
        <v>1</v>
      </c>
      <c r="D278" s="297" t="s">
        <v>2225</v>
      </c>
      <c r="E278" s="17" t="s">
        <v>1</v>
      </c>
      <c r="F278" s="298">
        <v>3.745</v>
      </c>
      <c r="G278" s="38"/>
      <c r="H278" s="44"/>
    </row>
    <row r="279" spans="1:8" s="2" customFormat="1" ht="16.8" customHeight="1">
      <c r="A279" s="38"/>
      <c r="B279" s="44"/>
      <c r="C279" s="297" t="s">
        <v>1</v>
      </c>
      <c r="D279" s="297" t="s">
        <v>2226</v>
      </c>
      <c r="E279" s="17" t="s">
        <v>1</v>
      </c>
      <c r="F279" s="298">
        <v>2.1</v>
      </c>
      <c r="G279" s="38"/>
      <c r="H279" s="44"/>
    </row>
    <row r="280" spans="1:8" s="2" customFormat="1" ht="16.8" customHeight="1">
      <c r="A280" s="38"/>
      <c r="B280" s="44"/>
      <c r="C280" s="297" t="s">
        <v>172</v>
      </c>
      <c r="D280" s="297" t="s">
        <v>240</v>
      </c>
      <c r="E280" s="17" t="s">
        <v>1</v>
      </c>
      <c r="F280" s="298">
        <v>5.845</v>
      </c>
      <c r="G280" s="38"/>
      <c r="H280" s="44"/>
    </row>
    <row r="281" spans="1:8" s="2" customFormat="1" ht="16.8" customHeight="1">
      <c r="A281" s="38"/>
      <c r="B281" s="44"/>
      <c r="C281" s="299" t="s">
        <v>2441</v>
      </c>
      <c r="D281" s="38"/>
      <c r="E281" s="38"/>
      <c r="F281" s="38"/>
      <c r="G281" s="38"/>
      <c r="H281" s="44"/>
    </row>
    <row r="282" spans="1:8" s="2" customFormat="1" ht="16.8" customHeight="1">
      <c r="A282" s="38"/>
      <c r="B282" s="44"/>
      <c r="C282" s="297" t="s">
        <v>1967</v>
      </c>
      <c r="D282" s="297" t="s">
        <v>2223</v>
      </c>
      <c r="E282" s="17" t="s">
        <v>236</v>
      </c>
      <c r="F282" s="298">
        <v>5.845</v>
      </c>
      <c r="G282" s="38"/>
      <c r="H282" s="44"/>
    </row>
    <row r="283" spans="1:8" s="2" customFormat="1" ht="12">
      <c r="A283" s="38"/>
      <c r="B283" s="44"/>
      <c r="C283" s="297" t="s">
        <v>242</v>
      </c>
      <c r="D283" s="297" t="s">
        <v>243</v>
      </c>
      <c r="E283" s="17" t="s">
        <v>236</v>
      </c>
      <c r="F283" s="298">
        <v>5.01</v>
      </c>
      <c r="G283" s="38"/>
      <c r="H283" s="44"/>
    </row>
    <row r="284" spans="1:8" s="2" customFormat="1" ht="7.4" customHeight="1">
      <c r="A284" s="38"/>
      <c r="B284" s="172"/>
      <c r="C284" s="173"/>
      <c r="D284" s="173"/>
      <c r="E284" s="173"/>
      <c r="F284" s="173"/>
      <c r="G284" s="173"/>
      <c r="H284" s="44"/>
    </row>
    <row r="285" spans="1:8" s="2" customFormat="1" ht="12">
      <c r="A285" s="38"/>
      <c r="B285" s="38"/>
      <c r="C285" s="38"/>
      <c r="D285" s="38"/>
      <c r="E285" s="38"/>
      <c r="F285" s="38"/>
      <c r="G285" s="38"/>
      <c r="H285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Jan Duben</cp:lastModifiedBy>
  <dcterms:created xsi:type="dcterms:W3CDTF">2022-11-16T12:16:18Z</dcterms:created>
  <dcterms:modified xsi:type="dcterms:W3CDTF">2022-11-16T12:16:35Z</dcterms:modified>
  <cp:category/>
  <cp:version/>
  <cp:contentType/>
  <cp:contentStatus/>
</cp:coreProperties>
</file>