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KLysakova\Desktop\VZMR\VZ Vyhlídka Samburu ZOO\"/>
    </mc:Choice>
  </mc:AlternateContent>
  <xr:revisionPtr revIDLastSave="0" documentId="8_{5F4F45EB-7B7B-4720-B3BE-73A37B7AAF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Hlavní stavební úpravy" sheetId="2" r:id="rId2"/>
    <sheet name="Seznam figur" sheetId="3" r:id="rId3"/>
    <sheet name="Pokyny pro vyplnění" sheetId="4" r:id="rId4"/>
  </sheets>
  <definedNames>
    <definedName name="_xlnm._FilterDatabase" localSheetId="1" hidden="1">'01 - Hlavní stavební úpravy'!$C$98:$K$387</definedName>
    <definedName name="_xlnm.Print_Titles" localSheetId="1">'01 - Hlavní stavební úpravy'!$98:$98</definedName>
    <definedName name="_xlnm.Print_Titles" localSheetId="0">'Rekapitulace stavby'!$52:$52</definedName>
    <definedName name="_xlnm.Print_Titles" localSheetId="2">'Seznam figur'!$9:$9</definedName>
    <definedName name="_xlnm.Print_Area" localSheetId="1">'01 - Hlavní stavební úpravy'!$C$4:$J$39,'01 - Hlavní stavební úpravy'!$C$45:$J$80,'01 - Hlavní stavební úpravy'!$C$86:$K$387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2">'Seznam figur'!$C$4:$G$85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/>
  <c r="BI387" i="2"/>
  <c r="BH387" i="2"/>
  <c r="BG387" i="2"/>
  <c r="BF387" i="2"/>
  <c r="T387" i="2"/>
  <c r="T386" i="2" s="1"/>
  <c r="R387" i="2"/>
  <c r="R386" i="2" s="1"/>
  <c r="P387" i="2"/>
  <c r="P386" i="2" s="1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T377" i="2" s="1"/>
  <c r="R378" i="2"/>
  <c r="R377" i="2" s="1"/>
  <c r="P378" i="2"/>
  <c r="P377" i="2" s="1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T353" i="2"/>
  <c r="R354" i="2"/>
  <c r="R353" i="2"/>
  <c r="P354" i="2"/>
  <c r="P353" i="2" s="1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7" i="2"/>
  <c r="BH307" i="2"/>
  <c r="BG307" i="2"/>
  <c r="BF307" i="2"/>
  <c r="T307" i="2"/>
  <c r="R307" i="2"/>
  <c r="P307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T280" i="2" s="1"/>
  <c r="R281" i="2"/>
  <c r="R280" i="2"/>
  <c r="P281" i="2"/>
  <c r="P280" i="2" s="1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2" i="2"/>
  <c r="BH132" i="2"/>
  <c r="BG132" i="2"/>
  <c r="BF132" i="2"/>
  <c r="T132" i="2"/>
  <c r="R132" i="2"/>
  <c r="P132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08" i="2"/>
  <c r="BH108" i="2"/>
  <c r="BG108" i="2"/>
  <c r="BF108" i="2"/>
  <c r="T108" i="2"/>
  <c r="R108" i="2"/>
  <c r="P108" i="2"/>
  <c r="BI102" i="2"/>
  <c r="BH102" i="2"/>
  <c r="BG102" i="2"/>
  <c r="BF102" i="2"/>
  <c r="T102" i="2"/>
  <c r="R102" i="2"/>
  <c r="P102" i="2"/>
  <c r="J95" i="2"/>
  <c r="F95" i="2"/>
  <c r="F93" i="2"/>
  <c r="E91" i="2"/>
  <c r="J54" i="2"/>
  <c r="F54" i="2"/>
  <c r="F52" i="2"/>
  <c r="E50" i="2"/>
  <c r="J24" i="2"/>
  <c r="E24" i="2"/>
  <c r="J96" i="2" s="1"/>
  <c r="J23" i="2"/>
  <c r="J18" i="2"/>
  <c r="E18" i="2"/>
  <c r="F96" i="2"/>
  <c r="J17" i="2"/>
  <c r="J12" i="2"/>
  <c r="J52" i="2" s="1"/>
  <c r="E7" i="2"/>
  <c r="E48" i="2"/>
  <c r="L50" i="1"/>
  <c r="AM50" i="1"/>
  <c r="AM49" i="1"/>
  <c r="L49" i="1"/>
  <c r="AM47" i="1"/>
  <c r="L47" i="1"/>
  <c r="L45" i="1"/>
  <c r="L44" i="1"/>
  <c r="BK201" i="2"/>
  <c r="J363" i="2"/>
  <c r="J298" i="2"/>
  <c r="J205" i="2"/>
  <c r="BK178" i="2"/>
  <c r="J259" i="2"/>
  <c r="J351" i="2"/>
  <c r="J374" i="2"/>
  <c r="BK370" i="2"/>
  <c r="J225" i="2"/>
  <c r="J325" i="2"/>
  <c r="BK378" i="2"/>
  <c r="J320" i="2"/>
  <c r="BK196" i="2"/>
  <c r="BK384" i="2"/>
  <c r="J168" i="2"/>
  <c r="BK225" i="2"/>
  <c r="J348" i="2"/>
  <c r="BK276" i="2"/>
  <c r="J329" i="2"/>
  <c r="BK228" i="2"/>
  <c r="BK121" i="2"/>
  <c r="J252" i="2"/>
  <c r="J246" i="2"/>
  <c r="BK179" i="2"/>
  <c r="J196" i="2"/>
  <c r="BK345" i="2"/>
  <c r="BK144" i="2"/>
  <c r="J102" i="2"/>
  <c r="BK231" i="2"/>
  <c r="BK385" i="2"/>
  <c r="BK181" i="2"/>
  <c r="J241" i="2"/>
  <c r="J211" i="2"/>
  <c r="J154" i="2"/>
  <c r="J307" i="2"/>
  <c r="J370" i="2"/>
  <c r="BK312" i="2"/>
  <c r="J278" i="2"/>
  <c r="J269" i="2"/>
  <c r="J276" i="2"/>
  <c r="J231" i="2"/>
  <c r="J312" i="2"/>
  <c r="BK190" i="2"/>
  <c r="BK246" i="2"/>
  <c r="BK354" i="2"/>
  <c r="J265" i="2"/>
  <c r="BK236" i="2"/>
  <c r="BK290" i="2"/>
  <c r="J285" i="2"/>
  <c r="J274" i="2"/>
  <c r="J372" i="2"/>
  <c r="BK372" i="2"/>
  <c r="J181" i="2"/>
  <c r="J387" i="2"/>
  <c r="J179" i="2"/>
  <c r="BK325" i="2"/>
  <c r="J187" i="2"/>
  <c r="J341" i="2"/>
  <c r="J217" i="2"/>
  <c r="BK205" i="2"/>
  <c r="J190" i="2"/>
  <c r="J360" i="2"/>
  <c r="J159" i="2"/>
  <c r="J263" i="2"/>
  <c r="BK124" i="2"/>
  <c r="BK222" i="2"/>
  <c r="BK102" i="2"/>
  <c r="BK132" i="2"/>
  <c r="BK159" i="2"/>
  <c r="BK387" i="2"/>
  <c r="BK360" i="2"/>
  <c r="J183" i="2"/>
  <c r="BK241" i="2"/>
  <c r="BK339" i="2"/>
  <c r="J339" i="2"/>
  <c r="AS54" i="1"/>
  <c r="BK343" i="2"/>
  <c r="BK211" i="2"/>
  <c r="J201" i="2"/>
  <c r="J108" i="2"/>
  <c r="BK374" i="2"/>
  <c r="BK138" i="2"/>
  <c r="J124" i="2"/>
  <c r="BK108" i="2"/>
  <c r="J385" i="2"/>
  <c r="BK187" i="2"/>
  <c r="BK265" i="2"/>
  <c r="BK295" i="2"/>
  <c r="J367" i="2"/>
  <c r="BK278" i="2"/>
  <c r="BK274" i="2"/>
  <c r="BK149" i="2"/>
  <c r="BK175" i="2"/>
  <c r="BK357" i="2"/>
  <c r="J116" i="2"/>
  <c r="BK255" i="2"/>
  <c r="J255" i="2"/>
  <c r="J175" i="2"/>
  <c r="BK168" i="2"/>
  <c r="BK307" i="2"/>
  <c r="J178" i="2"/>
  <c r="J354" i="2"/>
  <c r="BK381" i="2"/>
  <c r="J336" i="2"/>
  <c r="J144" i="2"/>
  <c r="J382" i="2"/>
  <c r="J357" i="2"/>
  <c r="BK382" i="2"/>
  <c r="BK161" i="2"/>
  <c r="J317" i="2"/>
  <c r="J343" i="2"/>
  <c r="BK183" i="2"/>
  <c r="BK285" i="2"/>
  <c r="J290" i="2"/>
  <c r="BK252" i="2"/>
  <c r="J222" i="2"/>
  <c r="BK363" i="2"/>
  <c r="J149" i="2"/>
  <c r="BK263" i="2"/>
  <c r="BK317" i="2"/>
  <c r="J381" i="2"/>
  <c r="J281" i="2"/>
  <c r="J236" i="2"/>
  <c r="BK351" i="2"/>
  <c r="BK217" i="2"/>
  <c r="BK348" i="2"/>
  <c r="J332" i="2"/>
  <c r="J138" i="2"/>
  <c r="J345" i="2"/>
  <c r="BK259" i="2"/>
  <c r="BK329" i="2"/>
  <c r="J132" i="2"/>
  <c r="BK298" i="2"/>
  <c r="J228" i="2"/>
  <c r="BK269" i="2"/>
  <c r="BK320" i="2"/>
  <c r="J384" i="2"/>
  <c r="BK281" i="2"/>
  <c r="BK336" i="2"/>
  <c r="BK341" i="2"/>
  <c r="J121" i="2"/>
  <c r="J378" i="2"/>
  <c r="BK116" i="2"/>
  <c r="BK367" i="2"/>
  <c r="J161" i="2"/>
  <c r="BK154" i="2"/>
  <c r="J295" i="2"/>
  <c r="BK332" i="2"/>
  <c r="R101" i="2" l="1"/>
  <c r="BK189" i="2"/>
  <c r="J189" i="2" s="1"/>
  <c r="J65" i="2" s="1"/>
  <c r="P251" i="2"/>
  <c r="T284" i="2"/>
  <c r="T338" i="2"/>
  <c r="T101" i="2"/>
  <c r="P177" i="2"/>
  <c r="BK182" i="2"/>
  <c r="J182" i="2" s="1"/>
  <c r="J64" i="2" s="1"/>
  <c r="BK227" i="2"/>
  <c r="J227" i="2" s="1"/>
  <c r="J66" i="2" s="1"/>
  <c r="T227" i="2"/>
  <c r="BK319" i="2"/>
  <c r="J319" i="2" s="1"/>
  <c r="J71" i="2" s="1"/>
  <c r="R338" i="2"/>
  <c r="P148" i="2"/>
  <c r="P189" i="2"/>
  <c r="T251" i="2"/>
  <c r="T356" i="2"/>
  <c r="BK101" i="2"/>
  <c r="T148" i="2"/>
  <c r="T189" i="2"/>
  <c r="R227" i="2"/>
  <c r="BK284" i="2"/>
  <c r="T319" i="2"/>
  <c r="P356" i="2"/>
  <c r="P101" i="2"/>
  <c r="BK177" i="2"/>
  <c r="J177" i="2" s="1"/>
  <c r="J63" i="2" s="1"/>
  <c r="R177" i="2"/>
  <c r="P182" i="2"/>
  <c r="T182" i="2"/>
  <c r="R251" i="2"/>
  <c r="P319" i="2"/>
  <c r="P338" i="2"/>
  <c r="R356" i="2"/>
  <c r="P380" i="2"/>
  <c r="BK383" i="2"/>
  <c r="J383" i="2" s="1"/>
  <c r="J78" i="2" s="1"/>
  <c r="T383" i="2"/>
  <c r="R148" i="2"/>
  <c r="T177" i="2"/>
  <c r="R182" i="2"/>
  <c r="P227" i="2"/>
  <c r="R284" i="2"/>
  <c r="BK338" i="2"/>
  <c r="J338" i="2" s="1"/>
  <c r="J72" i="2" s="1"/>
  <c r="BK380" i="2"/>
  <c r="J380" i="2" s="1"/>
  <c r="J77" i="2" s="1"/>
  <c r="R380" i="2"/>
  <c r="R383" i="2"/>
  <c r="BK148" i="2"/>
  <c r="J148" i="2"/>
  <c r="J62" i="2" s="1"/>
  <c r="R189" i="2"/>
  <c r="BK251" i="2"/>
  <c r="J251" i="2" s="1"/>
  <c r="J67" i="2" s="1"/>
  <c r="P284" i="2"/>
  <c r="R319" i="2"/>
  <c r="BK356" i="2"/>
  <c r="J356" i="2"/>
  <c r="J74" i="2" s="1"/>
  <c r="T380" i="2"/>
  <c r="T379" i="2" s="1"/>
  <c r="P383" i="2"/>
  <c r="BK280" i="2"/>
  <c r="J280" i="2"/>
  <c r="J68" i="2"/>
  <c r="BK353" i="2"/>
  <c r="J353" i="2" s="1"/>
  <c r="J73" i="2" s="1"/>
  <c r="BK386" i="2"/>
  <c r="J386" i="2"/>
  <c r="J79" i="2"/>
  <c r="BK377" i="2"/>
  <c r="J377" i="2"/>
  <c r="J75" i="2"/>
  <c r="F55" i="2"/>
  <c r="J93" i="2"/>
  <c r="BE108" i="2"/>
  <c r="BE138" i="2"/>
  <c r="BE144" i="2"/>
  <c r="BE196" i="2"/>
  <c r="BE298" i="2"/>
  <c r="BE345" i="2"/>
  <c r="J55" i="2"/>
  <c r="BE179" i="2"/>
  <c r="BE187" i="2"/>
  <c r="BE205" i="2"/>
  <c r="BE217" i="2"/>
  <c r="BE252" i="2"/>
  <c r="BE259" i="2"/>
  <c r="BE290" i="2"/>
  <c r="BE295" i="2"/>
  <c r="BE339" i="2"/>
  <c r="BE341" i="2"/>
  <c r="BE348" i="2"/>
  <c r="BE102" i="2"/>
  <c r="BE211" i="2"/>
  <c r="BE231" i="2"/>
  <c r="BE278" i="2"/>
  <c r="BE317" i="2"/>
  <c r="BE325" i="2"/>
  <c r="BE329" i="2"/>
  <c r="BE332" i="2"/>
  <c r="BE354" i="2"/>
  <c r="BE357" i="2"/>
  <c r="BE372" i="2"/>
  <c r="BE225" i="2"/>
  <c r="BE236" i="2"/>
  <c r="BE281" i="2"/>
  <c r="BE307" i="2"/>
  <c r="BE312" i="2"/>
  <c r="BE378" i="2"/>
  <c r="BE387" i="2"/>
  <c r="E89" i="2"/>
  <c r="BE149" i="2"/>
  <c r="BE161" i="2"/>
  <c r="BE168" i="2"/>
  <c r="BE175" i="2"/>
  <c r="BE201" i="2"/>
  <c r="BE222" i="2"/>
  <c r="BE263" i="2"/>
  <c r="BE265" i="2"/>
  <c r="BE336" i="2"/>
  <c r="BE385" i="2"/>
  <c r="BE159" i="2"/>
  <c r="BE181" i="2"/>
  <c r="BE246" i="2"/>
  <c r="BE269" i="2"/>
  <c r="BE274" i="2"/>
  <c r="BE351" i="2"/>
  <c r="BE363" i="2"/>
  <c r="BE374" i="2"/>
  <c r="BE381" i="2"/>
  <c r="BE384" i="2"/>
  <c r="BE132" i="2"/>
  <c r="BE178" i="2"/>
  <c r="BE183" i="2"/>
  <c r="BE190" i="2"/>
  <c r="BE276" i="2"/>
  <c r="BE285" i="2"/>
  <c r="BE343" i="2"/>
  <c r="BE367" i="2"/>
  <c r="BE370" i="2"/>
  <c r="BE382" i="2"/>
  <c r="BE116" i="2"/>
  <c r="BE121" i="2"/>
  <c r="BE124" i="2"/>
  <c r="BE154" i="2"/>
  <c r="BE228" i="2"/>
  <c r="BE241" i="2"/>
  <c r="BE255" i="2"/>
  <c r="BE320" i="2"/>
  <c r="BE360" i="2"/>
  <c r="F34" i="2"/>
  <c r="BA55" i="1" s="1"/>
  <c r="BA54" i="1" s="1"/>
  <c r="W30" i="1" s="1"/>
  <c r="F35" i="2"/>
  <c r="BB55" i="1" s="1"/>
  <c r="BB54" i="1" s="1"/>
  <c r="W31" i="1" s="1"/>
  <c r="F37" i="2"/>
  <c r="BD55" i="1" s="1"/>
  <c r="BD54" i="1" s="1"/>
  <c r="W33" i="1" s="1"/>
  <c r="F36" i="2"/>
  <c r="BC55" i="1" s="1"/>
  <c r="BC54" i="1" s="1"/>
  <c r="W32" i="1" s="1"/>
  <c r="J34" i="2"/>
  <c r="AW55" i="1" s="1"/>
  <c r="P283" i="2" l="1"/>
  <c r="R379" i="2"/>
  <c r="BK100" i="2"/>
  <c r="J100" i="2" s="1"/>
  <c r="J60" i="2" s="1"/>
  <c r="R283" i="2"/>
  <c r="R99" i="2" s="1"/>
  <c r="P379" i="2"/>
  <c r="P100" i="2"/>
  <c r="P99" i="2"/>
  <c r="AU55" i="1" s="1"/>
  <c r="AU54" i="1" s="1"/>
  <c r="T100" i="2"/>
  <c r="T283" i="2"/>
  <c r="BK283" i="2"/>
  <c r="J283" i="2"/>
  <c r="J69" i="2"/>
  <c r="R100" i="2"/>
  <c r="J101" i="2"/>
  <c r="J61" i="2" s="1"/>
  <c r="J284" i="2"/>
  <c r="J70" i="2" s="1"/>
  <c r="BK379" i="2"/>
  <c r="J379" i="2"/>
  <c r="J76" i="2"/>
  <c r="J33" i="2"/>
  <c r="AV55" i="1" s="1"/>
  <c r="AT55" i="1" s="1"/>
  <c r="AY54" i="1"/>
  <c r="AX54" i="1"/>
  <c r="AW54" i="1"/>
  <c r="AK30" i="1" s="1"/>
  <c r="F33" i="2"/>
  <c r="AZ55" i="1" s="1"/>
  <c r="AZ54" i="1" s="1"/>
  <c r="W29" i="1" s="1"/>
  <c r="T99" i="2" l="1"/>
  <c r="BK99" i="2"/>
  <c r="J99" i="2"/>
  <c r="J59" i="2"/>
  <c r="AV54" i="1"/>
  <c r="AK29" i="1" s="1"/>
  <c r="J30" i="2" l="1"/>
  <c r="AG55" i="1" s="1"/>
  <c r="AG54" i="1" s="1"/>
  <c r="AT54" i="1"/>
  <c r="AK26" i="1" l="1"/>
  <c r="AN54" i="1"/>
  <c r="J39" i="2"/>
  <c r="AN55" i="1"/>
  <c r="AK35" i="1"/>
</calcChain>
</file>

<file path=xl/sharedStrings.xml><?xml version="1.0" encoding="utf-8"?>
<sst xmlns="http://schemas.openxmlformats.org/spreadsheetml/2006/main" count="3823" uniqueCount="786">
  <si>
    <t>Export Komplet</t>
  </si>
  <si>
    <t>VZ</t>
  </si>
  <si>
    <t>2.0</t>
  </si>
  <si>
    <t>ZAMOK</t>
  </si>
  <si>
    <t>False</t>
  </si>
  <si>
    <t>{14e58285-5100-4c69-b445-8212539d4b8a}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</si>
  <si>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</si>
  <si>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</si>
  <si>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</si>
  <si>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</si>
  <si>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</si>
  <si>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</si>
  <si>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</si>
  <si>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</si>
  <si>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13032022R02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</si>
  <si>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</si>
  <si>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</si>
  <si>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VYHLÍDKA SAMBURU</t>
  </si>
  <si>
    <t>KSO:</t>
  </si>
  <si>
    <t>822 59 22</t>
  </si>
  <si>
    <t>CC-CZ:</t>
  </si>
  <si>
    <t/>
  </si>
  <si>
    <t>Místo:</t>
  </si>
  <si>
    <t>Ústí nad Labem</t>
  </si>
  <si>
    <t>Datum:</t>
  </si>
  <si>
    <t>Zadavatel:</t>
  </si>
  <si>
    <t>IČ:</t>
  </si>
  <si>
    <t>ZOO Ústí nad Labem</t>
  </si>
  <si>
    <t>DIČ:</t>
  </si>
  <si>
    <t>Uchazeč:</t>
  </si>
  <si>
    <t>Vyplň údaj</t>
  </si>
  <si>
    <t>Projektant:</t>
  </si>
  <si>
    <t>JINJAN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</si>
  <si>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</si>
  <si>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</si>
  <si>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</si>
  <si>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</si>
  <si>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</si>
  <si>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</si>
  <si>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</si>
  <si>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</si>
  <si>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</si>
  <si>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</si>
  <si>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</si>
  <si>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</si>
  <si>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</si>
  <si>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</si>
  <si>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</si>
  <si>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</si>
  <si>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</si>
  <si>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</si>
  <si>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</si>
  <si>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</si>
  <si>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</si>
  <si>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</si>
  <si>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</si>
  <si>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</si>
  <si>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</si>
  <si>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</si>
  <si>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</si>
  <si>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</si>
  <si>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</si>
  <si>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</si>
  <si>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</si>
  <si>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</si>
  <si>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</si>
  <si>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</si>
  <si>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</si>
  <si>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</si>
  <si>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</si>
  <si>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</si>
  <si>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</si>
  <si>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</si>
  <si>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</si>
  <si>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</si>
  <si>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</si>
  <si>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</si>
  <si>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</si>
  <si>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Hlavní stavební úpravy</t>
  </si>
  <si>
    <t>STA</t>
  </si>
  <si>
    <t>1</t>
  </si>
  <si>
    <t>{7aefc7a1-48b9-4286-9367-8e1bb91c67e4}</t>
  </si>
  <si>
    <t>2</t>
  </si>
  <si>
    <t>hydrofolvod</t>
  </si>
  <si>
    <t>277,034</t>
  </si>
  <si>
    <t>skls01</t>
  </si>
  <si>
    <t>67,78</t>
  </si>
  <si>
    <t>KRYCÍ LIST SOUPISU PRACÍ</t>
  </si>
  <si>
    <t>sklS02</t>
  </si>
  <si>
    <t>193</t>
  </si>
  <si>
    <t>skls03</t>
  </si>
  <si>
    <t>43,25</t>
  </si>
  <si>
    <t>zasyp</t>
  </si>
  <si>
    <t>5,08</t>
  </si>
  <si>
    <t>Objekt:</t>
  </si>
  <si>
    <t>01 - Hlavní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</si>
  <si>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</si>
  <si>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</si>
  <si>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</si>
  <si>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</si>
  <si>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</si>
  <si>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</si>
  <si>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</si>
  <si>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</si>
  <si>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</si>
  <si>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</si>
  <si>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</si>
  <si>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</si>
  <si>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</si>
  <si>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</si>
  <si>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</si>
  <si>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</si>
  <si>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764 - Konstrukce klempířské</t>
  </si>
  <si>
    <t xml:space="preserve">    766 - Konstrukce truhlářské</t>
  </si>
  <si>
    <t xml:space="preserve">    767 - Konstrukce zámečnické vč. přesunu hmot</t>
  </si>
  <si>
    <t>OST - Botanizaci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</si>
  <si>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</si>
  <si>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</si>
  <si>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</si>
  <si>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</si>
  <si>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</si>
  <si>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</si>
  <si>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</si>
  <si>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</si>
  <si>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</si>
  <si>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</si>
  <si>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</si>
  <si>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</si>
  <si>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</si>
  <si>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</si>
  <si>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</si>
  <si>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</si>
  <si>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</si>
  <si>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</si>
  <si>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</si>
  <si>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</si>
  <si>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</si>
  <si>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</si>
  <si>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122151101</t>
  </si>
  <si>
    <t>Odkopávky a prokopávky nezapažené strojně v hornině třídy těžitelnosti I skupiny 1 a 2 do 20 m3</t>
  </si>
  <si>
    <t>m3</t>
  </si>
  <si>
    <t>CS ÚRS 2022 02</t>
  </si>
  <si>
    <t>4</t>
  </si>
  <si>
    <t>-461639376</t>
  </si>
  <si>
    <t>Online PSC</t>
  </si>
  <si>
    <t>https://podminky.urs.cz/item/CS_URS_2022_02/122151101</t>
  </si>
  <si>
    <t>VV</t>
  </si>
  <si>
    <t>odkop pro novou rampu S03</t>
  </si>
  <si>
    <t>předpoklad 15cm</t>
  </si>
  <si>
    <t>31,0*0,15</t>
  </si>
  <si>
    <t>Součet</t>
  </si>
  <si>
    <t>132112131</t>
  </si>
  <si>
    <t>Hloubení nezapažených rýh šířky do 800 mm ručně s urovnáním dna do předepsaného profilu a spádu v hornině třídy těžitelnosti I skupiny 1 a 2 soudržných</t>
  </si>
  <si>
    <t>-635986807</t>
  </si>
  <si>
    <t>https://podminky.urs.cz/item/CS_URS_2022_02/132112131</t>
  </si>
  <si>
    <t>branka</t>
  </si>
  <si>
    <t>0,3*0,3*1,0*2</t>
  </si>
  <si>
    <t>schodiště</t>
  </si>
  <si>
    <t>0,5*0,5*1,0*4</t>
  </si>
  <si>
    <t>1,6*0,5*1,0</t>
  </si>
  <si>
    <t>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</si>
  <si>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</si>
  <si>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</si>
  <si>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1236227718</t>
  </si>
  <si>
    <t>https://podminky.urs.cz/item/CS_URS_2022_02/162251102</t>
  </si>
  <si>
    <t>pro zasyp a zpět</t>
  </si>
  <si>
    <t>zasyp*2</t>
  </si>
  <si>
    <t>167111101</t>
  </si>
  <si>
    <t>Nakládání, skládání a překládání neulehlého výkopku nebo sypaniny ručně nakládání, z hornin třídy těžitelnosti I, skupiny 1 až 3</t>
  </si>
  <si>
    <t>-852724911</t>
  </si>
  <si>
    <t>https://podminky.urs.cz/item/CS_URS_2022_02/167111101</t>
  </si>
  <si>
    <t>5</t>
  </si>
  <si>
    <t>17415.101</t>
  </si>
  <si>
    <t>Zásyp vhodnou nakoupenou sypaninou strojně s uložením výkopku ve vrstvách se zhutněním jam, šachet, rýh nebo kolem objektů v těchto vykopávkách</t>
  </si>
  <si>
    <t>2035765695</t>
  </si>
  <si>
    <t>pro mohyly</t>
  </si>
  <si>
    <t>(10,5+2,0)*0,5</t>
  </si>
  <si>
    <t>pro terenní úpravy</t>
  </si>
  <si>
    <t>předpoklad</t>
  </si>
  <si>
    <t>50,0</t>
  </si>
  <si>
    <t>sypaninanova</t>
  </si>
  <si>
    <t>Mezisoučet</t>
  </si>
  <si>
    <t>6</t>
  </si>
  <si>
    <t>174151101</t>
  </si>
  <si>
    <t>Zásyp sypaninou z jakékoliv horniny strojně s uložením výkopku ve vrstvách se zhutněním jam, šachet, rýh nebo kolem objektů v těchto vykopávkách</t>
  </si>
  <si>
    <t>1187846354</t>
  </si>
  <si>
    <t>https://podminky.urs.cz/item/CS_URS_2022_02/174151101</t>
  </si>
  <si>
    <t>P</t>
  </si>
  <si>
    <t>Poznámka k položce:_x000D_
Zeminu dodá investor</t>
  </si>
  <si>
    <t>zasyp pro terenní úpravy vykopanou zeminou</t>
  </si>
  <si>
    <t>3,3+1,78</t>
  </si>
  <si>
    <t>7</t>
  </si>
  <si>
    <t>181951112</t>
  </si>
  <si>
    <t>Úprava pláně vyrovnáním výškových rozdílů strojně v hornině třídy těžitelnosti I, skupiny 1 až 3 se zhutněním</t>
  </si>
  <si>
    <t>m2</t>
  </si>
  <si>
    <t>1003278838</t>
  </si>
  <si>
    <t>https://podminky.urs.cz/item/CS_URS_2022_02/181951112</t>
  </si>
  <si>
    <t xml:space="preserve">plocha vstupu </t>
  </si>
  <si>
    <t>30,0</t>
  </si>
  <si>
    <t>8</t>
  </si>
  <si>
    <t>182112.21</t>
  </si>
  <si>
    <t>Modelace svahu u stávající zídky vč. dosypání vykopané zeminy</t>
  </si>
  <si>
    <t>1122224799</t>
  </si>
  <si>
    <t xml:space="preserve">předpoklad </t>
  </si>
  <si>
    <t>10,0</t>
  </si>
  <si>
    <t>Zakládání</t>
  </si>
  <si>
    <t>9</t>
  </si>
  <si>
    <t>274313611</t>
  </si>
  <si>
    <t>Základy z betonu prostého pasy betonu kamenem neprokládaného tř. C 16/20</t>
  </si>
  <si>
    <t>-189576407</t>
  </si>
  <si>
    <t>https://podminky.urs.cz/item/CS_URS_2022_02/274313611</t>
  </si>
  <si>
    <t>10</t>
  </si>
  <si>
    <t>274351121</t>
  </si>
  <si>
    <t>Bednění základů pasů rovné zřízení</t>
  </si>
  <si>
    <t>-553641069</t>
  </si>
  <si>
    <t>https://podminky.urs.cz/item/CS_URS_2022_02/274351121</t>
  </si>
  <si>
    <t>(1,6+0,5)*2*0,2</t>
  </si>
  <si>
    <t>11</t>
  </si>
  <si>
    <t>274351122</t>
  </si>
  <si>
    <t>Bednění základů pasů rovné odstranění</t>
  </si>
  <si>
    <t>1571270616</t>
  </si>
  <si>
    <t>https://podminky.urs.cz/item/CS_URS_2022_02/274351122</t>
  </si>
  <si>
    <t>12</t>
  </si>
  <si>
    <t>275313611</t>
  </si>
  <si>
    <t>Základy z betonu prostého patky a bloky z betonu kamenem neprokládaného tř. C 16/20</t>
  </si>
  <si>
    <t>1952171720</t>
  </si>
  <si>
    <t>https://podminky.urs.cz/item/CS_URS_2022_02/275313611</t>
  </si>
  <si>
    <t>13</t>
  </si>
  <si>
    <t>275351121</t>
  </si>
  <si>
    <t>Bednění základů patek zřízení</t>
  </si>
  <si>
    <t>-1898963625</t>
  </si>
  <si>
    <t>https://podminky.urs.cz/item/CS_URS_2022_02/275351121</t>
  </si>
  <si>
    <t>0,3*4*0,2*2</t>
  </si>
  <si>
    <t>0,5*4*0,2*4</t>
  </si>
  <si>
    <t>14</t>
  </si>
  <si>
    <t>275351122</t>
  </si>
  <si>
    <t>Bednění základů patek odstranění</t>
  </si>
  <si>
    <t>224664570</t>
  </si>
  <si>
    <t>https://podminky.urs.cz/item/CS_URS_2022_02/275351122</t>
  </si>
  <si>
    <t>Svislé a kompletní konstrukce</t>
  </si>
  <si>
    <t>338991.11</t>
  </si>
  <si>
    <t>Ohraničení výsadby na obrubu navařená ocelová pásovina šířky 40mm, výšky 400mm, aktátové odkorněné stojky v -400mm- 21ks, napnuté lano 62m</t>
  </si>
  <si>
    <t>soub</t>
  </si>
  <si>
    <t>-1638870338</t>
  </si>
  <si>
    <t>16</t>
  </si>
  <si>
    <t>348101210</t>
  </si>
  <si>
    <t>Osazení vrat nebo vrátek k oplocení na sloupky ocelové, plochy jednotlivě do 2 m2</t>
  </si>
  <si>
    <t>kus</t>
  </si>
  <si>
    <t>1162647711</t>
  </si>
  <si>
    <t>https://podminky.urs.cz/item/CS_URS_2022_02/348101210</t>
  </si>
  <si>
    <t>17</t>
  </si>
  <si>
    <t>M</t>
  </si>
  <si>
    <t>55342.20</t>
  </si>
  <si>
    <t>branka vchodová kovová uzamykatelná 800x1100 mm vč. ocelových sloupů do základu</t>
  </si>
  <si>
    <t>2021737302</t>
  </si>
  <si>
    <t>Vodorovné konstrukce</t>
  </si>
  <si>
    <t>18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</si>
  <si>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</si>
  <si>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</si>
  <si>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446975999</t>
  </si>
  <si>
    <t>https://podminky.urs.cz/item/CS_URS_2022_02/411388531</t>
  </si>
  <si>
    <t>12,5*0,3*0,06</t>
  </si>
  <si>
    <t>19</t>
  </si>
  <si>
    <t>434191.41</t>
  </si>
  <si>
    <t>Osazování a dodávka schodišťových stupňů kamenných - předpoklad 5ks</t>
  </si>
  <si>
    <t>-987824026</t>
  </si>
  <si>
    <t>Poznámka k položce:_x000D_
 bude upřesněno dle stávajícího stavu</t>
  </si>
  <si>
    <t>Komunikace pozemní</t>
  </si>
  <si>
    <t>20</t>
  </si>
  <si>
    <t>564201.11</t>
  </si>
  <si>
    <t>Kryt ze štěrku (porfyru) plochy do 100 m2 tl 5 mm</t>
  </si>
  <si>
    <t>748378244</t>
  </si>
  <si>
    <t>skladba S.03</t>
  </si>
  <si>
    <t>dle projektanta</t>
  </si>
  <si>
    <t>564201.15</t>
  </si>
  <si>
    <t>Kryt ze štěrku (porfyru) plochy do 100 m2 tl 55 mm</t>
  </si>
  <si>
    <t>-96194743</t>
  </si>
  <si>
    <t>32,0</t>
  </si>
  <si>
    <t>22</t>
  </si>
  <si>
    <t>564201.17</t>
  </si>
  <si>
    <t>Kryt ze štěrku (porfyru) plochy přes 100 m2 tl 125 mm</t>
  </si>
  <si>
    <t>1195414799</t>
  </si>
  <si>
    <t>23</t>
  </si>
  <si>
    <t>564201.25</t>
  </si>
  <si>
    <t>Kryt ze štěrku (porfyru) plochy do 100 m2 tl 50-80 mm</t>
  </si>
  <si>
    <t>1080180607</t>
  </si>
  <si>
    <t xml:space="preserve">frakce 8/16mm </t>
  </si>
  <si>
    <t>S.04+S.01</t>
  </si>
  <si>
    <t>43,446+67,78</t>
  </si>
  <si>
    <t>24</t>
  </si>
  <si>
    <t>564201.27</t>
  </si>
  <si>
    <t>Kryt ze štěrku (porfyru) plochy do 100 m2 tl 80-100 mm</t>
  </si>
  <si>
    <t>510788230</t>
  </si>
  <si>
    <t>S.05</t>
  </si>
  <si>
    <t>250,0</t>
  </si>
  <si>
    <t>25</t>
  </si>
  <si>
    <t>564730.001</t>
  </si>
  <si>
    <t>Podklad z kameniva hrubého drceného vel. 4-8 mm plochy do 100 m2 tl 100 mm</t>
  </si>
  <si>
    <t>-392595131</t>
  </si>
  <si>
    <t>26</t>
  </si>
  <si>
    <t>593531.11</t>
  </si>
  <si>
    <t>Kladení dlažby z plastových vegetačních tvárnic pro pěší se zámkem tl 50 mm pl do 50 m2 vč. zasypání porofyrovým štěrkem</t>
  </si>
  <si>
    <t>266455846</t>
  </si>
  <si>
    <t>27</t>
  </si>
  <si>
    <t>56245.42</t>
  </si>
  <si>
    <t>dílce zatravňovací v-50mm (ref.v.Exoraster TE50)</t>
  </si>
  <si>
    <t>1886311993</t>
  </si>
  <si>
    <t>skls03*1,05</t>
  </si>
  <si>
    <t>Úpravy povrchů, podlahy a osazování výplní</t>
  </si>
  <si>
    <t>28</t>
  </si>
  <si>
    <t>6221111.1</t>
  </si>
  <si>
    <t>Vyspravení povrchu vnějších ploch stávající betonové zídky po vybouraní otvoru pro branku</t>
  </si>
  <si>
    <t>648688513</t>
  </si>
  <si>
    <t>2,5</t>
  </si>
  <si>
    <t>29</t>
  </si>
  <si>
    <t>622135001</t>
  </si>
  <si>
    <t>Vyrovnání nerovností podkladu vnějších omítaných ploch maltou, tloušťky do 10 mm vápenocementovou stěn</t>
  </si>
  <si>
    <t>-747500544</t>
  </si>
  <si>
    <t>https://podminky.urs.cz/item/CS_URS_2022_02/622135001</t>
  </si>
  <si>
    <t>oprava koruny</t>
  </si>
  <si>
    <t>18,5*1,0</t>
  </si>
  <si>
    <t>30</t>
  </si>
  <si>
    <t>622151011</t>
  </si>
  <si>
    <t>Penetrační nátěr vnějších pastovitých tenkovrstvých omítek silikátový paropropustný stěn</t>
  </si>
  <si>
    <t>801454566</t>
  </si>
  <si>
    <t>https://podminky.urs.cz/item/CS_URS_2022_02/622151011</t>
  </si>
  <si>
    <t>31</t>
  </si>
  <si>
    <t>622325108</t>
  </si>
  <si>
    <t>Oprava vápenocementové omítky vnějších ploch stupně členitosti 1 hladké stěn, v rozsahu opravované plochy přes 65 do 80%</t>
  </si>
  <si>
    <t>233365407</t>
  </si>
  <si>
    <t>https://podminky.urs.cz/item/CS_URS_2022_02/622325108</t>
  </si>
  <si>
    <t>32</t>
  </si>
  <si>
    <t>622541022</t>
  </si>
  <si>
    <t>Omítka tenkovrstvá silikonsilikátová vnějších ploch probarvená bez penetrace, zatíraná (škrábaná), tloušťky 2,0 mm stěn</t>
  </si>
  <si>
    <t>-1385293914</t>
  </si>
  <si>
    <t>https://podminky.urs.cz/item/CS_URS_2022_02/622541022</t>
  </si>
  <si>
    <t>Ostatní konstrukce a práce, bourání</t>
  </si>
  <si>
    <t>33</t>
  </si>
  <si>
    <t>916231.11</t>
  </si>
  <si>
    <t>Osazení stávajících betonových obrubníků pro zpevnění svahu, demontované z původní rampy vč. manipulace</t>
  </si>
  <si>
    <t>ks</t>
  </si>
  <si>
    <t>915279620</t>
  </si>
  <si>
    <t>všechny vykopané</t>
  </si>
  <si>
    <t>8+8+3</t>
  </si>
  <si>
    <t>34</t>
  </si>
  <si>
    <t>919726122</t>
  </si>
  <si>
    <t>Geotextilie netkaná pro ochranu, separaci nebo filtraci měrná hmotnost přes 200 do 300 g/m2</t>
  </si>
  <si>
    <t>934983674</t>
  </si>
  <si>
    <t>https://podminky.urs.cz/item/CS_URS_2022_02/919726122</t>
  </si>
  <si>
    <t>35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</si>
  <si>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</si>
  <si>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</si>
  <si>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m</t>
  </si>
  <si>
    <t>335294111</t>
  </si>
  <si>
    <t>https://podminky.urs.cz/item/CS_URS_2022_02/935111111</t>
  </si>
  <si>
    <t>14,6</t>
  </si>
  <si>
    <t>36</t>
  </si>
  <si>
    <t>59227.24</t>
  </si>
  <si>
    <t>žlab pro povrchové odvodnění betonový 70/100x270x210mm</t>
  </si>
  <si>
    <t>CS ÚRS 2022 01</t>
  </si>
  <si>
    <t>1856852688</t>
  </si>
  <si>
    <t>70,0</t>
  </si>
  <si>
    <t>37</t>
  </si>
  <si>
    <t>949101111</t>
  </si>
  <si>
    <t>Lešení pomocné pracovní pro objekty pozemních staveb pro zatížení do 150 kg/m2, o výšce lešeňové podlahy do 1,9 m</t>
  </si>
  <si>
    <t>-2105888501</t>
  </si>
  <si>
    <t>https://podminky.urs.cz/item/CS_URS_2022_02/949101111</t>
  </si>
  <si>
    <t>38,7*1,5</t>
  </si>
  <si>
    <t>38</t>
  </si>
  <si>
    <t>985131311</t>
  </si>
  <si>
    <t>Očištění ploch stěn, rubu kleneb a podlah ruční dočištění ocelovými kartáči</t>
  </si>
  <si>
    <t>-1880837693</t>
  </si>
  <si>
    <t>https://podminky.urs.cz/item/CS_URS_2022_02/985131311</t>
  </si>
  <si>
    <t>39</t>
  </si>
  <si>
    <t>99989.112</t>
  </si>
  <si>
    <t>Zhotovení přípojek specialistů pro stánek (ZTI a elektro) vč. zhotovení prostupu stropní konstrukcí, zapravení a utěsnění, likvidace odpadu a dodaní materiálu</t>
  </si>
  <si>
    <t>kpl</t>
  </si>
  <si>
    <t>-1714557698</t>
  </si>
  <si>
    <t>40</t>
  </si>
  <si>
    <t>99989.160</t>
  </si>
  <si>
    <t>Zhotovení detailu u prostupu pro slunečníky (přetažení hydroizolace, kotevní prvek)</t>
  </si>
  <si>
    <t>-634135285</t>
  </si>
  <si>
    <t>41</t>
  </si>
  <si>
    <t>99989.115</t>
  </si>
  <si>
    <t>Ostatní prací, konstrukce a detaily jinde neuvedené - předpoklad</t>
  </si>
  <si>
    <t>1421526433</t>
  </si>
  <si>
    <t>998</t>
  </si>
  <si>
    <t>Přesun hmot</t>
  </si>
  <si>
    <t>42</t>
  </si>
  <si>
    <t>998225111</t>
  </si>
  <si>
    <t>Přesun hmot pro komunikace s krytem z kameniva, monolitickým betonovým nebo živičným dopravní vzdálenost do 200 m jakékoliv délky objektu</t>
  </si>
  <si>
    <t>t</t>
  </si>
  <si>
    <t>996949944</t>
  </si>
  <si>
    <t>https://podminky.urs.cz/item/CS_URS_2022_02/998225111</t>
  </si>
  <si>
    <t>PSV</t>
  </si>
  <si>
    <t>Práce a dodávky PSV</t>
  </si>
  <si>
    <t>711</t>
  </si>
  <si>
    <t>Izolace proti vodě, vlhkosti a plynům</t>
  </si>
  <si>
    <t>43</t>
  </si>
  <si>
    <t>711131101</t>
  </si>
  <si>
    <t>Provedení izolace proti zemní vlhkosti pásy na sucho AIP nebo tkaniny na ploše vodorovné V</t>
  </si>
  <si>
    <t>711983298</t>
  </si>
  <si>
    <t>https://podminky.urs.cz/item/CS_URS_2022_02/711131101</t>
  </si>
  <si>
    <t>sklS02*2</t>
  </si>
  <si>
    <t>skls01*2</t>
  </si>
  <si>
    <t>44</t>
  </si>
  <si>
    <t>69311081</t>
  </si>
  <si>
    <t>geotextilie netkaná separační, ochranná, filtrační, drenážní PES 300g/m2</t>
  </si>
  <si>
    <t>450813076</t>
  </si>
  <si>
    <t>sklS02*1,165*2+skls01*1,165*2</t>
  </si>
  <si>
    <t>okolo ocelového profilu</t>
  </si>
  <si>
    <t>38,7*(0,3+0,12)*1,165</t>
  </si>
  <si>
    <t>45</t>
  </si>
  <si>
    <t>711161115</t>
  </si>
  <si>
    <t>Izolace proti zemní vlhkosti a beztlakové vodě nopovými fóliemi na ploše vodorovné V vrstva ochranná, odvětrávací a drenážní výška nopku 20,0 mm, tl. fólie do 1,0 mm</t>
  </si>
  <si>
    <t>-1989652615</t>
  </si>
  <si>
    <t>https://podminky.urs.cz/item/CS_URS_2022_02/711161115</t>
  </si>
  <si>
    <t>sklS02+skls01+"přetažení folie"21,5*1,0</t>
  </si>
  <si>
    <t>46</t>
  </si>
  <si>
    <t>711461.01</t>
  </si>
  <si>
    <t>Provedení izolace proti tlakové vodě vodorovné fólií zesílením spojů páskem</t>
  </si>
  <si>
    <t>-375805462</t>
  </si>
  <si>
    <t>skladba S02</t>
  </si>
  <si>
    <t>193,0</t>
  </si>
  <si>
    <t>38,7*(0,3+0,12)</t>
  </si>
  <si>
    <t>47</t>
  </si>
  <si>
    <t>711462103</t>
  </si>
  <si>
    <t>Provedení izolace proti povrchové a podpovrchové tlakové vodě fóliemi na ploše svislé S přilepenou v plné ploše</t>
  </si>
  <si>
    <t>-1255943101</t>
  </si>
  <si>
    <t>https://podminky.urs.cz/item/CS_URS_2022_02/711462103</t>
  </si>
  <si>
    <t>přetažení folie</t>
  </si>
  <si>
    <t>22,2*0,5</t>
  </si>
  <si>
    <t>48</t>
  </si>
  <si>
    <t>28323113</t>
  </si>
  <si>
    <t>fólie HDPE (940-950kg/m3) na skládky a proti zemní vlhkosti nad úrovní terénu tl 2mm</t>
  </si>
  <si>
    <t>-1635787736</t>
  </si>
  <si>
    <t>22,2*0,5*1,221</t>
  </si>
  <si>
    <t>hydrofolvod*1,165</t>
  </si>
  <si>
    <t>49</t>
  </si>
  <si>
    <t>998711101</t>
  </si>
  <si>
    <t>Přesun hmot pro izolace proti vodě, vlhkosti a plynům stanovený z hmotnosti přesunovaného materiálu vodorovná dopravní vzdálenost do 50 m v objektech výšky do 6 m</t>
  </si>
  <si>
    <t>295326589</t>
  </si>
  <si>
    <t>https://podminky.urs.cz/item/CS_URS_2022_02/998711101</t>
  </si>
  <si>
    <t>712</t>
  </si>
  <si>
    <t>Povlakové krytiny</t>
  </si>
  <si>
    <t>50</t>
  </si>
  <si>
    <t>712771271</t>
  </si>
  <si>
    <t>Provedení filtrační vrstvy vegetační střechy z textilií kladených volně s přesahem, sklon střechy do 5°</t>
  </si>
  <si>
    <t>-820552273</t>
  </si>
  <si>
    <t>https://podminky.urs.cz/item/CS_URS_2022_02/712771271</t>
  </si>
  <si>
    <t>skls02</t>
  </si>
  <si>
    <t>51</t>
  </si>
  <si>
    <t>69311068</t>
  </si>
  <si>
    <t>geotextilie netkaná separační, ochranná, filtrační, drenážní PP 300g/m2</t>
  </si>
  <si>
    <t>-1235250447</t>
  </si>
  <si>
    <t>skls01*1,165</t>
  </si>
  <si>
    <t>skls02*1,165</t>
  </si>
  <si>
    <t>52</t>
  </si>
  <si>
    <t>712771401</t>
  </si>
  <si>
    <t>Provedení vegetační vrstvy vegetační střechy ze substrátu, tloušťky do 100 mm, sklon střechy do 5°</t>
  </si>
  <si>
    <t>465716240</t>
  </si>
  <si>
    <t>https://podminky.urs.cz/item/CS_URS_2022_02/712771401</t>
  </si>
  <si>
    <t>skls01+"s04"43,446</t>
  </si>
  <si>
    <t>53</t>
  </si>
  <si>
    <t>10321002</t>
  </si>
  <si>
    <t>substrát vegetačních střech extenzivní trávníkový</t>
  </si>
  <si>
    <t>-1672785822</t>
  </si>
  <si>
    <t>skls01*0,095</t>
  </si>
  <si>
    <t>43,446*0,095</t>
  </si>
  <si>
    <t>54</t>
  </si>
  <si>
    <t>998712101</t>
  </si>
  <si>
    <t>Přesun hmot pro povlakové krytiny stanovený z hmotnosti přesunovaného materiálu vodorovná dopravní vzdálenost do 50 m v objektech výšky do 6 m</t>
  </si>
  <si>
    <t>-1378668720</t>
  </si>
  <si>
    <t>https://podminky.urs.cz/item/CS_URS_2022_02/998712101</t>
  </si>
  <si>
    <t>764</t>
  </si>
  <si>
    <t>Konstrukce klempířské</t>
  </si>
  <si>
    <t>55</t>
  </si>
  <si>
    <t>764004801</t>
  </si>
  <si>
    <t>Demontáž klempířských konstrukcí žlabu podokapního do suti</t>
  </si>
  <si>
    <t>-733567952</t>
  </si>
  <si>
    <t>https://podminky.urs.cz/item/CS_URS_2022_02/764004801</t>
  </si>
  <si>
    <t>56</t>
  </si>
  <si>
    <t>764004861</t>
  </si>
  <si>
    <t>Demontáž klempířských konstrukcí svodu do suti</t>
  </si>
  <si>
    <t>-504830688</t>
  </si>
  <si>
    <t>https://podminky.urs.cz/item/CS_URS_2022_02/764004861</t>
  </si>
  <si>
    <t>57</t>
  </si>
  <si>
    <t>764214.02</t>
  </si>
  <si>
    <t>Oplechování horních ploch zdí a nadezdívek (atik) z pozinkovaného plechu mechanicky kotvené rš 100 mm vč. příponky</t>
  </si>
  <si>
    <t>1312861764</t>
  </si>
  <si>
    <t>17,5</t>
  </si>
  <si>
    <t>58</t>
  </si>
  <si>
    <t>764214.04</t>
  </si>
  <si>
    <t>Oplechování horních ploch zdí a nadezdívek (atik) z pozinkovaného plechu s povrchovou úpravou mechanicky kotvené rš 300 mm vč. příponky</t>
  </si>
  <si>
    <t>-540460313</t>
  </si>
  <si>
    <t>5,6</t>
  </si>
  <si>
    <t>59</t>
  </si>
  <si>
    <t>764511602</t>
  </si>
  <si>
    <t>Žlab podokapní z pozinkovaného plechu s povrchovou úpravou včetně háků a čel půlkruhový rš 330 mm</t>
  </si>
  <si>
    <t>-2037618130</t>
  </si>
  <si>
    <t>https://podminky.urs.cz/item/CS_URS_2022_02/764511602</t>
  </si>
  <si>
    <t>12,8</t>
  </si>
  <si>
    <t>60</t>
  </si>
  <si>
    <t>764518.23</t>
  </si>
  <si>
    <t>Svody kruhové včetně objímek, kolen, odskoků z Pz s povrchovou úpravou průměru 120 mm vč. 2 kolen a napojení na gajgry</t>
  </si>
  <si>
    <t>-802559642</t>
  </si>
  <si>
    <t>5,0</t>
  </si>
  <si>
    <t>766</t>
  </si>
  <si>
    <t>Konstrukce truhlářské</t>
  </si>
  <si>
    <t>61</t>
  </si>
  <si>
    <t>766311.11</t>
  </si>
  <si>
    <t>Demontáž zábradlí dřevěného vč. ocelových sloupků</t>
  </si>
  <si>
    <t>1105496533</t>
  </si>
  <si>
    <t>20,0</t>
  </si>
  <si>
    <t>767</t>
  </si>
  <si>
    <t>Konstrukce zámečnické vč. přesunu hmot</t>
  </si>
  <si>
    <t>62</t>
  </si>
  <si>
    <t>767161813</t>
  </si>
  <si>
    <t>Demontáž zábradlí do suti rovného nerozebíratelný spoj hmotnosti 1 m zábradlí do 20 kg</t>
  </si>
  <si>
    <t>-1521187158</t>
  </si>
  <si>
    <t>https://podminky.urs.cz/item/CS_URS_2022_02/767161813</t>
  </si>
  <si>
    <t>63</t>
  </si>
  <si>
    <t>767896.10</t>
  </si>
  <si>
    <t>Montáž a dodávka ocelové samofixační obruby v-150mm</t>
  </si>
  <si>
    <t>-2111761619</t>
  </si>
  <si>
    <t>0,77+6,6+6,0+5,8+27,8+27,9</t>
  </si>
  <si>
    <t>64</t>
  </si>
  <si>
    <t>767896.12</t>
  </si>
  <si>
    <t>Montáž a dodávka ocelové L profilu 150x150x10mm kotvený z horní strany</t>
  </si>
  <si>
    <t>487036875</t>
  </si>
  <si>
    <t>38,7</t>
  </si>
  <si>
    <t>65</t>
  </si>
  <si>
    <t>767896.50</t>
  </si>
  <si>
    <t>Montáž a dodávka ocelového schodiště s podestou a zábradlí vč. kotvících prvků</t>
  </si>
  <si>
    <t>1590432756</t>
  </si>
  <si>
    <t xml:space="preserve">Poznámka k položce:_x000D_
- schodišťové stupně, podesta - pororošt_x000D_
- schodišťové bočnice - plochá ocelová pásovina_x000D_
- kce podesty - profil UPE120_x000D_
- sloupy - profil JC100x100x5_x000D_
- zábradlí ocelové, výplň - svislá ocel. lanka_x000D_
</t>
  </si>
  <si>
    <t>66</t>
  </si>
  <si>
    <t>767896.52</t>
  </si>
  <si>
    <t>Příprava pro kotvení sloupků zábradlí (ocelová patka, horní deska 80x80mm, závit M20, v. 200mm, navařené na ocelové obruby a L profily)</t>
  </si>
  <si>
    <t>-1335248273</t>
  </si>
  <si>
    <t>67</t>
  </si>
  <si>
    <t>767896.60</t>
  </si>
  <si>
    <t>Výměna stávajícího šachtového poklopu 680x680mm, nový litinový poklop 700x700mm (ref. výr. Scobalit SDM 12) vč. likvidace původního</t>
  </si>
  <si>
    <t>-92711817</t>
  </si>
  <si>
    <t>68</t>
  </si>
  <si>
    <t>767896.80</t>
  </si>
  <si>
    <t>Osazení a dodávka slunečníků, průměr 2300-2500mm, podchodná výška 2100mm vč. podnože a kotvení (přivrtání na kříž)</t>
  </si>
  <si>
    <t>-2008383163</t>
  </si>
  <si>
    <t>Poznámka k položce:_x000D_
zastřešení řešeno syntetickým palmovým listem (Palmex), konstrukce ocelová v barvě RAL8011, kotvena do betonu na ocelový kříž pomocí chemické kotvy</t>
  </si>
  <si>
    <t>OST</t>
  </si>
  <si>
    <t>Botanizaci</t>
  </si>
  <si>
    <t>69</t>
  </si>
  <si>
    <t>101010.20</t>
  </si>
  <si>
    <t>Botanizace etapa II.</t>
  </si>
  <si>
    <t>512</t>
  </si>
  <si>
    <t>-1537055860</t>
  </si>
  <si>
    <t>VRN</t>
  </si>
  <si>
    <t>Vedlejší rozpočtové náklady</t>
  </si>
  <si>
    <t>VRN3</t>
  </si>
  <si>
    <t>Zařízení staveniště</t>
  </si>
  <si>
    <t>70</t>
  </si>
  <si>
    <t>032002.00</t>
  </si>
  <si>
    <t>Zařízení staveniště vč. ochranění, přípravných prací a likvidace zařízení staveniště, úklidu po ukončení stavební činnosti</t>
  </si>
  <si>
    <t>1024</t>
  </si>
  <si>
    <t>1879256376</t>
  </si>
  <si>
    <t>71</t>
  </si>
  <si>
    <t>034503.00</t>
  </si>
  <si>
    <t>Instalace poddružného měření vody a elektroinstlalací</t>
  </si>
  <si>
    <t>2136670033</t>
  </si>
  <si>
    <t>VRN4</t>
  </si>
  <si>
    <t>Inženýrská činnost</t>
  </si>
  <si>
    <t>72</t>
  </si>
  <si>
    <t>0450020.1</t>
  </si>
  <si>
    <t>Náklady spojené se zajištěním bezpečnosti BOZP pracovníků na stavbě</t>
  </si>
  <si>
    <t>-203853749</t>
  </si>
  <si>
    <t>73</t>
  </si>
  <si>
    <t>045002000</t>
  </si>
  <si>
    <t>Kompletační a koordinační činnost</t>
  </si>
  <si>
    <t>-19333140</t>
  </si>
  <si>
    <t>VRN9</t>
  </si>
  <si>
    <t>Ostatní náklady</t>
  </si>
  <si>
    <t>74</t>
  </si>
  <si>
    <t>0910020.0</t>
  </si>
  <si>
    <t>Zvýšené náklady spojené s provozem investora a umístěním a podmínkami stavby</t>
  </si>
  <si>
    <t>1735594006</t>
  </si>
  <si>
    <t>SEZNAM FIGUR</t>
  </si>
  <si>
    <t>Výměra</t>
  </si>
  <si>
    <t xml:space="preserve"> 01</t>
  </si>
  <si>
    <t>Použití figury:</t>
  </si>
  <si>
    <t>skladba S01</t>
  </si>
  <si>
    <t>30,34+31,44+3,0*2</t>
  </si>
  <si>
    <t>Provedení izolace proti zemní vlhkosti pásy na sucho vodorovné AIP nebo tkaninou</t>
  </si>
  <si>
    <t>Izolace proti zemní vlhkosti nopovou fólií vodorovná, nopek v 20,0 mm, tl do 1,0 mm</t>
  </si>
  <si>
    <t>Provedení filtrační vrstvy vegetační střechy z textilií sklon do 5°</t>
  </si>
  <si>
    <t>Provedení vegetační vrstvy ze substrátu tl do 100 mm vegetační střechy sklon do 5°</t>
  </si>
  <si>
    <t>Kryt ze štěrku (porfyru)  plochy přes 100 m2 tl 125 mm</t>
  </si>
  <si>
    <t>Kryt ze štěrku (porfyru)  plochy do 100 m2 tl 5 mm</t>
  </si>
  <si>
    <t>Úprava pláně v hornině třídy těžitelnosti I skupiny 1 až 3 se zhutněním strojně</t>
  </si>
  <si>
    <t>Geotextilie pro ochranu, separaci a filtraci netkaná měrná hm přes 200 do 300 g/m2</t>
  </si>
  <si>
    <t>Zásyp jam, šachet rýh nebo kolem objektů sypaninou se zhutněním</t>
  </si>
  <si>
    <t>Vodorovné přemístění přes 20 do 50 m výkopku/sypaniny z horniny třídy těžitelnosti I skupiny 1 až 3</t>
  </si>
  <si>
    <t>Nakládání výkopku z hornin třídy těžitelnosti I skupiny 1 až 3 ručně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</si>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</sst>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348101210" TargetMode="External"/><Relationship Id="rId18" Type="http://schemas.openxmlformats.org/officeDocument/2006/relationships/hyperlink" Target="https://podminky.urs.cz/item/CS_URS_2022_02/622541022" TargetMode="External"/><Relationship Id="rId26" Type="http://schemas.openxmlformats.org/officeDocument/2006/relationships/hyperlink" Target="https://podminky.urs.cz/item/CS_URS_2022_02/711462103" TargetMode="External"/><Relationship Id="rId3" Type="http://schemas.openxmlformats.org/officeDocument/2006/relationships/hyperlink" Target="https://podminky.urs.cz/item/CS_URS_2022_02/162251102" TargetMode="External"/><Relationship Id="rId21" Type="http://schemas.openxmlformats.org/officeDocument/2006/relationships/hyperlink" Target="https://podminky.urs.cz/item/CS_URS_2022_02/949101111" TargetMode="External"/><Relationship Id="rId34" Type="http://schemas.openxmlformats.org/officeDocument/2006/relationships/hyperlink" Target="https://podminky.urs.cz/item/CS_URS_2022_02/767161813" TargetMode="External"/><Relationship Id="rId7" Type="http://schemas.openxmlformats.org/officeDocument/2006/relationships/hyperlink" Target="https://podminky.urs.cz/item/CS_URS_2022_02/274313611" TargetMode="External"/><Relationship Id="rId12" Type="http://schemas.openxmlformats.org/officeDocument/2006/relationships/hyperlink" Target="https://podminky.urs.cz/item/CS_URS_2022_02/275351122" TargetMode="External"/><Relationship Id="rId17" Type="http://schemas.openxmlformats.org/officeDocument/2006/relationships/hyperlink" Target="https://podminky.urs.cz/item/CS_URS_2022_02/622325108" TargetMode="External"/><Relationship Id="rId25" Type="http://schemas.openxmlformats.org/officeDocument/2006/relationships/hyperlink" Target="https://podminky.urs.cz/item/CS_URS_2022_02/711161115" TargetMode="External"/><Relationship Id="rId33" Type="http://schemas.openxmlformats.org/officeDocument/2006/relationships/hyperlink" Target="https://podminky.urs.cz/item/CS_URS_2022_02/764511602" TargetMode="External"/><Relationship Id="rId2" Type="http://schemas.openxmlformats.org/officeDocument/2006/relationships/hyperlink" Target="https://podminky.urs.cz/item/CS_URS_2022_02/132112131" TargetMode="External"/><Relationship Id="rId16" Type="http://schemas.openxmlformats.org/officeDocument/2006/relationships/hyperlink" Target="https://podminky.urs.cz/item/CS_URS_2022_02/622151011" TargetMode="External"/><Relationship Id="rId20" Type="http://schemas.openxmlformats.org/officeDocument/2006/relationships/hyperlink" Target="https://podminky.urs.cz/item/CS_URS_2022_02/935111111" TargetMode="External"/><Relationship Id="rId29" Type="http://schemas.openxmlformats.org/officeDocument/2006/relationships/hyperlink" Target="https://podminky.urs.cz/item/CS_URS_2022_02/712771401" TargetMode="External"/><Relationship Id="rId1" Type="http://schemas.openxmlformats.org/officeDocument/2006/relationships/hyperlink" Target="https://podminky.urs.cz/item/CS_URS_2022_02/122151101" TargetMode="External"/><Relationship Id="rId6" Type="http://schemas.openxmlformats.org/officeDocument/2006/relationships/hyperlink" Target="https://podminky.urs.cz/item/CS_URS_2022_02/181951112" TargetMode="External"/><Relationship Id="rId11" Type="http://schemas.openxmlformats.org/officeDocument/2006/relationships/hyperlink" Target="https://podminky.urs.cz/item/CS_URS_2022_02/275351121" TargetMode="External"/><Relationship Id="rId24" Type="http://schemas.openxmlformats.org/officeDocument/2006/relationships/hyperlink" Target="https://podminky.urs.cz/item/CS_URS_2022_02/711131101" TargetMode="External"/><Relationship Id="rId32" Type="http://schemas.openxmlformats.org/officeDocument/2006/relationships/hyperlink" Target="https://podminky.urs.cz/item/CS_URS_2022_02/764004861" TargetMode="External"/><Relationship Id="rId5" Type="http://schemas.openxmlformats.org/officeDocument/2006/relationships/hyperlink" Target="https://podminky.urs.cz/item/CS_URS_2022_02/174151101" TargetMode="External"/><Relationship Id="rId15" Type="http://schemas.openxmlformats.org/officeDocument/2006/relationships/hyperlink" Target="https://podminky.urs.cz/item/CS_URS_2022_02/622135001" TargetMode="External"/><Relationship Id="rId23" Type="http://schemas.openxmlformats.org/officeDocument/2006/relationships/hyperlink" Target="https://podminky.urs.cz/item/CS_URS_2022_02/998225111" TargetMode="External"/><Relationship Id="rId28" Type="http://schemas.openxmlformats.org/officeDocument/2006/relationships/hyperlink" Target="https://podminky.urs.cz/item/CS_URS_2022_02/712771271" TargetMode="External"/><Relationship Id="rId10" Type="http://schemas.openxmlformats.org/officeDocument/2006/relationships/hyperlink" Target="https://podminky.urs.cz/item/CS_URS_2022_02/275313611" TargetMode="External"/><Relationship Id="rId19" Type="http://schemas.openxmlformats.org/officeDocument/2006/relationships/hyperlink" Target="https://podminky.urs.cz/item/CS_URS_2022_02/919726122" TargetMode="External"/><Relationship Id="rId31" Type="http://schemas.openxmlformats.org/officeDocument/2006/relationships/hyperlink" Target="https://podminky.urs.cz/item/CS_URS_2022_02/764004801" TargetMode="External"/><Relationship Id="rId4" Type="http://schemas.openxmlformats.org/officeDocument/2006/relationships/hyperlink" Target="https://podminky.urs.cz/item/CS_URS_2022_02/167111101" TargetMode="External"/><Relationship Id="rId9" Type="http://schemas.openxmlformats.org/officeDocument/2006/relationships/hyperlink" Target="https://podminky.urs.cz/item/CS_URS_2022_02/274351122" TargetMode="External"/><Relationship Id="rId14" Type="http://schemas.openxmlformats.org/officeDocument/2006/relationships/hyperlink" Target="https://podminky.urs.cz/item/CS_URS_2022_02/411388531" TargetMode="External"/><Relationship Id="rId22" Type="http://schemas.openxmlformats.org/officeDocument/2006/relationships/hyperlink" Target="https://podminky.urs.cz/item/CS_URS_2022_02/985131311" TargetMode="External"/><Relationship Id="rId27" Type="http://schemas.openxmlformats.org/officeDocument/2006/relationships/hyperlink" Target="https://podminky.urs.cz/item/CS_URS_2022_02/998711101" TargetMode="External"/><Relationship Id="rId30" Type="http://schemas.openxmlformats.org/officeDocument/2006/relationships/hyperlink" Target="https://podminky.urs.cz/item/CS_URS_2022_02/998712101" TargetMode="External"/><Relationship Id="rId35" Type="http://schemas.openxmlformats.org/officeDocument/2006/relationships/drawing" Target="../drawings/drawing2.xml"/><Relationship Id="rId8" Type="http://schemas.openxmlformats.org/officeDocument/2006/relationships/hyperlink" Target="https://podminky.urs.cz/item/CS_URS_2022_02/274351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65"/>
      <c r="AS2" s="365"/>
      <c r="AT2" s="365"/>
      <c r="AU2" s="365"/>
      <c r="AV2" s="365"/>
      <c r="AW2" s="365"/>
      <c r="AX2" s="365"/>
      <c r="AY2" s="365"/>
      <c r="AZ2" s="365"/>
      <c r="BA2" s="365"/>
      <c r="BB2" s="365"/>
      <c r="BC2" s="365"/>
      <c r="BD2" s="365"/>
      <c r="BE2" s="365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4"/>
      <c r="AQ5" s="24"/>
      <c r="AR5" s="22"/>
      <c r="BE5" s="348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4"/>
      <c r="AQ6" s="24"/>
      <c r="AR6" s="22"/>
      <c r="BE6" s="349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49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/>
      <c r="AO8" s="24"/>
      <c r="AP8" s="24"/>
      <c r="AQ8" s="24"/>
      <c r="AR8" s="22"/>
      <c r="BE8" s="349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9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21</v>
      </c>
      <c r="AO10" s="24"/>
      <c r="AP10" s="24"/>
      <c r="AQ10" s="24"/>
      <c r="AR10" s="22"/>
      <c r="BE10" s="349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21</v>
      </c>
      <c r="AO11" s="24"/>
      <c r="AP11" s="24"/>
      <c r="AQ11" s="24"/>
      <c r="AR11" s="22"/>
      <c r="BE11" s="349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9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49"/>
      <c r="BS13" s="19" t="s">
        <v>6</v>
      </c>
    </row>
    <row r="14" spans="1:74" ht="12.75">
      <c r="B14" s="23"/>
      <c r="C14" s="24"/>
      <c r="D14" s="24"/>
      <c r="E14" s="354" t="s">
        <v>30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49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9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21</v>
      </c>
      <c r="AO16" s="24"/>
      <c r="AP16" s="24"/>
      <c r="AQ16" s="24"/>
      <c r="AR16" s="22"/>
      <c r="BE16" s="349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21</v>
      </c>
      <c r="AO17" s="24"/>
      <c r="AP17" s="24"/>
      <c r="AQ17" s="24"/>
      <c r="AR17" s="22"/>
      <c r="BE17" s="349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9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21</v>
      </c>
      <c r="AO19" s="24"/>
      <c r="AP19" s="24"/>
      <c r="AQ19" s="24"/>
      <c r="AR19" s="22"/>
      <c r="BE19" s="349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21</v>
      </c>
      <c r="AO20" s="24"/>
      <c r="AP20" s="24"/>
      <c r="AQ20" s="24"/>
      <c r="AR20" s="22"/>
      <c r="BE20" s="349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9"/>
    </row>
    <row r="22" spans="1:71" s="1" customFormat="1" ht="12" customHeight="1">
      <c r="B22" s="23"/>
      <c r="C22" s="24"/>
      <c r="D22" s="31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9"/>
    </row>
    <row r="23" spans="1:71" s="1" customFormat="1" ht="59.45" customHeight="1">
      <c r="B23" s="23"/>
      <c r="C23" s="24"/>
      <c r="D23" s="24"/>
      <c r="E23" s="356" t="s">
        <v>37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4"/>
      <c r="AP23" s="24"/>
      <c r="AQ23" s="24"/>
      <c r="AR23" s="22"/>
      <c r="BE23" s="349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9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9"/>
    </row>
    <row r="26" spans="1:71" s="2" customFormat="1" ht="25.9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7">
        <f>ROUND(AG54,2)</f>
        <v>0</v>
      </c>
      <c r="AL26" s="358"/>
      <c r="AM26" s="358"/>
      <c r="AN26" s="358"/>
      <c r="AO26" s="358"/>
      <c r="AP26" s="38"/>
      <c r="AQ26" s="38"/>
      <c r="AR26" s="41"/>
      <c r="BE26" s="349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9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9" t="s">
        <v>39</v>
      </c>
      <c r="M28" s="359"/>
      <c r="N28" s="359"/>
      <c r="O28" s="359"/>
      <c r="P28" s="359"/>
      <c r="Q28" s="38"/>
      <c r="R28" s="38"/>
      <c r="S28" s="38"/>
      <c r="T28" s="38"/>
      <c r="U28" s="38"/>
      <c r="V28" s="38"/>
      <c r="W28" s="359" t="s">
        <v>40</v>
      </c>
      <c r="X28" s="359"/>
      <c r="Y28" s="359"/>
      <c r="Z28" s="359"/>
      <c r="AA28" s="359"/>
      <c r="AB28" s="359"/>
      <c r="AC28" s="359"/>
      <c r="AD28" s="359"/>
      <c r="AE28" s="359"/>
      <c r="AF28" s="38"/>
      <c r="AG28" s="38"/>
      <c r="AH28" s="38"/>
      <c r="AI28" s="38"/>
      <c r="AJ28" s="38"/>
      <c r="AK28" s="359" t="s">
        <v>41</v>
      </c>
      <c r="AL28" s="359"/>
      <c r="AM28" s="359"/>
      <c r="AN28" s="359"/>
      <c r="AO28" s="359"/>
      <c r="AP28" s="38"/>
      <c r="AQ28" s="38"/>
      <c r="AR28" s="41"/>
      <c r="BE28" s="349"/>
    </row>
    <row r="29" spans="1:71" s="3" customFormat="1" ht="14.45" customHeight="1">
      <c r="B29" s="42"/>
      <c r="C29" s="43"/>
      <c r="D29" s="31" t="s">
        <v>42</v>
      </c>
      <c r="E29" s="43"/>
      <c r="F29" s="31" t="s">
        <v>43</v>
      </c>
      <c r="G29" s="43"/>
      <c r="H29" s="43"/>
      <c r="I29" s="43"/>
      <c r="J29" s="43"/>
      <c r="K29" s="43"/>
      <c r="L29" s="347">
        <v>0.21</v>
      </c>
      <c r="M29" s="346"/>
      <c r="N29" s="346"/>
      <c r="O29" s="346"/>
      <c r="P29" s="346"/>
      <c r="Q29" s="43"/>
      <c r="R29" s="43"/>
      <c r="S29" s="43"/>
      <c r="T29" s="43"/>
      <c r="U29" s="43"/>
      <c r="V29" s="43"/>
      <c r="W29" s="345">
        <f>ROUND(AZ54, 2)</f>
        <v>0</v>
      </c>
      <c r="X29" s="346"/>
      <c r="Y29" s="346"/>
      <c r="Z29" s="346"/>
      <c r="AA29" s="346"/>
      <c r="AB29" s="346"/>
      <c r="AC29" s="346"/>
      <c r="AD29" s="346"/>
      <c r="AE29" s="346"/>
      <c r="AF29" s="43"/>
      <c r="AG29" s="43"/>
      <c r="AH29" s="43"/>
      <c r="AI29" s="43"/>
      <c r="AJ29" s="43"/>
      <c r="AK29" s="345">
        <f>ROUND(AV54, 2)</f>
        <v>0</v>
      </c>
      <c r="AL29" s="346"/>
      <c r="AM29" s="346"/>
      <c r="AN29" s="346"/>
      <c r="AO29" s="346"/>
      <c r="AP29" s="43"/>
      <c r="AQ29" s="43"/>
      <c r="AR29" s="44"/>
      <c r="BE29" s="350"/>
    </row>
    <row r="30" spans="1:71" s="3" customFormat="1" ht="14.45" customHeight="1">
      <c r="B30" s="42"/>
      <c r="C30" s="43"/>
      <c r="D30" s="43"/>
      <c r="E30" s="43"/>
      <c r="F30" s="31" t="s">
        <v>44</v>
      </c>
      <c r="G30" s="43"/>
      <c r="H30" s="43"/>
      <c r="I30" s="43"/>
      <c r="J30" s="43"/>
      <c r="K30" s="43"/>
      <c r="L30" s="347">
        <v>0.15</v>
      </c>
      <c r="M30" s="346"/>
      <c r="N30" s="346"/>
      <c r="O30" s="346"/>
      <c r="P30" s="346"/>
      <c r="Q30" s="43"/>
      <c r="R30" s="43"/>
      <c r="S30" s="43"/>
      <c r="T30" s="43"/>
      <c r="U30" s="43"/>
      <c r="V30" s="43"/>
      <c r="W30" s="345">
        <f>ROUND(BA54, 2)</f>
        <v>0</v>
      </c>
      <c r="X30" s="346"/>
      <c r="Y30" s="346"/>
      <c r="Z30" s="346"/>
      <c r="AA30" s="346"/>
      <c r="AB30" s="346"/>
      <c r="AC30" s="346"/>
      <c r="AD30" s="346"/>
      <c r="AE30" s="346"/>
      <c r="AF30" s="43"/>
      <c r="AG30" s="43"/>
      <c r="AH30" s="43"/>
      <c r="AI30" s="43"/>
      <c r="AJ30" s="43"/>
      <c r="AK30" s="345">
        <f>ROUND(AW54, 2)</f>
        <v>0</v>
      </c>
      <c r="AL30" s="346"/>
      <c r="AM30" s="346"/>
      <c r="AN30" s="346"/>
      <c r="AO30" s="346"/>
      <c r="AP30" s="43"/>
      <c r="AQ30" s="43"/>
      <c r="AR30" s="44"/>
      <c r="BE30" s="350"/>
    </row>
    <row r="31" spans="1:71" s="3" customFormat="1" ht="14.45" hidden="1" customHeight="1">
      <c r="B31" s="42"/>
      <c r="C31" s="43"/>
      <c r="D31" s="43"/>
      <c r="E31" s="43"/>
      <c r="F31" s="31" t="s">
        <v>45</v>
      </c>
      <c r="G31" s="43"/>
      <c r="H31" s="43"/>
      <c r="I31" s="43"/>
      <c r="J31" s="43"/>
      <c r="K31" s="43"/>
      <c r="L31" s="347">
        <v>0.21</v>
      </c>
      <c r="M31" s="346"/>
      <c r="N31" s="346"/>
      <c r="O31" s="346"/>
      <c r="P31" s="346"/>
      <c r="Q31" s="43"/>
      <c r="R31" s="43"/>
      <c r="S31" s="43"/>
      <c r="T31" s="43"/>
      <c r="U31" s="43"/>
      <c r="V31" s="43"/>
      <c r="W31" s="345">
        <f>ROUND(BB54, 2)</f>
        <v>0</v>
      </c>
      <c r="X31" s="346"/>
      <c r="Y31" s="346"/>
      <c r="Z31" s="346"/>
      <c r="AA31" s="346"/>
      <c r="AB31" s="346"/>
      <c r="AC31" s="346"/>
      <c r="AD31" s="346"/>
      <c r="AE31" s="346"/>
      <c r="AF31" s="43"/>
      <c r="AG31" s="43"/>
      <c r="AH31" s="43"/>
      <c r="AI31" s="43"/>
      <c r="AJ31" s="43"/>
      <c r="AK31" s="345">
        <v>0</v>
      </c>
      <c r="AL31" s="346"/>
      <c r="AM31" s="346"/>
      <c r="AN31" s="346"/>
      <c r="AO31" s="346"/>
      <c r="AP31" s="43"/>
      <c r="AQ31" s="43"/>
      <c r="AR31" s="44"/>
      <c r="BE31" s="350"/>
    </row>
    <row r="32" spans="1:71" s="3" customFormat="1" ht="14.45" hidden="1" customHeight="1">
      <c r="B32" s="42"/>
      <c r="C32" s="43"/>
      <c r="D32" s="43"/>
      <c r="E32" s="43"/>
      <c r="F32" s="31" t="s">
        <v>46</v>
      </c>
      <c r="G32" s="43"/>
      <c r="H32" s="43"/>
      <c r="I32" s="43"/>
      <c r="J32" s="43"/>
      <c r="K32" s="43"/>
      <c r="L32" s="347">
        <v>0.15</v>
      </c>
      <c r="M32" s="346"/>
      <c r="N32" s="346"/>
      <c r="O32" s="346"/>
      <c r="P32" s="346"/>
      <c r="Q32" s="43"/>
      <c r="R32" s="43"/>
      <c r="S32" s="43"/>
      <c r="T32" s="43"/>
      <c r="U32" s="43"/>
      <c r="V32" s="43"/>
      <c r="W32" s="345">
        <f>ROUND(BC54, 2)</f>
        <v>0</v>
      </c>
      <c r="X32" s="346"/>
      <c r="Y32" s="346"/>
      <c r="Z32" s="346"/>
      <c r="AA32" s="346"/>
      <c r="AB32" s="346"/>
      <c r="AC32" s="346"/>
      <c r="AD32" s="346"/>
      <c r="AE32" s="346"/>
      <c r="AF32" s="43"/>
      <c r="AG32" s="43"/>
      <c r="AH32" s="43"/>
      <c r="AI32" s="43"/>
      <c r="AJ32" s="43"/>
      <c r="AK32" s="345">
        <v>0</v>
      </c>
      <c r="AL32" s="346"/>
      <c r="AM32" s="346"/>
      <c r="AN32" s="346"/>
      <c r="AO32" s="346"/>
      <c r="AP32" s="43"/>
      <c r="AQ32" s="43"/>
      <c r="AR32" s="44"/>
      <c r="BE32" s="350"/>
    </row>
    <row r="33" spans="1:57" s="3" customFormat="1" ht="14.45" hidden="1" customHeight="1">
      <c r="B33" s="42"/>
      <c r="C33" s="43"/>
      <c r="D33" s="43"/>
      <c r="E33" s="43"/>
      <c r="F33" s="31" t="s">
        <v>47</v>
      </c>
      <c r="G33" s="43"/>
      <c r="H33" s="43"/>
      <c r="I33" s="43"/>
      <c r="J33" s="43"/>
      <c r="K33" s="43"/>
      <c r="L33" s="347">
        <v>0</v>
      </c>
      <c r="M33" s="346"/>
      <c r="N33" s="346"/>
      <c r="O33" s="346"/>
      <c r="P33" s="346"/>
      <c r="Q33" s="43"/>
      <c r="R33" s="43"/>
      <c r="S33" s="43"/>
      <c r="T33" s="43"/>
      <c r="U33" s="43"/>
      <c r="V33" s="43"/>
      <c r="W33" s="345">
        <f>ROUND(BD54, 2)</f>
        <v>0</v>
      </c>
      <c r="X33" s="346"/>
      <c r="Y33" s="346"/>
      <c r="Z33" s="346"/>
      <c r="AA33" s="346"/>
      <c r="AB33" s="346"/>
      <c r="AC33" s="346"/>
      <c r="AD33" s="346"/>
      <c r="AE33" s="346"/>
      <c r="AF33" s="43"/>
      <c r="AG33" s="43"/>
      <c r="AH33" s="43"/>
      <c r="AI33" s="43"/>
      <c r="AJ33" s="43"/>
      <c r="AK33" s="345">
        <v>0</v>
      </c>
      <c r="AL33" s="346"/>
      <c r="AM33" s="346"/>
      <c r="AN33" s="346"/>
      <c r="AO33" s="346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381" t="s">
        <v>50</v>
      </c>
      <c r="Y35" s="382"/>
      <c r="Z35" s="382"/>
      <c r="AA35" s="382"/>
      <c r="AB35" s="382"/>
      <c r="AC35" s="47"/>
      <c r="AD35" s="47"/>
      <c r="AE35" s="47"/>
      <c r="AF35" s="47"/>
      <c r="AG35" s="47"/>
      <c r="AH35" s="47"/>
      <c r="AI35" s="47"/>
      <c r="AJ35" s="47"/>
      <c r="AK35" s="383">
        <f>SUM(AK26:AK33)</f>
        <v>0</v>
      </c>
      <c r="AL35" s="382"/>
      <c r="AM35" s="382"/>
      <c r="AN35" s="382"/>
      <c r="AO35" s="384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13032022R02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70" t="str">
        <f>K6</f>
        <v>VYHLÍDKA SAMBURU</v>
      </c>
      <c r="M45" s="371"/>
      <c r="N45" s="371"/>
      <c r="O45" s="371"/>
      <c r="P45" s="371"/>
      <c r="Q45" s="371"/>
      <c r="R45" s="371"/>
      <c r="S45" s="371"/>
      <c r="T45" s="371"/>
      <c r="U45" s="371"/>
      <c r="V45" s="371"/>
      <c r="W45" s="371"/>
      <c r="X45" s="371"/>
      <c r="Y45" s="371"/>
      <c r="Z45" s="371"/>
      <c r="AA45" s="371"/>
      <c r="AB45" s="371"/>
      <c r="AC45" s="371"/>
      <c r="AD45" s="371"/>
      <c r="AE45" s="371"/>
      <c r="AF45" s="371"/>
      <c r="AG45" s="371"/>
      <c r="AH45" s="371"/>
      <c r="AI45" s="371"/>
      <c r="AJ45" s="371"/>
      <c r="AK45" s="371"/>
      <c r="AL45" s="371"/>
      <c r="AM45" s="371"/>
      <c r="AN45" s="371"/>
      <c r="AO45" s="371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72" t="str">
        <f>IF(AN8= "","",AN8)</f>
        <v/>
      </c>
      <c r="AN47" s="372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ZOO Ústí nad Labem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73" t="str">
        <f>IF(E17="","",E17)</f>
        <v>JINJAN s.r.o.</v>
      </c>
      <c r="AN49" s="374"/>
      <c r="AO49" s="374"/>
      <c r="AP49" s="374"/>
      <c r="AQ49" s="38"/>
      <c r="AR49" s="41"/>
      <c r="AS49" s="375" t="s">
        <v>52</v>
      </c>
      <c r="AT49" s="37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73" t="str">
        <f>IF(E20="","",E20)</f>
        <v xml:space="preserve"> </v>
      </c>
      <c r="AN50" s="374"/>
      <c r="AO50" s="374"/>
      <c r="AP50" s="374"/>
      <c r="AQ50" s="38"/>
      <c r="AR50" s="41"/>
      <c r="AS50" s="377"/>
      <c r="AT50" s="37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9"/>
      <c r="AT51" s="38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6" t="s">
        <v>53</v>
      </c>
      <c r="D52" s="367"/>
      <c r="E52" s="367"/>
      <c r="F52" s="367"/>
      <c r="G52" s="367"/>
      <c r="H52" s="68"/>
      <c r="I52" s="368" t="s">
        <v>54</v>
      </c>
      <c r="J52" s="367"/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9" t="s">
        <v>55</v>
      </c>
      <c r="AH52" s="367"/>
      <c r="AI52" s="367"/>
      <c r="AJ52" s="367"/>
      <c r="AK52" s="367"/>
      <c r="AL52" s="367"/>
      <c r="AM52" s="367"/>
      <c r="AN52" s="368" t="s">
        <v>56</v>
      </c>
      <c r="AO52" s="367"/>
      <c r="AP52" s="367"/>
      <c r="AQ52" s="69" t="s">
        <v>57</v>
      </c>
      <c r="AR52" s="41"/>
      <c r="AS52" s="70" t="s">
        <v>58</v>
      </c>
      <c r="AT52" s="71" t="s">
        <v>59</v>
      </c>
      <c r="AU52" s="71" t="s">
        <v>60</v>
      </c>
      <c r="AV52" s="71" t="s">
        <v>61</v>
      </c>
      <c r="AW52" s="71" t="s">
        <v>62</v>
      </c>
      <c r="AX52" s="71" t="s">
        <v>63</v>
      </c>
      <c r="AY52" s="71" t="s">
        <v>64</v>
      </c>
      <c r="AZ52" s="71" t="s">
        <v>65</v>
      </c>
      <c r="BA52" s="71" t="s">
        <v>66</v>
      </c>
      <c r="BB52" s="71" t="s">
        <v>67</v>
      </c>
      <c r="BC52" s="71" t="s">
        <v>68</v>
      </c>
      <c r="BD52" s="72" t="s">
        <v>69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3">
        <f>ROUND(AG55,2)</f>
        <v>0</v>
      </c>
      <c r="AH54" s="363"/>
      <c r="AI54" s="363"/>
      <c r="AJ54" s="363"/>
      <c r="AK54" s="363"/>
      <c r="AL54" s="363"/>
      <c r="AM54" s="363"/>
      <c r="AN54" s="364">
        <f>SUM(AG54,AT54)</f>
        <v>0</v>
      </c>
      <c r="AO54" s="364"/>
      <c r="AP54" s="364"/>
      <c r="AQ54" s="80" t="s">
        <v>21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71</v>
      </c>
      <c r="BT54" s="86" t="s">
        <v>72</v>
      </c>
      <c r="BU54" s="87" t="s">
        <v>73</v>
      </c>
      <c r="BV54" s="86" t="s">
        <v>74</v>
      </c>
      <c r="BW54" s="86" t="s">
        <v>5</v>
      </c>
      <c r="BX54" s="86" t="s">
        <v>75</v>
      </c>
      <c r="CL54" s="86" t="s">
        <v>19</v>
      </c>
    </row>
    <row r="55" spans="1:91" s="7" customFormat="1" ht="16.5" customHeight="1">
      <c r="A55" s="88" t="s">
        <v>76</v>
      </c>
      <c r="B55" s="89"/>
      <c r="C55" s="90"/>
      <c r="D55" s="362" t="s">
        <v>77</v>
      </c>
      <c r="E55" s="362"/>
      <c r="F55" s="362"/>
      <c r="G55" s="362"/>
      <c r="H55" s="362"/>
      <c r="I55" s="91"/>
      <c r="J55" s="362" t="s">
        <v>78</v>
      </c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60">
        <f>'01 - Hlavní stavební úpravy'!J30</f>
        <v>0</v>
      </c>
      <c r="AH55" s="361"/>
      <c r="AI55" s="361"/>
      <c r="AJ55" s="361"/>
      <c r="AK55" s="361"/>
      <c r="AL55" s="361"/>
      <c r="AM55" s="361"/>
      <c r="AN55" s="360">
        <f>SUM(AG55,AT55)</f>
        <v>0</v>
      </c>
      <c r="AO55" s="361"/>
      <c r="AP55" s="361"/>
      <c r="AQ55" s="92" t="s">
        <v>79</v>
      </c>
      <c r="AR55" s="93"/>
      <c r="AS55" s="94">
        <v>0</v>
      </c>
      <c r="AT55" s="95">
        <f>ROUND(SUM(AV55:AW55),2)</f>
        <v>0</v>
      </c>
      <c r="AU55" s="96">
        <f>'01 - Hlavní stavební úpravy'!P99</f>
        <v>0</v>
      </c>
      <c r="AV55" s="95">
        <f>'01 - Hlavní stavební úpravy'!J33</f>
        <v>0</v>
      </c>
      <c r="AW55" s="95">
        <f>'01 - Hlavní stavební úpravy'!J34</f>
        <v>0</v>
      </c>
      <c r="AX55" s="95">
        <f>'01 - Hlavní stavební úpravy'!J35</f>
        <v>0</v>
      </c>
      <c r="AY55" s="95">
        <f>'01 - Hlavní stavební úpravy'!J36</f>
        <v>0</v>
      </c>
      <c r="AZ55" s="95">
        <f>'01 - Hlavní stavební úpravy'!F33</f>
        <v>0</v>
      </c>
      <c r="BA55" s="95">
        <f>'01 - Hlavní stavební úpravy'!F34</f>
        <v>0</v>
      </c>
      <c r="BB55" s="95">
        <f>'01 - Hlavní stavební úpravy'!F35</f>
        <v>0</v>
      </c>
      <c r="BC55" s="95">
        <f>'01 - Hlavní stavební úpravy'!F36</f>
        <v>0</v>
      </c>
      <c r="BD55" s="97">
        <f>'01 - Hlavní stavební úpravy'!F37</f>
        <v>0</v>
      </c>
      <c r="BT55" s="98" t="s">
        <v>80</v>
      </c>
      <c r="BV55" s="98" t="s">
        <v>74</v>
      </c>
      <c r="BW55" s="98" t="s">
        <v>81</v>
      </c>
      <c r="BX55" s="98" t="s">
        <v>5</v>
      </c>
      <c r="CL55" s="98" t="s">
        <v>21</v>
      </c>
      <c r="CM55" s="98" t="s">
        <v>82</v>
      </c>
    </row>
    <row r="56" spans="1:91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1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pans="1:91" s="2" customFormat="1" ht="6.95" customHeight="1">
      <c r="A57" s="36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algorithmName="SHA-512" hashValue="Yxi0hYk3xDvp2j789XXs3jiLPQ5aGolpeNpc1imZTzAu//oBy+LTG/YcgPbi4epgEoeggAxxdhK39uxnaZN4zA==" saltValue="OylibvaViHudkTdsoqiKM5g79arlzQSXes2njJCemiudrdfjuGbKJsp5n5TA99V1wmnN1YX3LkEoRNmUOikPX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1 - Hlavní stavební úpravy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8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19" t="s">
        <v>81</v>
      </c>
      <c r="AZ2" s="99" t="s">
        <v>83</v>
      </c>
      <c r="BA2" s="99" t="s">
        <v>21</v>
      </c>
      <c r="BB2" s="99" t="s">
        <v>21</v>
      </c>
      <c r="BC2" s="99" t="s">
        <v>84</v>
      </c>
      <c r="BD2" s="99" t="s">
        <v>82</v>
      </c>
    </row>
    <row r="3" spans="1:5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2"/>
      <c r="AT3" s="19" t="s">
        <v>82</v>
      </c>
      <c r="AZ3" s="99" t="s">
        <v>85</v>
      </c>
      <c r="BA3" s="99" t="s">
        <v>21</v>
      </c>
      <c r="BB3" s="99" t="s">
        <v>21</v>
      </c>
      <c r="BC3" s="99" t="s">
        <v>86</v>
      </c>
      <c r="BD3" s="99" t="s">
        <v>82</v>
      </c>
    </row>
    <row r="4" spans="1:56" s="1" customFormat="1" ht="24.95" customHeight="1">
      <c r="B4" s="22"/>
      <c r="D4" s="102" t="s">
        <v>87</v>
      </c>
      <c r="L4" s="22"/>
      <c r="M4" s="103" t="s">
        <v>10</v>
      </c>
      <c r="AT4" s="19" t="s">
        <v>4</v>
      </c>
      <c r="AZ4" s="99" t="s">
        <v>88</v>
      </c>
      <c r="BA4" s="99" t="s">
        <v>21</v>
      </c>
      <c r="BB4" s="99" t="s">
        <v>21</v>
      </c>
      <c r="BC4" s="99" t="s">
        <v>89</v>
      </c>
      <c r="BD4" s="99" t="s">
        <v>82</v>
      </c>
    </row>
    <row r="5" spans="1:56" s="1" customFormat="1" ht="6.95" customHeight="1">
      <c r="B5" s="22"/>
      <c r="L5" s="22"/>
      <c r="AZ5" s="99" t="s">
        <v>90</v>
      </c>
      <c r="BA5" s="99" t="s">
        <v>21</v>
      </c>
      <c r="BB5" s="99" t="s">
        <v>21</v>
      </c>
      <c r="BC5" s="99" t="s">
        <v>91</v>
      </c>
      <c r="BD5" s="99" t="s">
        <v>82</v>
      </c>
    </row>
    <row r="6" spans="1:56" s="1" customFormat="1" ht="12" customHeight="1">
      <c r="B6" s="22"/>
      <c r="D6" s="104" t="s">
        <v>16</v>
      </c>
      <c r="L6" s="22"/>
      <c r="AZ6" s="99" t="s">
        <v>92</v>
      </c>
      <c r="BA6" s="99" t="s">
        <v>21</v>
      </c>
      <c r="BB6" s="99" t="s">
        <v>21</v>
      </c>
      <c r="BC6" s="99" t="s">
        <v>93</v>
      </c>
      <c r="BD6" s="99" t="s">
        <v>82</v>
      </c>
    </row>
    <row r="7" spans="1:56" s="1" customFormat="1" ht="16.5" customHeight="1">
      <c r="B7" s="22"/>
      <c r="E7" s="388" t="str">
        <f>'Rekapitulace stavby'!K6</f>
        <v>VYHLÍDKA SAMBURU</v>
      </c>
      <c r="F7" s="389"/>
      <c r="G7" s="389"/>
      <c r="H7" s="389"/>
      <c r="L7" s="22"/>
    </row>
    <row r="8" spans="1:56" s="2" customFormat="1" ht="12" customHeight="1">
      <c r="A8" s="36"/>
      <c r="B8" s="41"/>
      <c r="C8" s="36"/>
      <c r="D8" s="104" t="s">
        <v>94</v>
      </c>
      <c r="E8" s="36"/>
      <c r="F8" s="36"/>
      <c r="G8" s="36"/>
      <c r="H8" s="36"/>
      <c r="I8" s="36"/>
      <c r="J8" s="36"/>
      <c r="K8" s="36"/>
      <c r="L8" s="10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90" t="s">
        <v>95</v>
      </c>
      <c r="F9" s="391"/>
      <c r="G9" s="391"/>
      <c r="H9" s="391"/>
      <c r="I9" s="36"/>
      <c r="J9" s="36"/>
      <c r="K9" s="36"/>
      <c r="L9" s="10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04" t="s">
        <v>18</v>
      </c>
      <c r="E11" s="36"/>
      <c r="F11" s="106" t="s">
        <v>21</v>
      </c>
      <c r="G11" s="36"/>
      <c r="H11" s="36"/>
      <c r="I11" s="104" t="s">
        <v>20</v>
      </c>
      <c r="J11" s="106" t="s">
        <v>21</v>
      </c>
      <c r="K11" s="36"/>
      <c r="L11" s="10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04" t="s">
        <v>22</v>
      </c>
      <c r="E12" s="36"/>
      <c r="F12" s="106" t="s">
        <v>23</v>
      </c>
      <c r="G12" s="36"/>
      <c r="H12" s="36"/>
      <c r="I12" s="104" t="s">
        <v>24</v>
      </c>
      <c r="J12" s="107">
        <f>'Rekapitulace stavby'!AN8</f>
        <v>0</v>
      </c>
      <c r="K12" s="36"/>
      <c r="L12" s="10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04" t="s">
        <v>25</v>
      </c>
      <c r="E14" s="36"/>
      <c r="F14" s="36"/>
      <c r="G14" s="36"/>
      <c r="H14" s="36"/>
      <c r="I14" s="104" t="s">
        <v>26</v>
      </c>
      <c r="J14" s="106" t="s">
        <v>21</v>
      </c>
      <c r="K14" s="36"/>
      <c r="L14" s="10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06" t="s">
        <v>27</v>
      </c>
      <c r="F15" s="36"/>
      <c r="G15" s="36"/>
      <c r="H15" s="36"/>
      <c r="I15" s="104" t="s">
        <v>28</v>
      </c>
      <c r="J15" s="106" t="s">
        <v>21</v>
      </c>
      <c r="K15" s="36"/>
      <c r="L15" s="10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4" t="s">
        <v>29</v>
      </c>
      <c r="E17" s="36"/>
      <c r="F17" s="36"/>
      <c r="G17" s="36"/>
      <c r="H17" s="36"/>
      <c r="I17" s="104" t="s">
        <v>26</v>
      </c>
      <c r="J17" s="32" t="str">
        <f>'Rekapitulace stavby'!AN13</f>
        <v>Vyplň údaj</v>
      </c>
      <c r="K17" s="36"/>
      <c r="L17" s="10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2" t="str">
        <f>'Rekapitulace stavby'!E14</f>
        <v>Vyplň údaj</v>
      </c>
      <c r="F18" s="393"/>
      <c r="G18" s="393"/>
      <c r="H18" s="393"/>
      <c r="I18" s="104" t="s">
        <v>28</v>
      </c>
      <c r="J18" s="32" t="str">
        <f>'Rekapitulace stavby'!AN14</f>
        <v>Vyplň údaj</v>
      </c>
      <c r="K18" s="36"/>
      <c r="L18" s="10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4" t="s">
        <v>31</v>
      </c>
      <c r="E20" s="36"/>
      <c r="F20" s="36"/>
      <c r="G20" s="36"/>
      <c r="H20" s="36"/>
      <c r="I20" s="104" t="s">
        <v>26</v>
      </c>
      <c r="J20" s="106" t="s">
        <v>21</v>
      </c>
      <c r="K20" s="36"/>
      <c r="L20" s="10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6" t="s">
        <v>32</v>
      </c>
      <c r="F21" s="36"/>
      <c r="G21" s="36"/>
      <c r="H21" s="36"/>
      <c r="I21" s="104" t="s">
        <v>28</v>
      </c>
      <c r="J21" s="106" t="s">
        <v>21</v>
      </c>
      <c r="K21" s="36"/>
      <c r="L21" s="10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4" t="s">
        <v>34</v>
      </c>
      <c r="E23" s="36"/>
      <c r="F23" s="36"/>
      <c r="G23" s="36"/>
      <c r="H23" s="36"/>
      <c r="I23" s="104" t="s">
        <v>26</v>
      </c>
      <c r="J23" s="106" t="str">
        <f>IF('Rekapitulace stavby'!AN19="","",'Rekapitulace stavby'!AN19)</f>
        <v/>
      </c>
      <c r="K23" s="36"/>
      <c r="L23" s="10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6" t="str">
        <f>IF('Rekapitulace stavby'!E20="","",'Rekapitulace stavby'!E20)</f>
        <v xml:space="preserve"> </v>
      </c>
      <c r="F24" s="36"/>
      <c r="G24" s="36"/>
      <c r="H24" s="36"/>
      <c r="I24" s="104" t="s">
        <v>28</v>
      </c>
      <c r="J24" s="106" t="str">
        <f>IF('Rekapitulace stavby'!AN20="","",'Rekapitulace stavby'!AN20)</f>
        <v/>
      </c>
      <c r="K24" s="36"/>
      <c r="L24" s="10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4" t="s">
        <v>36</v>
      </c>
      <c r="E26" s="36"/>
      <c r="F26" s="36"/>
      <c r="G26" s="36"/>
      <c r="H26" s="36"/>
      <c r="I26" s="36"/>
      <c r="J26" s="36"/>
      <c r="K26" s="36"/>
      <c r="L26" s="10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08"/>
      <c r="B27" s="109"/>
      <c r="C27" s="108"/>
      <c r="D27" s="108"/>
      <c r="E27" s="394" t="s">
        <v>21</v>
      </c>
      <c r="F27" s="394"/>
      <c r="G27" s="394"/>
      <c r="H27" s="394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1"/>
      <c r="E29" s="111"/>
      <c r="F29" s="111"/>
      <c r="G29" s="111"/>
      <c r="H29" s="111"/>
      <c r="I29" s="111"/>
      <c r="J29" s="111"/>
      <c r="K29" s="111"/>
      <c r="L29" s="10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2" t="s">
        <v>38</v>
      </c>
      <c r="E30" s="36"/>
      <c r="F30" s="36"/>
      <c r="G30" s="36"/>
      <c r="H30" s="36"/>
      <c r="I30" s="36"/>
      <c r="J30" s="113">
        <f>ROUND(J99, 2)</f>
        <v>0</v>
      </c>
      <c r="K30" s="36"/>
      <c r="L30" s="10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1"/>
      <c r="E31" s="111"/>
      <c r="F31" s="111"/>
      <c r="G31" s="111"/>
      <c r="H31" s="111"/>
      <c r="I31" s="111"/>
      <c r="J31" s="111"/>
      <c r="K31" s="111"/>
      <c r="L31" s="10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4" t="s">
        <v>40</v>
      </c>
      <c r="G32" s="36"/>
      <c r="H32" s="36"/>
      <c r="I32" s="114" t="s">
        <v>39</v>
      </c>
      <c r="J32" s="114" t="s">
        <v>41</v>
      </c>
      <c r="K32" s="36"/>
      <c r="L32" s="10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5" t="s">
        <v>42</v>
      </c>
      <c r="E33" s="104" t="s">
        <v>43</v>
      </c>
      <c r="F33" s="116">
        <f>ROUND((SUM(BE99:BE387)),  2)</f>
        <v>0</v>
      </c>
      <c r="G33" s="36"/>
      <c r="H33" s="36"/>
      <c r="I33" s="117">
        <v>0.21</v>
      </c>
      <c r="J33" s="116">
        <f>ROUND(((SUM(BE99:BE387))*I33),  2)</f>
        <v>0</v>
      </c>
      <c r="K33" s="36"/>
      <c r="L33" s="10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4" t="s">
        <v>44</v>
      </c>
      <c r="F34" s="116">
        <f>ROUND((SUM(BF99:BF387)),  2)</f>
        <v>0</v>
      </c>
      <c r="G34" s="36"/>
      <c r="H34" s="36"/>
      <c r="I34" s="117">
        <v>0.15</v>
      </c>
      <c r="J34" s="116">
        <f>ROUND(((SUM(BF99:BF387))*I34),  2)</f>
        <v>0</v>
      </c>
      <c r="K34" s="36"/>
      <c r="L34" s="10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4" t="s">
        <v>45</v>
      </c>
      <c r="F35" s="116">
        <f>ROUND((SUM(BG99:BG387)),  2)</f>
        <v>0</v>
      </c>
      <c r="G35" s="36"/>
      <c r="H35" s="36"/>
      <c r="I35" s="117">
        <v>0.21</v>
      </c>
      <c r="J35" s="116">
        <f>0</f>
        <v>0</v>
      </c>
      <c r="K35" s="36"/>
      <c r="L35" s="10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4" t="s">
        <v>46</v>
      </c>
      <c r="F36" s="116">
        <f>ROUND((SUM(BH99:BH387)),  2)</f>
        <v>0</v>
      </c>
      <c r="G36" s="36"/>
      <c r="H36" s="36"/>
      <c r="I36" s="117">
        <v>0.15</v>
      </c>
      <c r="J36" s="116">
        <f>0</f>
        <v>0</v>
      </c>
      <c r="K36" s="36"/>
      <c r="L36" s="10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4" t="s">
        <v>47</v>
      </c>
      <c r="F37" s="116">
        <f>ROUND((SUM(BI99:BI387)),  2)</f>
        <v>0</v>
      </c>
      <c r="G37" s="36"/>
      <c r="H37" s="36"/>
      <c r="I37" s="117">
        <v>0</v>
      </c>
      <c r="J37" s="116">
        <f>0</f>
        <v>0</v>
      </c>
      <c r="K37" s="36"/>
      <c r="L37" s="10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18"/>
      <c r="D39" s="119" t="s">
        <v>48</v>
      </c>
      <c r="E39" s="120"/>
      <c r="F39" s="120"/>
      <c r="G39" s="121" t="s">
        <v>49</v>
      </c>
      <c r="H39" s="122" t="s">
        <v>50</v>
      </c>
      <c r="I39" s="120"/>
      <c r="J39" s="123">
        <f>SUM(J30:J37)</f>
        <v>0</v>
      </c>
      <c r="K39" s="124"/>
      <c r="L39" s="10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6" t="str">
        <f>E7</f>
        <v>VYHLÍDKA SAMBURU</v>
      </c>
      <c r="F48" s="387"/>
      <c r="G48" s="387"/>
      <c r="H48" s="387"/>
      <c r="I48" s="38"/>
      <c r="J48" s="38"/>
      <c r="K48" s="38"/>
      <c r="L48" s="10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0" t="str">
        <f>E9</f>
        <v>01 - Hlavní stavební úpravy</v>
      </c>
      <c r="F50" s="385"/>
      <c r="G50" s="385"/>
      <c r="H50" s="385"/>
      <c r="I50" s="38"/>
      <c r="J50" s="38"/>
      <c r="K50" s="38"/>
      <c r="L50" s="10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Ústí nad Labem</v>
      </c>
      <c r="G52" s="38"/>
      <c r="H52" s="38"/>
      <c r="I52" s="31" t="s">
        <v>24</v>
      </c>
      <c r="J52" s="61">
        <f>IF(J12="","",J12)</f>
        <v>0</v>
      </c>
      <c r="K52" s="38"/>
      <c r="L52" s="10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ZOO Ústí nad Labem</v>
      </c>
      <c r="G54" s="38"/>
      <c r="H54" s="38"/>
      <c r="I54" s="31" t="s">
        <v>31</v>
      </c>
      <c r="J54" s="34" t="str">
        <f>E21</f>
        <v>JINJAN s.r.o.</v>
      </c>
      <c r="K54" s="38"/>
      <c r="L54" s="10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2" t="s">
        <v>70</v>
      </c>
      <c r="D59" s="38"/>
      <c r="E59" s="38"/>
      <c r="F59" s="38"/>
      <c r="G59" s="38"/>
      <c r="H59" s="38"/>
      <c r="I59" s="38"/>
      <c r="J59" s="79">
        <f>J99</f>
        <v>0</v>
      </c>
      <c r="K59" s="38"/>
      <c r="L59" s="10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3"/>
      <c r="C60" s="134"/>
      <c r="D60" s="135" t="s">
        <v>100</v>
      </c>
      <c r="E60" s="136"/>
      <c r="F60" s="136"/>
      <c r="G60" s="136"/>
      <c r="H60" s="136"/>
      <c r="I60" s="136"/>
      <c r="J60" s="137">
        <f>J100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101</v>
      </c>
      <c r="E61" s="142"/>
      <c r="F61" s="142"/>
      <c r="G61" s="142"/>
      <c r="H61" s="142"/>
      <c r="I61" s="142"/>
      <c r="J61" s="143">
        <f>J101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102</v>
      </c>
      <c r="E62" s="142"/>
      <c r="F62" s="142"/>
      <c r="G62" s="142"/>
      <c r="H62" s="142"/>
      <c r="I62" s="142"/>
      <c r="J62" s="143">
        <f>J148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103</v>
      </c>
      <c r="E63" s="142"/>
      <c r="F63" s="142"/>
      <c r="G63" s="142"/>
      <c r="H63" s="142"/>
      <c r="I63" s="142"/>
      <c r="J63" s="143">
        <f>J177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104</v>
      </c>
      <c r="E64" s="142"/>
      <c r="F64" s="142"/>
      <c r="G64" s="142"/>
      <c r="H64" s="142"/>
      <c r="I64" s="142"/>
      <c r="J64" s="143">
        <f>J182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105</v>
      </c>
      <c r="E65" s="142"/>
      <c r="F65" s="142"/>
      <c r="G65" s="142"/>
      <c r="H65" s="142"/>
      <c r="I65" s="142"/>
      <c r="J65" s="143">
        <f>J189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106</v>
      </c>
      <c r="E66" s="142"/>
      <c r="F66" s="142"/>
      <c r="G66" s="142"/>
      <c r="H66" s="142"/>
      <c r="I66" s="142"/>
      <c r="J66" s="143">
        <f>J227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107</v>
      </c>
      <c r="E67" s="142"/>
      <c r="F67" s="142"/>
      <c r="G67" s="142"/>
      <c r="H67" s="142"/>
      <c r="I67" s="142"/>
      <c r="J67" s="143">
        <f>J251</f>
        <v>0</v>
      </c>
      <c r="K67" s="140"/>
      <c r="L67" s="144"/>
    </row>
    <row r="68" spans="1:31" s="10" customFormat="1" ht="19.899999999999999" customHeight="1">
      <c r="B68" s="139"/>
      <c r="C68" s="140"/>
      <c r="D68" s="141" t="s">
        <v>108</v>
      </c>
      <c r="E68" s="142"/>
      <c r="F68" s="142"/>
      <c r="G68" s="142"/>
      <c r="H68" s="142"/>
      <c r="I68" s="142"/>
      <c r="J68" s="143">
        <f>J280</f>
        <v>0</v>
      </c>
      <c r="K68" s="140"/>
      <c r="L68" s="144"/>
    </row>
    <row r="69" spans="1:31" s="9" customFormat="1" ht="24.95" customHeight="1">
      <c r="B69" s="133"/>
      <c r="C69" s="134"/>
      <c r="D69" s="135" t="s">
        <v>109</v>
      </c>
      <c r="E69" s="136"/>
      <c r="F69" s="136"/>
      <c r="G69" s="136"/>
      <c r="H69" s="136"/>
      <c r="I69" s="136"/>
      <c r="J69" s="137">
        <f>J283</f>
        <v>0</v>
      </c>
      <c r="K69" s="134"/>
      <c r="L69" s="138"/>
    </row>
    <row r="70" spans="1:31" s="10" customFormat="1" ht="19.899999999999999" customHeight="1">
      <c r="B70" s="139"/>
      <c r="C70" s="140"/>
      <c r="D70" s="141" t="s">
        <v>110</v>
      </c>
      <c r="E70" s="142"/>
      <c r="F70" s="142"/>
      <c r="G70" s="142"/>
      <c r="H70" s="142"/>
      <c r="I70" s="142"/>
      <c r="J70" s="143">
        <f>J284</f>
        <v>0</v>
      </c>
      <c r="K70" s="140"/>
      <c r="L70" s="144"/>
    </row>
    <row r="71" spans="1:31" s="10" customFormat="1" ht="19.899999999999999" customHeight="1">
      <c r="B71" s="139"/>
      <c r="C71" s="140"/>
      <c r="D71" s="141" t="s">
        <v>111</v>
      </c>
      <c r="E71" s="142"/>
      <c r="F71" s="142"/>
      <c r="G71" s="142"/>
      <c r="H71" s="142"/>
      <c r="I71" s="142"/>
      <c r="J71" s="143">
        <f>J319</f>
        <v>0</v>
      </c>
      <c r="K71" s="140"/>
      <c r="L71" s="144"/>
    </row>
    <row r="72" spans="1:31" s="10" customFormat="1" ht="19.899999999999999" customHeight="1">
      <c r="B72" s="139"/>
      <c r="C72" s="140"/>
      <c r="D72" s="141" t="s">
        <v>112</v>
      </c>
      <c r="E72" s="142"/>
      <c r="F72" s="142"/>
      <c r="G72" s="142"/>
      <c r="H72" s="142"/>
      <c r="I72" s="142"/>
      <c r="J72" s="143">
        <f>J338</f>
        <v>0</v>
      </c>
      <c r="K72" s="140"/>
      <c r="L72" s="144"/>
    </row>
    <row r="73" spans="1:31" s="10" customFormat="1" ht="19.899999999999999" customHeight="1">
      <c r="B73" s="139"/>
      <c r="C73" s="140"/>
      <c r="D73" s="141" t="s">
        <v>113</v>
      </c>
      <c r="E73" s="142"/>
      <c r="F73" s="142"/>
      <c r="G73" s="142"/>
      <c r="H73" s="142"/>
      <c r="I73" s="142"/>
      <c r="J73" s="143">
        <f>J353</f>
        <v>0</v>
      </c>
      <c r="K73" s="140"/>
      <c r="L73" s="144"/>
    </row>
    <row r="74" spans="1:31" s="10" customFormat="1" ht="19.899999999999999" customHeight="1">
      <c r="B74" s="139"/>
      <c r="C74" s="140"/>
      <c r="D74" s="141" t="s">
        <v>114</v>
      </c>
      <c r="E74" s="142"/>
      <c r="F74" s="142"/>
      <c r="G74" s="142"/>
      <c r="H74" s="142"/>
      <c r="I74" s="142"/>
      <c r="J74" s="143">
        <f>J356</f>
        <v>0</v>
      </c>
      <c r="K74" s="140"/>
      <c r="L74" s="144"/>
    </row>
    <row r="75" spans="1:31" s="9" customFormat="1" ht="24.95" customHeight="1">
      <c r="B75" s="133"/>
      <c r="C75" s="134"/>
      <c r="D75" s="135" t="s">
        <v>115</v>
      </c>
      <c r="E75" s="136"/>
      <c r="F75" s="136"/>
      <c r="G75" s="136"/>
      <c r="H75" s="136"/>
      <c r="I75" s="136"/>
      <c r="J75" s="137">
        <f>J377</f>
        <v>0</v>
      </c>
      <c r="K75" s="134"/>
      <c r="L75" s="138"/>
    </row>
    <row r="76" spans="1:31" s="9" customFormat="1" ht="24.95" customHeight="1">
      <c r="B76" s="133"/>
      <c r="C76" s="134"/>
      <c r="D76" s="135" t="s">
        <v>116</v>
      </c>
      <c r="E76" s="136"/>
      <c r="F76" s="136"/>
      <c r="G76" s="136"/>
      <c r="H76" s="136"/>
      <c r="I76" s="136"/>
      <c r="J76" s="137">
        <f>J379</f>
        <v>0</v>
      </c>
      <c r="K76" s="134"/>
      <c r="L76" s="138"/>
    </row>
    <row r="77" spans="1:31" s="10" customFormat="1" ht="19.899999999999999" customHeight="1">
      <c r="B77" s="139"/>
      <c r="C77" s="140"/>
      <c r="D77" s="141" t="s">
        <v>117</v>
      </c>
      <c r="E77" s="142"/>
      <c r="F77" s="142"/>
      <c r="G77" s="142"/>
      <c r="H77" s="142"/>
      <c r="I77" s="142"/>
      <c r="J77" s="143">
        <f>J380</f>
        <v>0</v>
      </c>
      <c r="K77" s="140"/>
      <c r="L77" s="144"/>
    </row>
    <row r="78" spans="1:31" s="10" customFormat="1" ht="19.899999999999999" customHeight="1">
      <c r="B78" s="139"/>
      <c r="C78" s="140"/>
      <c r="D78" s="141" t="s">
        <v>118</v>
      </c>
      <c r="E78" s="142"/>
      <c r="F78" s="142"/>
      <c r="G78" s="142"/>
      <c r="H78" s="142"/>
      <c r="I78" s="142"/>
      <c r="J78" s="143">
        <f>J383</f>
        <v>0</v>
      </c>
      <c r="K78" s="140"/>
      <c r="L78" s="144"/>
    </row>
    <row r="79" spans="1:31" s="10" customFormat="1" ht="19.899999999999999" customHeight="1">
      <c r="B79" s="139"/>
      <c r="C79" s="140"/>
      <c r="D79" s="141" t="s">
        <v>119</v>
      </c>
      <c r="E79" s="142"/>
      <c r="F79" s="142"/>
      <c r="G79" s="142"/>
      <c r="H79" s="142"/>
      <c r="I79" s="142"/>
      <c r="J79" s="143">
        <f>J386</f>
        <v>0</v>
      </c>
      <c r="K79" s="140"/>
      <c r="L79" s="144"/>
    </row>
    <row r="80" spans="1:31" s="2" customFormat="1" ht="21.7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31" s="2" customFormat="1" ht="6.95" customHeight="1">
      <c r="A81" s="36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0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5" spans="1:31" s="2" customFormat="1" ht="6.95" customHeight="1">
      <c r="A85" s="36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10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24.95" customHeight="1">
      <c r="A86" s="36"/>
      <c r="B86" s="37"/>
      <c r="C86" s="25" t="s">
        <v>120</v>
      </c>
      <c r="D86" s="38"/>
      <c r="E86" s="38"/>
      <c r="F86" s="38"/>
      <c r="G86" s="38"/>
      <c r="H86" s="38"/>
      <c r="I86" s="38"/>
      <c r="J86" s="38"/>
      <c r="K86" s="38"/>
      <c r="L86" s="10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16</v>
      </c>
      <c r="D88" s="38"/>
      <c r="E88" s="38"/>
      <c r="F88" s="38"/>
      <c r="G88" s="38"/>
      <c r="H88" s="38"/>
      <c r="I88" s="38"/>
      <c r="J88" s="38"/>
      <c r="K88" s="38"/>
      <c r="L88" s="10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86" t="str">
        <f>E7</f>
        <v>VYHLÍDKA SAMBURU</v>
      </c>
      <c r="F89" s="387"/>
      <c r="G89" s="387"/>
      <c r="H89" s="387"/>
      <c r="I89" s="38"/>
      <c r="J89" s="38"/>
      <c r="K89" s="38"/>
      <c r="L89" s="10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94</v>
      </c>
      <c r="D90" s="38"/>
      <c r="E90" s="38"/>
      <c r="F90" s="38"/>
      <c r="G90" s="38"/>
      <c r="H90" s="38"/>
      <c r="I90" s="38"/>
      <c r="J90" s="38"/>
      <c r="K90" s="38"/>
      <c r="L90" s="10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70" t="str">
        <f>E9</f>
        <v>01 - Hlavní stavební úpravy</v>
      </c>
      <c r="F91" s="385"/>
      <c r="G91" s="385"/>
      <c r="H91" s="385"/>
      <c r="I91" s="38"/>
      <c r="J91" s="38"/>
      <c r="K91" s="38"/>
      <c r="L91" s="10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0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22</v>
      </c>
      <c r="D93" s="38"/>
      <c r="E93" s="38"/>
      <c r="F93" s="29" t="str">
        <f>F12</f>
        <v>Ústí nad Labem</v>
      </c>
      <c r="G93" s="38"/>
      <c r="H93" s="38"/>
      <c r="I93" s="31" t="s">
        <v>24</v>
      </c>
      <c r="J93" s="61">
        <f>IF(J12="","",J12)</f>
        <v>0</v>
      </c>
      <c r="K93" s="38"/>
      <c r="L93" s="10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0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25</v>
      </c>
      <c r="D95" s="38"/>
      <c r="E95" s="38"/>
      <c r="F95" s="29" t="str">
        <f>E15</f>
        <v>ZOO Ústí nad Labem</v>
      </c>
      <c r="G95" s="38"/>
      <c r="H95" s="38"/>
      <c r="I95" s="31" t="s">
        <v>31</v>
      </c>
      <c r="J95" s="34" t="str">
        <f>E21</f>
        <v>JINJAN s.r.o.</v>
      </c>
      <c r="K95" s="38"/>
      <c r="L95" s="10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29</v>
      </c>
      <c r="D96" s="38"/>
      <c r="E96" s="38"/>
      <c r="F96" s="29" t="str">
        <f>IF(E18="","",E18)</f>
        <v>Vyplň údaj</v>
      </c>
      <c r="G96" s="38"/>
      <c r="H96" s="38"/>
      <c r="I96" s="31" t="s">
        <v>34</v>
      </c>
      <c r="J96" s="34" t="str">
        <f>E24</f>
        <v xml:space="preserve"> </v>
      </c>
      <c r="K96" s="38"/>
      <c r="L96" s="10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0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45"/>
      <c r="B98" s="146"/>
      <c r="C98" s="147" t="s">
        <v>121</v>
      </c>
      <c r="D98" s="148" t="s">
        <v>57</v>
      </c>
      <c r="E98" s="148" t="s">
        <v>53</v>
      </c>
      <c r="F98" s="148" t="s">
        <v>54</v>
      </c>
      <c r="G98" s="148" t="s">
        <v>122</v>
      </c>
      <c r="H98" s="148" t="s">
        <v>123</v>
      </c>
      <c r="I98" s="148" t="s">
        <v>124</v>
      </c>
      <c r="J98" s="148" t="s">
        <v>98</v>
      </c>
      <c r="K98" s="149" t="s">
        <v>125</v>
      </c>
      <c r="L98" s="150"/>
      <c r="M98" s="70" t="s">
        <v>21</v>
      </c>
      <c r="N98" s="71" t="s">
        <v>42</v>
      </c>
      <c r="O98" s="71" t="s">
        <v>126</v>
      </c>
      <c r="P98" s="71" t="s">
        <v>127</v>
      </c>
      <c r="Q98" s="71" t="s">
        <v>128</v>
      </c>
      <c r="R98" s="71" t="s">
        <v>129</v>
      </c>
      <c r="S98" s="71" t="s">
        <v>130</v>
      </c>
      <c r="T98" s="72" t="s">
        <v>131</v>
      </c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</row>
    <row r="99" spans="1:65" s="2" customFormat="1" ht="22.9" customHeight="1">
      <c r="A99" s="36"/>
      <c r="B99" s="37"/>
      <c r="C99" s="77" t="s">
        <v>132</v>
      </c>
      <c r="D99" s="38"/>
      <c r="E99" s="38"/>
      <c r="F99" s="38"/>
      <c r="G99" s="38"/>
      <c r="H99" s="38"/>
      <c r="I99" s="38"/>
      <c r="J99" s="151">
        <f>BK99</f>
        <v>0</v>
      </c>
      <c r="K99" s="38"/>
      <c r="L99" s="41"/>
      <c r="M99" s="73"/>
      <c r="N99" s="152"/>
      <c r="O99" s="74"/>
      <c r="P99" s="153">
        <f>P100+P283+P377+P379</f>
        <v>0</v>
      </c>
      <c r="Q99" s="74"/>
      <c r="R99" s="153">
        <f>R100+R283+R377+R379</f>
        <v>18.490189600000001</v>
      </c>
      <c r="S99" s="74"/>
      <c r="T99" s="154">
        <f>T100+T283+T377+T379</f>
        <v>0.61437999999999993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71</v>
      </c>
      <c r="AU99" s="19" t="s">
        <v>99</v>
      </c>
      <c r="BK99" s="155">
        <f>BK100+BK283+BK377+BK379</f>
        <v>0</v>
      </c>
    </row>
    <row r="100" spans="1:65" s="12" customFormat="1" ht="25.9" customHeight="1">
      <c r="B100" s="156"/>
      <c r="C100" s="157"/>
      <c r="D100" s="158" t="s">
        <v>71</v>
      </c>
      <c r="E100" s="159" t="s">
        <v>133</v>
      </c>
      <c r="F100" s="159" t="s">
        <v>134</v>
      </c>
      <c r="G100" s="157"/>
      <c r="H100" s="157"/>
      <c r="I100" s="160"/>
      <c r="J100" s="161">
        <f>BK100</f>
        <v>0</v>
      </c>
      <c r="K100" s="157"/>
      <c r="L100" s="162"/>
      <c r="M100" s="163"/>
      <c r="N100" s="164"/>
      <c r="O100" s="164"/>
      <c r="P100" s="165">
        <f>P101+P148+P177+P182+P189+P227+P251+P280</f>
        <v>0</v>
      </c>
      <c r="Q100" s="164"/>
      <c r="R100" s="165">
        <f>R101+R148+R177+R182+R189+R227+R251+R280</f>
        <v>12.4750257</v>
      </c>
      <c r="S100" s="164"/>
      <c r="T100" s="166">
        <f>T101+T148+T177+T182+T189+T227+T251+T280</f>
        <v>0</v>
      </c>
      <c r="AR100" s="167" t="s">
        <v>80</v>
      </c>
      <c r="AT100" s="168" t="s">
        <v>71</v>
      </c>
      <c r="AU100" s="168" t="s">
        <v>72</v>
      </c>
      <c r="AY100" s="167" t="s">
        <v>135</v>
      </c>
      <c r="BK100" s="169">
        <f>BK101+BK148+BK177+BK182+BK189+BK227+BK251+BK280</f>
        <v>0</v>
      </c>
    </row>
    <row r="101" spans="1:65" s="12" customFormat="1" ht="22.9" customHeight="1">
      <c r="B101" s="156"/>
      <c r="C101" s="157"/>
      <c r="D101" s="158" t="s">
        <v>71</v>
      </c>
      <c r="E101" s="170" t="s">
        <v>80</v>
      </c>
      <c r="F101" s="170" t="s">
        <v>136</v>
      </c>
      <c r="G101" s="157"/>
      <c r="H101" s="157"/>
      <c r="I101" s="160"/>
      <c r="J101" s="171">
        <f>BK101</f>
        <v>0</v>
      </c>
      <c r="K101" s="157"/>
      <c r="L101" s="162"/>
      <c r="M101" s="163"/>
      <c r="N101" s="164"/>
      <c r="O101" s="164"/>
      <c r="P101" s="165">
        <f>SUM(P102:P147)</f>
        <v>0</v>
      </c>
      <c r="Q101" s="164"/>
      <c r="R101" s="165">
        <f>SUM(R102:R147)</f>
        <v>0</v>
      </c>
      <c r="S101" s="164"/>
      <c r="T101" s="166">
        <f>SUM(T102:T147)</f>
        <v>0</v>
      </c>
      <c r="AR101" s="167" t="s">
        <v>80</v>
      </c>
      <c r="AT101" s="168" t="s">
        <v>71</v>
      </c>
      <c r="AU101" s="168" t="s">
        <v>80</v>
      </c>
      <c r="AY101" s="167" t="s">
        <v>135</v>
      </c>
      <c r="BK101" s="169">
        <f>SUM(BK102:BK147)</f>
        <v>0</v>
      </c>
    </row>
    <row r="102" spans="1:65" s="2" customFormat="1" ht="21.75" customHeight="1">
      <c r="A102" s="36"/>
      <c r="B102" s="37"/>
      <c r="C102" s="172" t="s">
        <v>80</v>
      </c>
      <c r="D102" s="172" t="s">
        <v>137</v>
      </c>
      <c r="E102" s="173" t="s">
        <v>138</v>
      </c>
      <c r="F102" s="174" t="s">
        <v>139</v>
      </c>
      <c r="G102" s="175" t="s">
        <v>140</v>
      </c>
      <c r="H102" s="176">
        <v>4.6500000000000004</v>
      </c>
      <c r="I102" s="177"/>
      <c r="J102" s="178">
        <f>ROUND(I102*H102,2)</f>
        <v>0</v>
      </c>
      <c r="K102" s="174" t="s">
        <v>141</v>
      </c>
      <c r="L102" s="41"/>
      <c r="M102" s="179" t="s">
        <v>21</v>
      </c>
      <c r="N102" s="180" t="s">
        <v>43</v>
      </c>
      <c r="O102" s="66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3" t="s">
        <v>142</v>
      </c>
      <c r="AT102" s="183" t="s">
        <v>137</v>
      </c>
      <c r="AU102" s="183" t="s">
        <v>82</v>
      </c>
      <c r="AY102" s="19" t="s">
        <v>135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9" t="s">
        <v>80</v>
      </c>
      <c r="BK102" s="184">
        <f>ROUND(I102*H102,2)</f>
        <v>0</v>
      </c>
      <c r="BL102" s="19" t="s">
        <v>142</v>
      </c>
      <c r="BM102" s="183" t="s">
        <v>143</v>
      </c>
    </row>
    <row r="103" spans="1:65" s="2" customFormat="1">
      <c r="A103" s="36"/>
      <c r="B103" s="37"/>
      <c r="C103" s="38"/>
      <c r="D103" s="185" t="s">
        <v>144</v>
      </c>
      <c r="E103" s="38"/>
      <c r="F103" s="186" t="s">
        <v>145</v>
      </c>
      <c r="G103" s="38"/>
      <c r="H103" s="38"/>
      <c r="I103" s="187"/>
      <c r="J103" s="38"/>
      <c r="K103" s="38"/>
      <c r="L103" s="41"/>
      <c r="M103" s="188"/>
      <c r="N103" s="189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144</v>
      </c>
      <c r="AU103" s="19" t="s">
        <v>82</v>
      </c>
    </row>
    <row r="104" spans="1:65" s="13" customFormat="1">
      <c r="B104" s="190"/>
      <c r="C104" s="191"/>
      <c r="D104" s="192" t="s">
        <v>146</v>
      </c>
      <c r="E104" s="193" t="s">
        <v>21</v>
      </c>
      <c r="F104" s="194" t="s">
        <v>147</v>
      </c>
      <c r="G104" s="191"/>
      <c r="H104" s="193" t="s">
        <v>21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146</v>
      </c>
      <c r="AU104" s="200" t="s">
        <v>82</v>
      </c>
      <c r="AV104" s="13" t="s">
        <v>80</v>
      </c>
      <c r="AW104" s="13" t="s">
        <v>33</v>
      </c>
      <c r="AX104" s="13" t="s">
        <v>72</v>
      </c>
      <c r="AY104" s="200" t="s">
        <v>135</v>
      </c>
    </row>
    <row r="105" spans="1:65" s="13" customFormat="1">
      <c r="B105" s="190"/>
      <c r="C105" s="191"/>
      <c r="D105" s="192" t="s">
        <v>146</v>
      </c>
      <c r="E105" s="193" t="s">
        <v>21</v>
      </c>
      <c r="F105" s="194" t="s">
        <v>148</v>
      </c>
      <c r="G105" s="191"/>
      <c r="H105" s="193" t="s">
        <v>21</v>
      </c>
      <c r="I105" s="195"/>
      <c r="J105" s="191"/>
      <c r="K105" s="191"/>
      <c r="L105" s="196"/>
      <c r="M105" s="197"/>
      <c r="N105" s="198"/>
      <c r="O105" s="198"/>
      <c r="P105" s="198"/>
      <c r="Q105" s="198"/>
      <c r="R105" s="198"/>
      <c r="S105" s="198"/>
      <c r="T105" s="199"/>
      <c r="AT105" s="200" t="s">
        <v>146</v>
      </c>
      <c r="AU105" s="200" t="s">
        <v>82</v>
      </c>
      <c r="AV105" s="13" t="s">
        <v>80</v>
      </c>
      <c r="AW105" s="13" t="s">
        <v>33</v>
      </c>
      <c r="AX105" s="13" t="s">
        <v>72</v>
      </c>
      <c r="AY105" s="200" t="s">
        <v>135</v>
      </c>
    </row>
    <row r="106" spans="1:65" s="14" customFormat="1">
      <c r="B106" s="201"/>
      <c r="C106" s="202"/>
      <c r="D106" s="192" t="s">
        <v>146</v>
      </c>
      <c r="E106" s="203" t="s">
        <v>21</v>
      </c>
      <c r="F106" s="204" t="s">
        <v>149</v>
      </c>
      <c r="G106" s="202"/>
      <c r="H106" s="205">
        <v>4.6500000000000004</v>
      </c>
      <c r="I106" s="206"/>
      <c r="J106" s="202"/>
      <c r="K106" s="202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146</v>
      </c>
      <c r="AU106" s="211" t="s">
        <v>82</v>
      </c>
      <c r="AV106" s="14" t="s">
        <v>82</v>
      </c>
      <c r="AW106" s="14" t="s">
        <v>33</v>
      </c>
      <c r="AX106" s="14" t="s">
        <v>72</v>
      </c>
      <c r="AY106" s="211" t="s">
        <v>135</v>
      </c>
    </row>
    <row r="107" spans="1:65" s="15" customFormat="1">
      <c r="B107" s="212"/>
      <c r="C107" s="213"/>
      <c r="D107" s="192" t="s">
        <v>146</v>
      </c>
      <c r="E107" s="214" t="s">
        <v>21</v>
      </c>
      <c r="F107" s="215" t="s">
        <v>150</v>
      </c>
      <c r="G107" s="213"/>
      <c r="H107" s="216">
        <v>4.6500000000000004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146</v>
      </c>
      <c r="AU107" s="222" t="s">
        <v>82</v>
      </c>
      <c r="AV107" s="15" t="s">
        <v>142</v>
      </c>
      <c r="AW107" s="15" t="s">
        <v>33</v>
      </c>
      <c r="AX107" s="15" t="s">
        <v>80</v>
      </c>
      <c r="AY107" s="222" t="s">
        <v>135</v>
      </c>
    </row>
    <row r="108" spans="1:65" s="2" customFormat="1" ht="24.2" customHeight="1">
      <c r="A108" s="36"/>
      <c r="B108" s="37"/>
      <c r="C108" s="172" t="s">
        <v>82</v>
      </c>
      <c r="D108" s="172" t="s">
        <v>137</v>
      </c>
      <c r="E108" s="173" t="s">
        <v>151</v>
      </c>
      <c r="F108" s="174" t="s">
        <v>152</v>
      </c>
      <c r="G108" s="175" t="s">
        <v>140</v>
      </c>
      <c r="H108" s="176">
        <v>1.98</v>
      </c>
      <c r="I108" s="177"/>
      <c r="J108" s="178">
        <f>ROUND(I108*H108,2)</f>
        <v>0</v>
      </c>
      <c r="K108" s="174" t="s">
        <v>141</v>
      </c>
      <c r="L108" s="41"/>
      <c r="M108" s="179" t="s">
        <v>21</v>
      </c>
      <c r="N108" s="180" t="s">
        <v>43</v>
      </c>
      <c r="O108" s="66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3" t="s">
        <v>142</v>
      </c>
      <c r="AT108" s="183" t="s">
        <v>137</v>
      </c>
      <c r="AU108" s="183" t="s">
        <v>82</v>
      </c>
      <c r="AY108" s="19" t="s">
        <v>135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9" t="s">
        <v>80</v>
      </c>
      <c r="BK108" s="184">
        <f>ROUND(I108*H108,2)</f>
        <v>0</v>
      </c>
      <c r="BL108" s="19" t="s">
        <v>142</v>
      </c>
      <c r="BM108" s="183" t="s">
        <v>153</v>
      </c>
    </row>
    <row r="109" spans="1:65" s="2" customFormat="1">
      <c r="A109" s="36"/>
      <c r="B109" s="37"/>
      <c r="C109" s="38"/>
      <c r="D109" s="185" t="s">
        <v>144</v>
      </c>
      <c r="E109" s="38"/>
      <c r="F109" s="186" t="s">
        <v>154</v>
      </c>
      <c r="G109" s="38"/>
      <c r="H109" s="38"/>
      <c r="I109" s="187"/>
      <c r="J109" s="38"/>
      <c r="K109" s="38"/>
      <c r="L109" s="41"/>
      <c r="M109" s="188"/>
      <c r="N109" s="189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144</v>
      </c>
      <c r="AU109" s="19" t="s">
        <v>82</v>
      </c>
    </row>
    <row r="110" spans="1:65" s="13" customFormat="1">
      <c r="B110" s="190"/>
      <c r="C110" s="191"/>
      <c r="D110" s="192" t="s">
        <v>146</v>
      </c>
      <c r="E110" s="193" t="s">
        <v>21</v>
      </c>
      <c r="F110" s="194" t="s">
        <v>155</v>
      </c>
      <c r="G110" s="191"/>
      <c r="H110" s="193" t="s">
        <v>21</v>
      </c>
      <c r="I110" s="195"/>
      <c r="J110" s="191"/>
      <c r="K110" s="191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146</v>
      </c>
      <c r="AU110" s="200" t="s">
        <v>82</v>
      </c>
      <c r="AV110" s="13" t="s">
        <v>80</v>
      </c>
      <c r="AW110" s="13" t="s">
        <v>33</v>
      </c>
      <c r="AX110" s="13" t="s">
        <v>72</v>
      </c>
      <c r="AY110" s="200" t="s">
        <v>135</v>
      </c>
    </row>
    <row r="111" spans="1:65" s="14" customFormat="1">
      <c r="B111" s="201"/>
      <c r="C111" s="202"/>
      <c r="D111" s="192" t="s">
        <v>146</v>
      </c>
      <c r="E111" s="203" t="s">
        <v>21</v>
      </c>
      <c r="F111" s="204" t="s">
        <v>156</v>
      </c>
      <c r="G111" s="202"/>
      <c r="H111" s="205">
        <v>0.18</v>
      </c>
      <c r="I111" s="206"/>
      <c r="J111" s="202"/>
      <c r="K111" s="202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146</v>
      </c>
      <c r="AU111" s="211" t="s">
        <v>82</v>
      </c>
      <c r="AV111" s="14" t="s">
        <v>82</v>
      </c>
      <c r="AW111" s="14" t="s">
        <v>33</v>
      </c>
      <c r="AX111" s="14" t="s">
        <v>72</v>
      </c>
      <c r="AY111" s="211" t="s">
        <v>135</v>
      </c>
    </row>
    <row r="112" spans="1:65" s="13" customFormat="1">
      <c r="B112" s="190"/>
      <c r="C112" s="191"/>
      <c r="D112" s="192" t="s">
        <v>146</v>
      </c>
      <c r="E112" s="193" t="s">
        <v>21</v>
      </c>
      <c r="F112" s="194" t="s">
        <v>157</v>
      </c>
      <c r="G112" s="191"/>
      <c r="H112" s="193" t="s">
        <v>21</v>
      </c>
      <c r="I112" s="195"/>
      <c r="J112" s="191"/>
      <c r="K112" s="191"/>
      <c r="L112" s="196"/>
      <c r="M112" s="197"/>
      <c r="N112" s="198"/>
      <c r="O112" s="198"/>
      <c r="P112" s="198"/>
      <c r="Q112" s="198"/>
      <c r="R112" s="198"/>
      <c r="S112" s="198"/>
      <c r="T112" s="199"/>
      <c r="AT112" s="200" t="s">
        <v>146</v>
      </c>
      <c r="AU112" s="200" t="s">
        <v>82</v>
      </c>
      <c r="AV112" s="13" t="s">
        <v>80</v>
      </c>
      <c r="AW112" s="13" t="s">
        <v>33</v>
      </c>
      <c r="AX112" s="13" t="s">
        <v>72</v>
      </c>
      <c r="AY112" s="200" t="s">
        <v>135</v>
      </c>
    </row>
    <row r="113" spans="1:65" s="14" customFormat="1">
      <c r="B113" s="201"/>
      <c r="C113" s="202"/>
      <c r="D113" s="192" t="s">
        <v>146</v>
      </c>
      <c r="E113" s="203" t="s">
        <v>21</v>
      </c>
      <c r="F113" s="204" t="s">
        <v>158</v>
      </c>
      <c r="G113" s="202"/>
      <c r="H113" s="205">
        <v>1</v>
      </c>
      <c r="I113" s="206"/>
      <c r="J113" s="202"/>
      <c r="K113" s="202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146</v>
      </c>
      <c r="AU113" s="211" t="s">
        <v>82</v>
      </c>
      <c r="AV113" s="14" t="s">
        <v>82</v>
      </c>
      <c r="AW113" s="14" t="s">
        <v>33</v>
      </c>
      <c r="AX113" s="14" t="s">
        <v>72</v>
      </c>
      <c r="AY113" s="211" t="s">
        <v>135</v>
      </c>
    </row>
    <row r="114" spans="1:65" s="14" customFormat="1">
      <c r="B114" s="201"/>
      <c r="C114" s="202"/>
      <c r="D114" s="192" t="s">
        <v>146</v>
      </c>
      <c r="E114" s="203" t="s">
        <v>21</v>
      </c>
      <c r="F114" s="204" t="s">
        <v>159</v>
      </c>
      <c r="G114" s="202"/>
      <c r="H114" s="205">
        <v>0.8</v>
      </c>
      <c r="I114" s="206"/>
      <c r="J114" s="202"/>
      <c r="K114" s="202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146</v>
      </c>
      <c r="AU114" s="211" t="s">
        <v>82</v>
      </c>
      <c r="AV114" s="14" t="s">
        <v>82</v>
      </c>
      <c r="AW114" s="14" t="s">
        <v>33</v>
      </c>
      <c r="AX114" s="14" t="s">
        <v>72</v>
      </c>
      <c r="AY114" s="211" t="s">
        <v>135</v>
      </c>
    </row>
    <row r="115" spans="1:65" s="15" customFormat="1">
      <c r="B115" s="212"/>
      <c r="C115" s="213"/>
      <c r="D115" s="192" t="s">
        <v>146</v>
      </c>
      <c r="E115" s="214" t="s">
        <v>21</v>
      </c>
      <c r="F115" s="215" t="s">
        <v>150</v>
      </c>
      <c r="G115" s="213"/>
      <c r="H115" s="216">
        <v>1.98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146</v>
      </c>
      <c r="AU115" s="222" t="s">
        <v>82</v>
      </c>
      <c r="AV115" s="15" t="s">
        <v>142</v>
      </c>
      <c r="AW115" s="15" t="s">
        <v>33</v>
      </c>
      <c r="AX115" s="15" t="s">
        <v>80</v>
      </c>
      <c r="AY115" s="222" t="s">
        <v>135</v>
      </c>
    </row>
    <row r="116" spans="1:65" s="2" customFormat="1" ht="37.9" customHeight="1">
      <c r="A116" s="36"/>
      <c r="B116" s="37"/>
      <c r="C116" s="172" t="s">
        <v>160</v>
      </c>
      <c r="D116" s="172" t="s">
        <v>137</v>
      </c>
      <c r="E116" s="173" t="s">
        <v>161</v>
      </c>
      <c r="F116" s="174" t="s">
        <v>162</v>
      </c>
      <c r="G116" s="175" t="s">
        <v>140</v>
      </c>
      <c r="H116" s="176">
        <v>10.16</v>
      </c>
      <c r="I116" s="177"/>
      <c r="J116" s="178">
        <f>ROUND(I116*H116,2)</f>
        <v>0</v>
      </c>
      <c r="K116" s="174" t="s">
        <v>141</v>
      </c>
      <c r="L116" s="41"/>
      <c r="M116" s="179" t="s">
        <v>21</v>
      </c>
      <c r="N116" s="180" t="s">
        <v>43</v>
      </c>
      <c r="O116" s="66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3" t="s">
        <v>142</v>
      </c>
      <c r="AT116" s="183" t="s">
        <v>137</v>
      </c>
      <c r="AU116" s="183" t="s">
        <v>82</v>
      </c>
      <c r="AY116" s="19" t="s">
        <v>135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9" t="s">
        <v>80</v>
      </c>
      <c r="BK116" s="184">
        <f>ROUND(I116*H116,2)</f>
        <v>0</v>
      </c>
      <c r="BL116" s="19" t="s">
        <v>142</v>
      </c>
      <c r="BM116" s="183" t="s">
        <v>163</v>
      </c>
    </row>
    <row r="117" spans="1:65" s="2" customFormat="1">
      <c r="A117" s="36"/>
      <c r="B117" s="37"/>
      <c r="C117" s="38"/>
      <c r="D117" s="185" t="s">
        <v>144</v>
      </c>
      <c r="E117" s="38"/>
      <c r="F117" s="186" t="s">
        <v>164</v>
      </c>
      <c r="G117" s="38"/>
      <c r="H117" s="38"/>
      <c r="I117" s="187"/>
      <c r="J117" s="38"/>
      <c r="K117" s="38"/>
      <c r="L117" s="41"/>
      <c r="M117" s="188"/>
      <c r="N117" s="189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144</v>
      </c>
      <c r="AU117" s="19" t="s">
        <v>82</v>
      </c>
    </row>
    <row r="118" spans="1:65" s="13" customFormat="1">
      <c r="B118" s="190"/>
      <c r="C118" s="191"/>
      <c r="D118" s="192" t="s">
        <v>146</v>
      </c>
      <c r="E118" s="193" t="s">
        <v>21</v>
      </c>
      <c r="F118" s="194" t="s">
        <v>165</v>
      </c>
      <c r="G118" s="191"/>
      <c r="H118" s="193" t="s">
        <v>21</v>
      </c>
      <c r="I118" s="195"/>
      <c r="J118" s="191"/>
      <c r="K118" s="191"/>
      <c r="L118" s="196"/>
      <c r="M118" s="197"/>
      <c r="N118" s="198"/>
      <c r="O118" s="198"/>
      <c r="P118" s="198"/>
      <c r="Q118" s="198"/>
      <c r="R118" s="198"/>
      <c r="S118" s="198"/>
      <c r="T118" s="199"/>
      <c r="AT118" s="200" t="s">
        <v>146</v>
      </c>
      <c r="AU118" s="200" t="s">
        <v>82</v>
      </c>
      <c r="AV118" s="13" t="s">
        <v>80</v>
      </c>
      <c r="AW118" s="13" t="s">
        <v>33</v>
      </c>
      <c r="AX118" s="13" t="s">
        <v>72</v>
      </c>
      <c r="AY118" s="200" t="s">
        <v>135</v>
      </c>
    </row>
    <row r="119" spans="1:65" s="14" customFormat="1">
      <c r="B119" s="201"/>
      <c r="C119" s="202"/>
      <c r="D119" s="192" t="s">
        <v>146</v>
      </c>
      <c r="E119" s="203" t="s">
        <v>21</v>
      </c>
      <c r="F119" s="204" t="s">
        <v>166</v>
      </c>
      <c r="G119" s="202"/>
      <c r="H119" s="205">
        <v>10.16</v>
      </c>
      <c r="I119" s="206"/>
      <c r="J119" s="202"/>
      <c r="K119" s="202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146</v>
      </c>
      <c r="AU119" s="211" t="s">
        <v>82</v>
      </c>
      <c r="AV119" s="14" t="s">
        <v>82</v>
      </c>
      <c r="AW119" s="14" t="s">
        <v>33</v>
      </c>
      <c r="AX119" s="14" t="s">
        <v>72</v>
      </c>
      <c r="AY119" s="211" t="s">
        <v>135</v>
      </c>
    </row>
    <row r="120" spans="1:65" s="15" customFormat="1">
      <c r="B120" s="212"/>
      <c r="C120" s="213"/>
      <c r="D120" s="192" t="s">
        <v>146</v>
      </c>
      <c r="E120" s="214" t="s">
        <v>21</v>
      </c>
      <c r="F120" s="215" t="s">
        <v>150</v>
      </c>
      <c r="G120" s="213"/>
      <c r="H120" s="216">
        <v>10.16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146</v>
      </c>
      <c r="AU120" s="222" t="s">
        <v>82</v>
      </c>
      <c r="AV120" s="15" t="s">
        <v>142</v>
      </c>
      <c r="AW120" s="15" t="s">
        <v>33</v>
      </c>
      <c r="AX120" s="15" t="s">
        <v>80</v>
      </c>
      <c r="AY120" s="222" t="s">
        <v>135</v>
      </c>
    </row>
    <row r="121" spans="1:65" s="2" customFormat="1" ht="24.2" customHeight="1">
      <c r="A121" s="36"/>
      <c r="B121" s="37"/>
      <c r="C121" s="172" t="s">
        <v>142</v>
      </c>
      <c r="D121" s="172" t="s">
        <v>137</v>
      </c>
      <c r="E121" s="173" t="s">
        <v>167</v>
      </c>
      <c r="F121" s="174" t="s">
        <v>168</v>
      </c>
      <c r="G121" s="175" t="s">
        <v>140</v>
      </c>
      <c r="H121" s="176">
        <v>5.08</v>
      </c>
      <c r="I121" s="177"/>
      <c r="J121" s="178">
        <f>ROUND(I121*H121,2)</f>
        <v>0</v>
      </c>
      <c r="K121" s="174" t="s">
        <v>141</v>
      </c>
      <c r="L121" s="41"/>
      <c r="M121" s="179" t="s">
        <v>21</v>
      </c>
      <c r="N121" s="180" t="s">
        <v>43</v>
      </c>
      <c r="O121" s="66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3" t="s">
        <v>142</v>
      </c>
      <c r="AT121" s="183" t="s">
        <v>137</v>
      </c>
      <c r="AU121" s="183" t="s">
        <v>82</v>
      </c>
      <c r="AY121" s="19" t="s">
        <v>135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9" t="s">
        <v>80</v>
      </c>
      <c r="BK121" s="184">
        <f>ROUND(I121*H121,2)</f>
        <v>0</v>
      </c>
      <c r="BL121" s="19" t="s">
        <v>142</v>
      </c>
      <c r="BM121" s="183" t="s">
        <v>169</v>
      </c>
    </row>
    <row r="122" spans="1:65" s="2" customFormat="1">
      <c r="A122" s="36"/>
      <c r="B122" s="37"/>
      <c r="C122" s="38"/>
      <c r="D122" s="185" t="s">
        <v>144</v>
      </c>
      <c r="E122" s="38"/>
      <c r="F122" s="186" t="s">
        <v>170</v>
      </c>
      <c r="G122" s="38"/>
      <c r="H122" s="38"/>
      <c r="I122" s="187"/>
      <c r="J122" s="38"/>
      <c r="K122" s="38"/>
      <c r="L122" s="41"/>
      <c r="M122" s="188"/>
      <c r="N122" s="189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144</v>
      </c>
      <c r="AU122" s="19" t="s">
        <v>82</v>
      </c>
    </row>
    <row r="123" spans="1:65" s="14" customFormat="1">
      <c r="B123" s="201"/>
      <c r="C123" s="202"/>
      <c r="D123" s="192" t="s">
        <v>146</v>
      </c>
      <c r="E123" s="203" t="s">
        <v>21</v>
      </c>
      <c r="F123" s="204" t="s">
        <v>92</v>
      </c>
      <c r="G123" s="202"/>
      <c r="H123" s="205">
        <v>5.08</v>
      </c>
      <c r="I123" s="206"/>
      <c r="J123" s="202"/>
      <c r="K123" s="202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146</v>
      </c>
      <c r="AU123" s="211" t="s">
        <v>82</v>
      </c>
      <c r="AV123" s="14" t="s">
        <v>82</v>
      </c>
      <c r="AW123" s="14" t="s">
        <v>33</v>
      </c>
      <c r="AX123" s="14" t="s">
        <v>80</v>
      </c>
      <c r="AY123" s="211" t="s">
        <v>135</v>
      </c>
    </row>
    <row r="124" spans="1:65" s="2" customFormat="1" ht="24.2" customHeight="1">
      <c r="A124" s="36"/>
      <c r="B124" s="37"/>
      <c r="C124" s="172" t="s">
        <v>171</v>
      </c>
      <c r="D124" s="172" t="s">
        <v>137</v>
      </c>
      <c r="E124" s="173" t="s">
        <v>172</v>
      </c>
      <c r="F124" s="174" t="s">
        <v>173</v>
      </c>
      <c r="G124" s="175" t="s">
        <v>140</v>
      </c>
      <c r="H124" s="176">
        <v>56.25</v>
      </c>
      <c r="I124" s="177"/>
      <c r="J124" s="178">
        <f>ROUND(I124*H124,2)</f>
        <v>0</v>
      </c>
      <c r="K124" s="174" t="s">
        <v>21</v>
      </c>
      <c r="L124" s="41"/>
      <c r="M124" s="179" t="s">
        <v>21</v>
      </c>
      <c r="N124" s="180" t="s">
        <v>43</v>
      </c>
      <c r="O124" s="66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3" t="s">
        <v>142</v>
      </c>
      <c r="AT124" s="183" t="s">
        <v>137</v>
      </c>
      <c r="AU124" s="183" t="s">
        <v>82</v>
      </c>
      <c r="AY124" s="19" t="s">
        <v>135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80</v>
      </c>
      <c r="BK124" s="184">
        <f>ROUND(I124*H124,2)</f>
        <v>0</v>
      </c>
      <c r="BL124" s="19" t="s">
        <v>142</v>
      </c>
      <c r="BM124" s="183" t="s">
        <v>174</v>
      </c>
    </row>
    <row r="125" spans="1:65" s="13" customFormat="1">
      <c r="B125" s="190"/>
      <c r="C125" s="191"/>
      <c r="D125" s="192" t="s">
        <v>146</v>
      </c>
      <c r="E125" s="193" t="s">
        <v>21</v>
      </c>
      <c r="F125" s="194" t="s">
        <v>175</v>
      </c>
      <c r="G125" s="191"/>
      <c r="H125" s="193" t="s">
        <v>21</v>
      </c>
      <c r="I125" s="195"/>
      <c r="J125" s="191"/>
      <c r="K125" s="191"/>
      <c r="L125" s="196"/>
      <c r="M125" s="197"/>
      <c r="N125" s="198"/>
      <c r="O125" s="198"/>
      <c r="P125" s="198"/>
      <c r="Q125" s="198"/>
      <c r="R125" s="198"/>
      <c r="S125" s="198"/>
      <c r="T125" s="199"/>
      <c r="AT125" s="200" t="s">
        <v>146</v>
      </c>
      <c r="AU125" s="200" t="s">
        <v>82</v>
      </c>
      <c r="AV125" s="13" t="s">
        <v>80</v>
      </c>
      <c r="AW125" s="13" t="s">
        <v>33</v>
      </c>
      <c r="AX125" s="13" t="s">
        <v>72</v>
      </c>
      <c r="AY125" s="200" t="s">
        <v>135</v>
      </c>
    </row>
    <row r="126" spans="1:65" s="14" customFormat="1">
      <c r="B126" s="201"/>
      <c r="C126" s="202"/>
      <c r="D126" s="192" t="s">
        <v>146</v>
      </c>
      <c r="E126" s="203" t="s">
        <v>21</v>
      </c>
      <c r="F126" s="204" t="s">
        <v>176</v>
      </c>
      <c r="G126" s="202"/>
      <c r="H126" s="205">
        <v>6.25</v>
      </c>
      <c r="I126" s="206"/>
      <c r="J126" s="202"/>
      <c r="K126" s="202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146</v>
      </c>
      <c r="AU126" s="211" t="s">
        <v>82</v>
      </c>
      <c r="AV126" s="14" t="s">
        <v>82</v>
      </c>
      <c r="AW126" s="14" t="s">
        <v>33</v>
      </c>
      <c r="AX126" s="14" t="s">
        <v>72</v>
      </c>
      <c r="AY126" s="211" t="s">
        <v>135</v>
      </c>
    </row>
    <row r="127" spans="1:65" s="13" customFormat="1">
      <c r="B127" s="190"/>
      <c r="C127" s="191"/>
      <c r="D127" s="192" t="s">
        <v>146</v>
      </c>
      <c r="E127" s="193" t="s">
        <v>21</v>
      </c>
      <c r="F127" s="194" t="s">
        <v>177</v>
      </c>
      <c r="G127" s="191"/>
      <c r="H127" s="193" t="s">
        <v>21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146</v>
      </c>
      <c r="AU127" s="200" t="s">
        <v>82</v>
      </c>
      <c r="AV127" s="13" t="s">
        <v>80</v>
      </c>
      <c r="AW127" s="13" t="s">
        <v>33</v>
      </c>
      <c r="AX127" s="13" t="s">
        <v>72</v>
      </c>
      <c r="AY127" s="200" t="s">
        <v>135</v>
      </c>
    </row>
    <row r="128" spans="1:65" s="13" customFormat="1">
      <c r="B128" s="190"/>
      <c r="C128" s="191"/>
      <c r="D128" s="192" t="s">
        <v>146</v>
      </c>
      <c r="E128" s="193" t="s">
        <v>21</v>
      </c>
      <c r="F128" s="194" t="s">
        <v>178</v>
      </c>
      <c r="G128" s="191"/>
      <c r="H128" s="193" t="s">
        <v>21</v>
      </c>
      <c r="I128" s="195"/>
      <c r="J128" s="191"/>
      <c r="K128" s="191"/>
      <c r="L128" s="196"/>
      <c r="M128" s="197"/>
      <c r="N128" s="198"/>
      <c r="O128" s="198"/>
      <c r="P128" s="198"/>
      <c r="Q128" s="198"/>
      <c r="R128" s="198"/>
      <c r="S128" s="198"/>
      <c r="T128" s="199"/>
      <c r="AT128" s="200" t="s">
        <v>146</v>
      </c>
      <c r="AU128" s="200" t="s">
        <v>82</v>
      </c>
      <c r="AV128" s="13" t="s">
        <v>80</v>
      </c>
      <c r="AW128" s="13" t="s">
        <v>33</v>
      </c>
      <c r="AX128" s="13" t="s">
        <v>72</v>
      </c>
      <c r="AY128" s="200" t="s">
        <v>135</v>
      </c>
    </row>
    <row r="129" spans="1:65" s="14" customFormat="1">
      <c r="B129" s="201"/>
      <c r="C129" s="202"/>
      <c r="D129" s="192" t="s">
        <v>146</v>
      </c>
      <c r="E129" s="203" t="s">
        <v>21</v>
      </c>
      <c r="F129" s="204" t="s">
        <v>179</v>
      </c>
      <c r="G129" s="202"/>
      <c r="H129" s="205">
        <v>50</v>
      </c>
      <c r="I129" s="206"/>
      <c r="J129" s="202"/>
      <c r="K129" s="202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146</v>
      </c>
      <c r="AU129" s="211" t="s">
        <v>82</v>
      </c>
      <c r="AV129" s="14" t="s">
        <v>82</v>
      </c>
      <c r="AW129" s="14" t="s">
        <v>33</v>
      </c>
      <c r="AX129" s="14" t="s">
        <v>72</v>
      </c>
      <c r="AY129" s="211" t="s">
        <v>135</v>
      </c>
    </row>
    <row r="130" spans="1:65" s="16" customFormat="1">
      <c r="B130" s="223"/>
      <c r="C130" s="224"/>
      <c r="D130" s="192" t="s">
        <v>146</v>
      </c>
      <c r="E130" s="225" t="s">
        <v>180</v>
      </c>
      <c r="F130" s="226" t="s">
        <v>181</v>
      </c>
      <c r="G130" s="224"/>
      <c r="H130" s="227">
        <v>56.25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AT130" s="233" t="s">
        <v>146</v>
      </c>
      <c r="AU130" s="233" t="s">
        <v>82</v>
      </c>
      <c r="AV130" s="16" t="s">
        <v>160</v>
      </c>
      <c r="AW130" s="16" t="s">
        <v>33</v>
      </c>
      <c r="AX130" s="16" t="s">
        <v>72</v>
      </c>
      <c r="AY130" s="233" t="s">
        <v>135</v>
      </c>
    </row>
    <row r="131" spans="1:65" s="15" customFormat="1">
      <c r="B131" s="212"/>
      <c r="C131" s="213"/>
      <c r="D131" s="192" t="s">
        <v>146</v>
      </c>
      <c r="E131" s="214" t="s">
        <v>21</v>
      </c>
      <c r="F131" s="215" t="s">
        <v>150</v>
      </c>
      <c r="G131" s="213"/>
      <c r="H131" s="216">
        <v>56.25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146</v>
      </c>
      <c r="AU131" s="222" t="s">
        <v>82</v>
      </c>
      <c r="AV131" s="15" t="s">
        <v>142</v>
      </c>
      <c r="AW131" s="15" t="s">
        <v>33</v>
      </c>
      <c r="AX131" s="15" t="s">
        <v>80</v>
      </c>
      <c r="AY131" s="222" t="s">
        <v>135</v>
      </c>
    </row>
    <row r="132" spans="1:65" s="2" customFormat="1" ht="24.2" customHeight="1">
      <c r="A132" s="36"/>
      <c r="B132" s="37"/>
      <c r="C132" s="172" t="s">
        <v>182</v>
      </c>
      <c r="D132" s="172" t="s">
        <v>137</v>
      </c>
      <c r="E132" s="173" t="s">
        <v>183</v>
      </c>
      <c r="F132" s="174" t="s">
        <v>184</v>
      </c>
      <c r="G132" s="175" t="s">
        <v>140</v>
      </c>
      <c r="H132" s="176">
        <v>5.08</v>
      </c>
      <c r="I132" s="177"/>
      <c r="J132" s="178">
        <f>ROUND(I132*H132,2)</f>
        <v>0</v>
      </c>
      <c r="K132" s="174" t="s">
        <v>141</v>
      </c>
      <c r="L132" s="41"/>
      <c r="M132" s="179" t="s">
        <v>21</v>
      </c>
      <c r="N132" s="180" t="s">
        <v>43</v>
      </c>
      <c r="O132" s="66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142</v>
      </c>
      <c r="AT132" s="183" t="s">
        <v>137</v>
      </c>
      <c r="AU132" s="183" t="s">
        <v>82</v>
      </c>
      <c r="AY132" s="19" t="s">
        <v>135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80</v>
      </c>
      <c r="BK132" s="184">
        <f>ROUND(I132*H132,2)</f>
        <v>0</v>
      </c>
      <c r="BL132" s="19" t="s">
        <v>142</v>
      </c>
      <c r="BM132" s="183" t="s">
        <v>185</v>
      </c>
    </row>
    <row r="133" spans="1:65" s="2" customFormat="1">
      <c r="A133" s="36"/>
      <c r="B133" s="37"/>
      <c r="C133" s="38"/>
      <c r="D133" s="185" t="s">
        <v>144</v>
      </c>
      <c r="E133" s="38"/>
      <c r="F133" s="186" t="s">
        <v>186</v>
      </c>
      <c r="G133" s="38"/>
      <c r="H133" s="38"/>
      <c r="I133" s="187"/>
      <c r="J133" s="38"/>
      <c r="K133" s="38"/>
      <c r="L133" s="41"/>
      <c r="M133" s="188"/>
      <c r="N133" s="189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144</v>
      </c>
      <c r="AU133" s="19" t="s">
        <v>82</v>
      </c>
    </row>
    <row r="134" spans="1:65" s="2" customFormat="1" ht="19.5">
      <c r="A134" s="36"/>
      <c r="B134" s="37"/>
      <c r="C134" s="38"/>
      <c r="D134" s="192" t="s">
        <v>187</v>
      </c>
      <c r="E134" s="38"/>
      <c r="F134" s="234" t="s">
        <v>188</v>
      </c>
      <c r="G134" s="38"/>
      <c r="H134" s="38"/>
      <c r="I134" s="187"/>
      <c r="J134" s="38"/>
      <c r="K134" s="38"/>
      <c r="L134" s="41"/>
      <c r="M134" s="188"/>
      <c r="N134" s="189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187</v>
      </c>
      <c r="AU134" s="19" t="s">
        <v>82</v>
      </c>
    </row>
    <row r="135" spans="1:65" s="13" customFormat="1">
      <c r="B135" s="190"/>
      <c r="C135" s="191"/>
      <c r="D135" s="192" t="s">
        <v>146</v>
      </c>
      <c r="E135" s="193" t="s">
        <v>21</v>
      </c>
      <c r="F135" s="194" t="s">
        <v>189</v>
      </c>
      <c r="G135" s="191"/>
      <c r="H135" s="193" t="s">
        <v>21</v>
      </c>
      <c r="I135" s="195"/>
      <c r="J135" s="191"/>
      <c r="K135" s="191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146</v>
      </c>
      <c r="AU135" s="200" t="s">
        <v>82</v>
      </c>
      <c r="AV135" s="13" t="s">
        <v>80</v>
      </c>
      <c r="AW135" s="13" t="s">
        <v>33</v>
      </c>
      <c r="AX135" s="13" t="s">
        <v>72</v>
      </c>
      <c r="AY135" s="200" t="s">
        <v>135</v>
      </c>
    </row>
    <row r="136" spans="1:65" s="14" customFormat="1">
      <c r="B136" s="201"/>
      <c r="C136" s="202"/>
      <c r="D136" s="192" t="s">
        <v>146</v>
      </c>
      <c r="E136" s="203" t="s">
        <v>21</v>
      </c>
      <c r="F136" s="204" t="s">
        <v>190</v>
      </c>
      <c r="G136" s="202"/>
      <c r="H136" s="205">
        <v>5.08</v>
      </c>
      <c r="I136" s="206"/>
      <c r="J136" s="202"/>
      <c r="K136" s="202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146</v>
      </c>
      <c r="AU136" s="211" t="s">
        <v>82</v>
      </c>
      <c r="AV136" s="14" t="s">
        <v>82</v>
      </c>
      <c r="AW136" s="14" t="s">
        <v>33</v>
      </c>
      <c r="AX136" s="14" t="s">
        <v>72</v>
      </c>
      <c r="AY136" s="211" t="s">
        <v>135</v>
      </c>
    </row>
    <row r="137" spans="1:65" s="15" customFormat="1">
      <c r="B137" s="212"/>
      <c r="C137" s="213"/>
      <c r="D137" s="192" t="s">
        <v>146</v>
      </c>
      <c r="E137" s="214" t="s">
        <v>92</v>
      </c>
      <c r="F137" s="215" t="s">
        <v>150</v>
      </c>
      <c r="G137" s="213"/>
      <c r="H137" s="216">
        <v>5.08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146</v>
      </c>
      <c r="AU137" s="222" t="s">
        <v>82</v>
      </c>
      <c r="AV137" s="15" t="s">
        <v>142</v>
      </c>
      <c r="AW137" s="15" t="s">
        <v>33</v>
      </c>
      <c r="AX137" s="15" t="s">
        <v>80</v>
      </c>
      <c r="AY137" s="222" t="s">
        <v>135</v>
      </c>
    </row>
    <row r="138" spans="1:65" s="2" customFormat="1" ht="21.75" customHeight="1">
      <c r="A138" s="36"/>
      <c r="B138" s="37"/>
      <c r="C138" s="172" t="s">
        <v>191</v>
      </c>
      <c r="D138" s="172" t="s">
        <v>137</v>
      </c>
      <c r="E138" s="173" t="s">
        <v>192</v>
      </c>
      <c r="F138" s="174" t="s">
        <v>193</v>
      </c>
      <c r="G138" s="175" t="s">
        <v>194</v>
      </c>
      <c r="H138" s="176">
        <v>73.25</v>
      </c>
      <c r="I138" s="177"/>
      <c r="J138" s="178">
        <f>ROUND(I138*H138,2)</f>
        <v>0</v>
      </c>
      <c r="K138" s="174" t="s">
        <v>141</v>
      </c>
      <c r="L138" s="41"/>
      <c r="M138" s="179" t="s">
        <v>21</v>
      </c>
      <c r="N138" s="180" t="s">
        <v>43</v>
      </c>
      <c r="O138" s="66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142</v>
      </c>
      <c r="AT138" s="183" t="s">
        <v>137</v>
      </c>
      <c r="AU138" s="183" t="s">
        <v>82</v>
      </c>
      <c r="AY138" s="19" t="s">
        <v>135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80</v>
      </c>
      <c r="BK138" s="184">
        <f>ROUND(I138*H138,2)</f>
        <v>0</v>
      </c>
      <c r="BL138" s="19" t="s">
        <v>142</v>
      </c>
      <c r="BM138" s="183" t="s">
        <v>195</v>
      </c>
    </row>
    <row r="139" spans="1:65" s="2" customFormat="1">
      <c r="A139" s="36"/>
      <c r="B139" s="37"/>
      <c r="C139" s="38"/>
      <c r="D139" s="185" t="s">
        <v>144</v>
      </c>
      <c r="E139" s="38"/>
      <c r="F139" s="186" t="s">
        <v>196</v>
      </c>
      <c r="G139" s="38"/>
      <c r="H139" s="38"/>
      <c r="I139" s="187"/>
      <c r="J139" s="38"/>
      <c r="K139" s="38"/>
      <c r="L139" s="41"/>
      <c r="M139" s="188"/>
      <c r="N139" s="189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144</v>
      </c>
      <c r="AU139" s="19" t="s">
        <v>82</v>
      </c>
    </row>
    <row r="140" spans="1:65" s="13" customFormat="1">
      <c r="B140" s="190"/>
      <c r="C140" s="191"/>
      <c r="D140" s="192" t="s">
        <v>146</v>
      </c>
      <c r="E140" s="193" t="s">
        <v>21</v>
      </c>
      <c r="F140" s="194" t="s">
        <v>197</v>
      </c>
      <c r="G140" s="191"/>
      <c r="H140" s="193" t="s">
        <v>21</v>
      </c>
      <c r="I140" s="195"/>
      <c r="J140" s="191"/>
      <c r="K140" s="191"/>
      <c r="L140" s="196"/>
      <c r="M140" s="197"/>
      <c r="N140" s="198"/>
      <c r="O140" s="198"/>
      <c r="P140" s="198"/>
      <c r="Q140" s="198"/>
      <c r="R140" s="198"/>
      <c r="S140" s="198"/>
      <c r="T140" s="199"/>
      <c r="AT140" s="200" t="s">
        <v>146</v>
      </c>
      <c r="AU140" s="200" t="s">
        <v>82</v>
      </c>
      <c r="AV140" s="13" t="s">
        <v>80</v>
      </c>
      <c r="AW140" s="13" t="s">
        <v>33</v>
      </c>
      <c r="AX140" s="13" t="s">
        <v>72</v>
      </c>
      <c r="AY140" s="200" t="s">
        <v>135</v>
      </c>
    </row>
    <row r="141" spans="1:65" s="14" customFormat="1">
      <c r="B141" s="201"/>
      <c r="C141" s="202"/>
      <c r="D141" s="192" t="s">
        <v>146</v>
      </c>
      <c r="E141" s="203" t="s">
        <v>21</v>
      </c>
      <c r="F141" s="204" t="s">
        <v>198</v>
      </c>
      <c r="G141" s="202"/>
      <c r="H141" s="205">
        <v>30</v>
      </c>
      <c r="I141" s="206"/>
      <c r="J141" s="202"/>
      <c r="K141" s="202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146</v>
      </c>
      <c r="AU141" s="211" t="s">
        <v>82</v>
      </c>
      <c r="AV141" s="14" t="s">
        <v>82</v>
      </c>
      <c r="AW141" s="14" t="s">
        <v>33</v>
      </c>
      <c r="AX141" s="14" t="s">
        <v>72</v>
      </c>
      <c r="AY141" s="211" t="s">
        <v>135</v>
      </c>
    </row>
    <row r="142" spans="1:65" s="14" customFormat="1">
      <c r="B142" s="201"/>
      <c r="C142" s="202"/>
      <c r="D142" s="192" t="s">
        <v>146</v>
      </c>
      <c r="E142" s="203" t="s">
        <v>21</v>
      </c>
      <c r="F142" s="204" t="s">
        <v>90</v>
      </c>
      <c r="G142" s="202"/>
      <c r="H142" s="205">
        <v>43.25</v>
      </c>
      <c r="I142" s="206"/>
      <c r="J142" s="202"/>
      <c r="K142" s="202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146</v>
      </c>
      <c r="AU142" s="211" t="s">
        <v>82</v>
      </c>
      <c r="AV142" s="14" t="s">
        <v>82</v>
      </c>
      <c r="AW142" s="14" t="s">
        <v>33</v>
      </c>
      <c r="AX142" s="14" t="s">
        <v>72</v>
      </c>
      <c r="AY142" s="211" t="s">
        <v>135</v>
      </c>
    </row>
    <row r="143" spans="1:65" s="15" customFormat="1">
      <c r="B143" s="212"/>
      <c r="C143" s="213"/>
      <c r="D143" s="192" t="s">
        <v>146</v>
      </c>
      <c r="E143" s="214" t="s">
        <v>21</v>
      </c>
      <c r="F143" s="215" t="s">
        <v>150</v>
      </c>
      <c r="G143" s="213"/>
      <c r="H143" s="216">
        <v>73.25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146</v>
      </c>
      <c r="AU143" s="222" t="s">
        <v>82</v>
      </c>
      <c r="AV143" s="15" t="s">
        <v>142</v>
      </c>
      <c r="AW143" s="15" t="s">
        <v>33</v>
      </c>
      <c r="AX143" s="15" t="s">
        <v>80</v>
      </c>
      <c r="AY143" s="222" t="s">
        <v>135</v>
      </c>
    </row>
    <row r="144" spans="1:65" s="2" customFormat="1" ht="16.5" customHeight="1">
      <c r="A144" s="36"/>
      <c r="B144" s="37"/>
      <c r="C144" s="172" t="s">
        <v>199</v>
      </c>
      <c r="D144" s="172" t="s">
        <v>137</v>
      </c>
      <c r="E144" s="173" t="s">
        <v>200</v>
      </c>
      <c r="F144" s="174" t="s">
        <v>201</v>
      </c>
      <c r="G144" s="175" t="s">
        <v>194</v>
      </c>
      <c r="H144" s="176">
        <v>10</v>
      </c>
      <c r="I144" s="177"/>
      <c r="J144" s="178">
        <f>ROUND(I144*H144,2)</f>
        <v>0</v>
      </c>
      <c r="K144" s="174" t="s">
        <v>21</v>
      </c>
      <c r="L144" s="41"/>
      <c r="M144" s="179" t="s">
        <v>21</v>
      </c>
      <c r="N144" s="180" t="s">
        <v>43</v>
      </c>
      <c r="O144" s="6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142</v>
      </c>
      <c r="AT144" s="183" t="s">
        <v>137</v>
      </c>
      <c r="AU144" s="183" t="s">
        <v>82</v>
      </c>
      <c r="AY144" s="19" t="s">
        <v>135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80</v>
      </c>
      <c r="BK144" s="184">
        <f>ROUND(I144*H144,2)</f>
        <v>0</v>
      </c>
      <c r="BL144" s="19" t="s">
        <v>142</v>
      </c>
      <c r="BM144" s="183" t="s">
        <v>202</v>
      </c>
    </row>
    <row r="145" spans="1:65" s="13" customFormat="1">
      <c r="B145" s="190"/>
      <c r="C145" s="191"/>
      <c r="D145" s="192" t="s">
        <v>146</v>
      </c>
      <c r="E145" s="193" t="s">
        <v>21</v>
      </c>
      <c r="F145" s="194" t="s">
        <v>203</v>
      </c>
      <c r="G145" s="191"/>
      <c r="H145" s="193" t="s">
        <v>21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146</v>
      </c>
      <c r="AU145" s="200" t="s">
        <v>82</v>
      </c>
      <c r="AV145" s="13" t="s">
        <v>80</v>
      </c>
      <c r="AW145" s="13" t="s">
        <v>33</v>
      </c>
      <c r="AX145" s="13" t="s">
        <v>72</v>
      </c>
      <c r="AY145" s="200" t="s">
        <v>135</v>
      </c>
    </row>
    <row r="146" spans="1:65" s="14" customFormat="1">
      <c r="B146" s="201"/>
      <c r="C146" s="202"/>
      <c r="D146" s="192" t="s">
        <v>146</v>
      </c>
      <c r="E146" s="203" t="s">
        <v>21</v>
      </c>
      <c r="F146" s="204" t="s">
        <v>204</v>
      </c>
      <c r="G146" s="202"/>
      <c r="H146" s="205">
        <v>10</v>
      </c>
      <c r="I146" s="206"/>
      <c r="J146" s="202"/>
      <c r="K146" s="202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146</v>
      </c>
      <c r="AU146" s="211" t="s">
        <v>82</v>
      </c>
      <c r="AV146" s="14" t="s">
        <v>82</v>
      </c>
      <c r="AW146" s="14" t="s">
        <v>33</v>
      </c>
      <c r="AX146" s="14" t="s">
        <v>72</v>
      </c>
      <c r="AY146" s="211" t="s">
        <v>135</v>
      </c>
    </row>
    <row r="147" spans="1:65" s="15" customFormat="1">
      <c r="B147" s="212"/>
      <c r="C147" s="213"/>
      <c r="D147" s="192" t="s">
        <v>146</v>
      </c>
      <c r="E147" s="214" t="s">
        <v>21</v>
      </c>
      <c r="F147" s="215" t="s">
        <v>150</v>
      </c>
      <c r="G147" s="213"/>
      <c r="H147" s="216">
        <v>10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146</v>
      </c>
      <c r="AU147" s="222" t="s">
        <v>82</v>
      </c>
      <c r="AV147" s="15" t="s">
        <v>142</v>
      </c>
      <c r="AW147" s="15" t="s">
        <v>33</v>
      </c>
      <c r="AX147" s="15" t="s">
        <v>80</v>
      </c>
      <c r="AY147" s="222" t="s">
        <v>135</v>
      </c>
    </row>
    <row r="148" spans="1:65" s="12" customFormat="1" ht="22.9" customHeight="1">
      <c r="B148" s="156"/>
      <c r="C148" s="157"/>
      <c r="D148" s="158" t="s">
        <v>71</v>
      </c>
      <c r="E148" s="170" t="s">
        <v>82</v>
      </c>
      <c r="F148" s="170" t="s">
        <v>205</v>
      </c>
      <c r="G148" s="157"/>
      <c r="H148" s="157"/>
      <c r="I148" s="160"/>
      <c r="J148" s="171">
        <f>BK148</f>
        <v>0</v>
      </c>
      <c r="K148" s="157"/>
      <c r="L148" s="162"/>
      <c r="M148" s="163"/>
      <c r="N148" s="164"/>
      <c r="O148" s="164"/>
      <c r="P148" s="165">
        <f>SUM(P149:P176)</f>
        <v>0</v>
      </c>
      <c r="Q148" s="164"/>
      <c r="R148" s="165">
        <f>SUM(R149:R176)</f>
        <v>4.5637703999999992</v>
      </c>
      <c r="S148" s="164"/>
      <c r="T148" s="166">
        <f>SUM(T149:T176)</f>
        <v>0</v>
      </c>
      <c r="AR148" s="167" t="s">
        <v>80</v>
      </c>
      <c r="AT148" s="168" t="s">
        <v>71</v>
      </c>
      <c r="AU148" s="168" t="s">
        <v>80</v>
      </c>
      <c r="AY148" s="167" t="s">
        <v>135</v>
      </c>
      <c r="BK148" s="169">
        <f>SUM(BK149:BK176)</f>
        <v>0</v>
      </c>
    </row>
    <row r="149" spans="1:65" s="2" customFormat="1" ht="16.5" customHeight="1">
      <c r="A149" s="36"/>
      <c r="B149" s="37"/>
      <c r="C149" s="172" t="s">
        <v>206</v>
      </c>
      <c r="D149" s="172" t="s">
        <v>137</v>
      </c>
      <c r="E149" s="173" t="s">
        <v>207</v>
      </c>
      <c r="F149" s="174" t="s">
        <v>208</v>
      </c>
      <c r="G149" s="175" t="s">
        <v>140</v>
      </c>
      <c r="H149" s="176">
        <v>0.8</v>
      </c>
      <c r="I149" s="177"/>
      <c r="J149" s="178">
        <f>ROUND(I149*H149,2)</f>
        <v>0</v>
      </c>
      <c r="K149" s="174" t="s">
        <v>141</v>
      </c>
      <c r="L149" s="41"/>
      <c r="M149" s="179" t="s">
        <v>21</v>
      </c>
      <c r="N149" s="180" t="s">
        <v>43</v>
      </c>
      <c r="O149" s="66"/>
      <c r="P149" s="181">
        <f>O149*H149</f>
        <v>0</v>
      </c>
      <c r="Q149" s="181">
        <v>2.3010199999999998</v>
      </c>
      <c r="R149" s="181">
        <f>Q149*H149</f>
        <v>1.840816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142</v>
      </c>
      <c r="AT149" s="183" t="s">
        <v>137</v>
      </c>
      <c r="AU149" s="183" t="s">
        <v>82</v>
      </c>
      <c r="AY149" s="19" t="s">
        <v>135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80</v>
      </c>
      <c r="BK149" s="184">
        <f>ROUND(I149*H149,2)</f>
        <v>0</v>
      </c>
      <c r="BL149" s="19" t="s">
        <v>142</v>
      </c>
      <c r="BM149" s="183" t="s">
        <v>209</v>
      </c>
    </row>
    <row r="150" spans="1:65" s="2" customFormat="1">
      <c r="A150" s="36"/>
      <c r="B150" s="37"/>
      <c r="C150" s="38"/>
      <c r="D150" s="185" t="s">
        <v>144</v>
      </c>
      <c r="E150" s="38"/>
      <c r="F150" s="186" t="s">
        <v>210</v>
      </c>
      <c r="G150" s="38"/>
      <c r="H150" s="38"/>
      <c r="I150" s="187"/>
      <c r="J150" s="38"/>
      <c r="K150" s="38"/>
      <c r="L150" s="41"/>
      <c r="M150" s="188"/>
      <c r="N150" s="189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144</v>
      </c>
      <c r="AU150" s="19" t="s">
        <v>82</v>
      </c>
    </row>
    <row r="151" spans="1:65" s="13" customFormat="1">
      <c r="B151" s="190"/>
      <c r="C151" s="191"/>
      <c r="D151" s="192" t="s">
        <v>146</v>
      </c>
      <c r="E151" s="193" t="s">
        <v>21</v>
      </c>
      <c r="F151" s="194" t="s">
        <v>157</v>
      </c>
      <c r="G151" s="191"/>
      <c r="H151" s="193" t="s">
        <v>21</v>
      </c>
      <c r="I151" s="195"/>
      <c r="J151" s="191"/>
      <c r="K151" s="191"/>
      <c r="L151" s="196"/>
      <c r="M151" s="197"/>
      <c r="N151" s="198"/>
      <c r="O151" s="198"/>
      <c r="P151" s="198"/>
      <c r="Q151" s="198"/>
      <c r="R151" s="198"/>
      <c r="S151" s="198"/>
      <c r="T151" s="199"/>
      <c r="AT151" s="200" t="s">
        <v>146</v>
      </c>
      <c r="AU151" s="200" t="s">
        <v>82</v>
      </c>
      <c r="AV151" s="13" t="s">
        <v>80</v>
      </c>
      <c r="AW151" s="13" t="s">
        <v>33</v>
      </c>
      <c r="AX151" s="13" t="s">
        <v>72</v>
      </c>
      <c r="AY151" s="200" t="s">
        <v>135</v>
      </c>
    </row>
    <row r="152" spans="1:65" s="14" customFormat="1">
      <c r="B152" s="201"/>
      <c r="C152" s="202"/>
      <c r="D152" s="192" t="s">
        <v>146</v>
      </c>
      <c r="E152" s="203" t="s">
        <v>21</v>
      </c>
      <c r="F152" s="204" t="s">
        <v>159</v>
      </c>
      <c r="G152" s="202"/>
      <c r="H152" s="205">
        <v>0.8</v>
      </c>
      <c r="I152" s="206"/>
      <c r="J152" s="202"/>
      <c r="K152" s="202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146</v>
      </c>
      <c r="AU152" s="211" t="s">
        <v>82</v>
      </c>
      <c r="AV152" s="14" t="s">
        <v>82</v>
      </c>
      <c r="AW152" s="14" t="s">
        <v>33</v>
      </c>
      <c r="AX152" s="14" t="s">
        <v>72</v>
      </c>
      <c r="AY152" s="211" t="s">
        <v>135</v>
      </c>
    </row>
    <row r="153" spans="1:65" s="15" customFormat="1">
      <c r="B153" s="212"/>
      <c r="C153" s="213"/>
      <c r="D153" s="192" t="s">
        <v>146</v>
      </c>
      <c r="E153" s="214" t="s">
        <v>21</v>
      </c>
      <c r="F153" s="215" t="s">
        <v>150</v>
      </c>
      <c r="G153" s="213"/>
      <c r="H153" s="216">
        <v>0.8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146</v>
      </c>
      <c r="AU153" s="222" t="s">
        <v>82</v>
      </c>
      <c r="AV153" s="15" t="s">
        <v>142</v>
      </c>
      <c r="AW153" s="15" t="s">
        <v>33</v>
      </c>
      <c r="AX153" s="15" t="s">
        <v>80</v>
      </c>
      <c r="AY153" s="222" t="s">
        <v>135</v>
      </c>
    </row>
    <row r="154" spans="1:65" s="2" customFormat="1" ht="16.5" customHeight="1">
      <c r="A154" s="36"/>
      <c r="B154" s="37"/>
      <c r="C154" s="172" t="s">
        <v>211</v>
      </c>
      <c r="D154" s="172" t="s">
        <v>137</v>
      </c>
      <c r="E154" s="173" t="s">
        <v>212</v>
      </c>
      <c r="F154" s="174" t="s">
        <v>213</v>
      </c>
      <c r="G154" s="175" t="s">
        <v>194</v>
      </c>
      <c r="H154" s="176">
        <v>0.84</v>
      </c>
      <c r="I154" s="177"/>
      <c r="J154" s="178">
        <f>ROUND(I154*H154,2)</f>
        <v>0</v>
      </c>
      <c r="K154" s="174" t="s">
        <v>141</v>
      </c>
      <c r="L154" s="41"/>
      <c r="M154" s="179" t="s">
        <v>21</v>
      </c>
      <c r="N154" s="180" t="s">
        <v>43</v>
      </c>
      <c r="O154" s="66"/>
      <c r="P154" s="181">
        <f>O154*H154</f>
        <v>0</v>
      </c>
      <c r="Q154" s="181">
        <v>2.6900000000000001E-3</v>
      </c>
      <c r="R154" s="181">
        <f>Q154*H154</f>
        <v>2.2596000000000001E-3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142</v>
      </c>
      <c r="AT154" s="183" t="s">
        <v>137</v>
      </c>
      <c r="AU154" s="183" t="s">
        <v>82</v>
      </c>
      <c r="AY154" s="19" t="s">
        <v>135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80</v>
      </c>
      <c r="BK154" s="184">
        <f>ROUND(I154*H154,2)</f>
        <v>0</v>
      </c>
      <c r="BL154" s="19" t="s">
        <v>142</v>
      </c>
      <c r="BM154" s="183" t="s">
        <v>214</v>
      </c>
    </row>
    <row r="155" spans="1:65" s="2" customFormat="1">
      <c r="A155" s="36"/>
      <c r="B155" s="37"/>
      <c r="C155" s="38"/>
      <c r="D155" s="185" t="s">
        <v>144</v>
      </c>
      <c r="E155" s="38"/>
      <c r="F155" s="186" t="s">
        <v>215</v>
      </c>
      <c r="G155" s="38"/>
      <c r="H155" s="38"/>
      <c r="I155" s="187"/>
      <c r="J155" s="38"/>
      <c r="K155" s="38"/>
      <c r="L155" s="41"/>
      <c r="M155" s="188"/>
      <c r="N155" s="189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144</v>
      </c>
      <c r="AU155" s="19" t="s">
        <v>82</v>
      </c>
    </row>
    <row r="156" spans="1:65" s="13" customFormat="1">
      <c r="B156" s="190"/>
      <c r="C156" s="191"/>
      <c r="D156" s="192" t="s">
        <v>146</v>
      </c>
      <c r="E156" s="193" t="s">
        <v>21</v>
      </c>
      <c r="F156" s="194" t="s">
        <v>157</v>
      </c>
      <c r="G156" s="191"/>
      <c r="H156" s="193" t="s">
        <v>21</v>
      </c>
      <c r="I156" s="195"/>
      <c r="J156" s="191"/>
      <c r="K156" s="191"/>
      <c r="L156" s="196"/>
      <c r="M156" s="197"/>
      <c r="N156" s="198"/>
      <c r="O156" s="198"/>
      <c r="P156" s="198"/>
      <c r="Q156" s="198"/>
      <c r="R156" s="198"/>
      <c r="S156" s="198"/>
      <c r="T156" s="199"/>
      <c r="AT156" s="200" t="s">
        <v>146</v>
      </c>
      <c r="AU156" s="200" t="s">
        <v>82</v>
      </c>
      <c r="AV156" s="13" t="s">
        <v>80</v>
      </c>
      <c r="AW156" s="13" t="s">
        <v>33</v>
      </c>
      <c r="AX156" s="13" t="s">
        <v>72</v>
      </c>
      <c r="AY156" s="200" t="s">
        <v>135</v>
      </c>
    </row>
    <row r="157" spans="1:65" s="14" customFormat="1">
      <c r="B157" s="201"/>
      <c r="C157" s="202"/>
      <c r="D157" s="192" t="s">
        <v>146</v>
      </c>
      <c r="E157" s="203" t="s">
        <v>21</v>
      </c>
      <c r="F157" s="204" t="s">
        <v>216</v>
      </c>
      <c r="G157" s="202"/>
      <c r="H157" s="205">
        <v>0.84</v>
      </c>
      <c r="I157" s="206"/>
      <c r="J157" s="202"/>
      <c r="K157" s="202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146</v>
      </c>
      <c r="AU157" s="211" t="s">
        <v>82</v>
      </c>
      <c r="AV157" s="14" t="s">
        <v>82</v>
      </c>
      <c r="AW157" s="14" t="s">
        <v>33</v>
      </c>
      <c r="AX157" s="14" t="s">
        <v>72</v>
      </c>
      <c r="AY157" s="211" t="s">
        <v>135</v>
      </c>
    </row>
    <row r="158" spans="1:65" s="15" customFormat="1">
      <c r="B158" s="212"/>
      <c r="C158" s="213"/>
      <c r="D158" s="192" t="s">
        <v>146</v>
      </c>
      <c r="E158" s="214" t="s">
        <v>21</v>
      </c>
      <c r="F158" s="215" t="s">
        <v>150</v>
      </c>
      <c r="G158" s="213"/>
      <c r="H158" s="216">
        <v>0.84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146</v>
      </c>
      <c r="AU158" s="222" t="s">
        <v>82</v>
      </c>
      <c r="AV158" s="15" t="s">
        <v>142</v>
      </c>
      <c r="AW158" s="15" t="s">
        <v>33</v>
      </c>
      <c r="AX158" s="15" t="s">
        <v>80</v>
      </c>
      <c r="AY158" s="222" t="s">
        <v>135</v>
      </c>
    </row>
    <row r="159" spans="1:65" s="2" customFormat="1" ht="16.5" customHeight="1">
      <c r="A159" s="36"/>
      <c r="B159" s="37"/>
      <c r="C159" s="172" t="s">
        <v>217</v>
      </c>
      <c r="D159" s="172" t="s">
        <v>137</v>
      </c>
      <c r="E159" s="173" t="s">
        <v>218</v>
      </c>
      <c r="F159" s="174" t="s">
        <v>219</v>
      </c>
      <c r="G159" s="175" t="s">
        <v>194</v>
      </c>
      <c r="H159" s="176">
        <v>0.84</v>
      </c>
      <c r="I159" s="177"/>
      <c r="J159" s="178">
        <f>ROUND(I159*H159,2)</f>
        <v>0</v>
      </c>
      <c r="K159" s="174" t="s">
        <v>141</v>
      </c>
      <c r="L159" s="41"/>
      <c r="M159" s="179" t="s">
        <v>21</v>
      </c>
      <c r="N159" s="180" t="s">
        <v>43</v>
      </c>
      <c r="O159" s="66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142</v>
      </c>
      <c r="AT159" s="183" t="s">
        <v>137</v>
      </c>
      <c r="AU159" s="183" t="s">
        <v>82</v>
      </c>
      <c r="AY159" s="19" t="s">
        <v>135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80</v>
      </c>
      <c r="BK159" s="184">
        <f>ROUND(I159*H159,2)</f>
        <v>0</v>
      </c>
      <c r="BL159" s="19" t="s">
        <v>142</v>
      </c>
      <c r="BM159" s="183" t="s">
        <v>220</v>
      </c>
    </row>
    <row r="160" spans="1:65" s="2" customFormat="1">
      <c r="A160" s="36"/>
      <c r="B160" s="37"/>
      <c r="C160" s="38"/>
      <c r="D160" s="185" t="s">
        <v>144</v>
      </c>
      <c r="E160" s="38"/>
      <c r="F160" s="186" t="s">
        <v>221</v>
      </c>
      <c r="G160" s="38"/>
      <c r="H160" s="38"/>
      <c r="I160" s="187"/>
      <c r="J160" s="38"/>
      <c r="K160" s="38"/>
      <c r="L160" s="41"/>
      <c r="M160" s="188"/>
      <c r="N160" s="189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144</v>
      </c>
      <c r="AU160" s="19" t="s">
        <v>82</v>
      </c>
    </row>
    <row r="161" spans="1:65" s="2" customFormat="1" ht="16.5" customHeight="1">
      <c r="A161" s="36"/>
      <c r="B161" s="37"/>
      <c r="C161" s="172" t="s">
        <v>222</v>
      </c>
      <c r="D161" s="172" t="s">
        <v>137</v>
      </c>
      <c r="E161" s="173" t="s">
        <v>223</v>
      </c>
      <c r="F161" s="174" t="s">
        <v>224</v>
      </c>
      <c r="G161" s="175" t="s">
        <v>140</v>
      </c>
      <c r="H161" s="176">
        <v>1.18</v>
      </c>
      <c r="I161" s="177"/>
      <c r="J161" s="178">
        <f>ROUND(I161*H161,2)</f>
        <v>0</v>
      </c>
      <c r="K161" s="174" t="s">
        <v>141</v>
      </c>
      <c r="L161" s="41"/>
      <c r="M161" s="179" t="s">
        <v>21</v>
      </c>
      <c r="N161" s="180" t="s">
        <v>43</v>
      </c>
      <c r="O161" s="66"/>
      <c r="P161" s="181">
        <f>O161*H161</f>
        <v>0</v>
      </c>
      <c r="Q161" s="181">
        <v>2.3010199999999998</v>
      </c>
      <c r="R161" s="181">
        <f>Q161*H161</f>
        <v>2.7152035999999997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142</v>
      </c>
      <c r="AT161" s="183" t="s">
        <v>137</v>
      </c>
      <c r="AU161" s="183" t="s">
        <v>82</v>
      </c>
      <c r="AY161" s="19" t="s">
        <v>135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9" t="s">
        <v>80</v>
      </c>
      <c r="BK161" s="184">
        <f>ROUND(I161*H161,2)</f>
        <v>0</v>
      </c>
      <c r="BL161" s="19" t="s">
        <v>142</v>
      </c>
      <c r="BM161" s="183" t="s">
        <v>225</v>
      </c>
    </row>
    <row r="162" spans="1:65" s="2" customFormat="1">
      <c r="A162" s="36"/>
      <c r="B162" s="37"/>
      <c r="C162" s="38"/>
      <c r="D162" s="185" t="s">
        <v>144</v>
      </c>
      <c r="E162" s="38"/>
      <c r="F162" s="186" t="s">
        <v>226</v>
      </c>
      <c r="G162" s="38"/>
      <c r="H162" s="38"/>
      <c r="I162" s="187"/>
      <c r="J162" s="38"/>
      <c r="K162" s="38"/>
      <c r="L162" s="41"/>
      <c r="M162" s="188"/>
      <c r="N162" s="189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144</v>
      </c>
      <c r="AU162" s="19" t="s">
        <v>82</v>
      </c>
    </row>
    <row r="163" spans="1:65" s="13" customFormat="1">
      <c r="B163" s="190"/>
      <c r="C163" s="191"/>
      <c r="D163" s="192" t="s">
        <v>146</v>
      </c>
      <c r="E163" s="193" t="s">
        <v>21</v>
      </c>
      <c r="F163" s="194" t="s">
        <v>155</v>
      </c>
      <c r="G163" s="191"/>
      <c r="H163" s="193" t="s">
        <v>21</v>
      </c>
      <c r="I163" s="195"/>
      <c r="J163" s="191"/>
      <c r="K163" s="191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146</v>
      </c>
      <c r="AU163" s="200" t="s">
        <v>82</v>
      </c>
      <c r="AV163" s="13" t="s">
        <v>80</v>
      </c>
      <c r="AW163" s="13" t="s">
        <v>33</v>
      </c>
      <c r="AX163" s="13" t="s">
        <v>72</v>
      </c>
      <c r="AY163" s="200" t="s">
        <v>135</v>
      </c>
    </row>
    <row r="164" spans="1:65" s="14" customFormat="1">
      <c r="B164" s="201"/>
      <c r="C164" s="202"/>
      <c r="D164" s="192" t="s">
        <v>146</v>
      </c>
      <c r="E164" s="203" t="s">
        <v>21</v>
      </c>
      <c r="F164" s="204" t="s">
        <v>156</v>
      </c>
      <c r="G164" s="202"/>
      <c r="H164" s="205">
        <v>0.18</v>
      </c>
      <c r="I164" s="206"/>
      <c r="J164" s="202"/>
      <c r="K164" s="202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146</v>
      </c>
      <c r="AU164" s="211" t="s">
        <v>82</v>
      </c>
      <c r="AV164" s="14" t="s">
        <v>82</v>
      </c>
      <c r="AW164" s="14" t="s">
        <v>33</v>
      </c>
      <c r="AX164" s="14" t="s">
        <v>72</v>
      </c>
      <c r="AY164" s="211" t="s">
        <v>135</v>
      </c>
    </row>
    <row r="165" spans="1:65" s="13" customFormat="1">
      <c r="B165" s="190"/>
      <c r="C165" s="191"/>
      <c r="D165" s="192" t="s">
        <v>146</v>
      </c>
      <c r="E165" s="193" t="s">
        <v>21</v>
      </c>
      <c r="F165" s="194" t="s">
        <v>157</v>
      </c>
      <c r="G165" s="191"/>
      <c r="H165" s="193" t="s">
        <v>21</v>
      </c>
      <c r="I165" s="195"/>
      <c r="J165" s="191"/>
      <c r="K165" s="191"/>
      <c r="L165" s="196"/>
      <c r="M165" s="197"/>
      <c r="N165" s="198"/>
      <c r="O165" s="198"/>
      <c r="P165" s="198"/>
      <c r="Q165" s="198"/>
      <c r="R165" s="198"/>
      <c r="S165" s="198"/>
      <c r="T165" s="199"/>
      <c r="AT165" s="200" t="s">
        <v>146</v>
      </c>
      <c r="AU165" s="200" t="s">
        <v>82</v>
      </c>
      <c r="AV165" s="13" t="s">
        <v>80</v>
      </c>
      <c r="AW165" s="13" t="s">
        <v>33</v>
      </c>
      <c r="AX165" s="13" t="s">
        <v>72</v>
      </c>
      <c r="AY165" s="200" t="s">
        <v>135</v>
      </c>
    </row>
    <row r="166" spans="1:65" s="14" customFormat="1">
      <c r="B166" s="201"/>
      <c r="C166" s="202"/>
      <c r="D166" s="192" t="s">
        <v>146</v>
      </c>
      <c r="E166" s="203" t="s">
        <v>21</v>
      </c>
      <c r="F166" s="204" t="s">
        <v>158</v>
      </c>
      <c r="G166" s="202"/>
      <c r="H166" s="205">
        <v>1</v>
      </c>
      <c r="I166" s="206"/>
      <c r="J166" s="202"/>
      <c r="K166" s="202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146</v>
      </c>
      <c r="AU166" s="211" t="s">
        <v>82</v>
      </c>
      <c r="AV166" s="14" t="s">
        <v>82</v>
      </c>
      <c r="AW166" s="14" t="s">
        <v>33</v>
      </c>
      <c r="AX166" s="14" t="s">
        <v>72</v>
      </c>
      <c r="AY166" s="211" t="s">
        <v>135</v>
      </c>
    </row>
    <row r="167" spans="1:65" s="15" customFormat="1">
      <c r="B167" s="212"/>
      <c r="C167" s="213"/>
      <c r="D167" s="192" t="s">
        <v>146</v>
      </c>
      <c r="E167" s="214" t="s">
        <v>21</v>
      </c>
      <c r="F167" s="215" t="s">
        <v>150</v>
      </c>
      <c r="G167" s="213"/>
      <c r="H167" s="216">
        <v>1.18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146</v>
      </c>
      <c r="AU167" s="222" t="s">
        <v>82</v>
      </c>
      <c r="AV167" s="15" t="s">
        <v>142</v>
      </c>
      <c r="AW167" s="15" t="s">
        <v>33</v>
      </c>
      <c r="AX167" s="15" t="s">
        <v>80</v>
      </c>
      <c r="AY167" s="222" t="s">
        <v>135</v>
      </c>
    </row>
    <row r="168" spans="1:65" s="2" customFormat="1" ht="16.5" customHeight="1">
      <c r="A168" s="36"/>
      <c r="B168" s="37"/>
      <c r="C168" s="172" t="s">
        <v>227</v>
      </c>
      <c r="D168" s="172" t="s">
        <v>137</v>
      </c>
      <c r="E168" s="173" t="s">
        <v>228</v>
      </c>
      <c r="F168" s="174" t="s">
        <v>229</v>
      </c>
      <c r="G168" s="175" t="s">
        <v>194</v>
      </c>
      <c r="H168" s="176">
        <v>2.08</v>
      </c>
      <c r="I168" s="177"/>
      <c r="J168" s="178">
        <f>ROUND(I168*H168,2)</f>
        <v>0</v>
      </c>
      <c r="K168" s="174" t="s">
        <v>141</v>
      </c>
      <c r="L168" s="41"/>
      <c r="M168" s="179" t="s">
        <v>21</v>
      </c>
      <c r="N168" s="180" t="s">
        <v>43</v>
      </c>
      <c r="O168" s="66"/>
      <c r="P168" s="181">
        <f>O168*H168</f>
        <v>0</v>
      </c>
      <c r="Q168" s="181">
        <v>2.64E-3</v>
      </c>
      <c r="R168" s="181">
        <f>Q168*H168</f>
        <v>5.4911999999999999E-3</v>
      </c>
      <c r="S168" s="181">
        <v>0</v>
      </c>
      <c r="T168" s="18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3" t="s">
        <v>142</v>
      </c>
      <c r="AT168" s="183" t="s">
        <v>137</v>
      </c>
      <c r="AU168" s="183" t="s">
        <v>82</v>
      </c>
      <c r="AY168" s="19" t="s">
        <v>135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80</v>
      </c>
      <c r="BK168" s="184">
        <f>ROUND(I168*H168,2)</f>
        <v>0</v>
      </c>
      <c r="BL168" s="19" t="s">
        <v>142</v>
      </c>
      <c r="BM168" s="183" t="s">
        <v>230</v>
      </c>
    </row>
    <row r="169" spans="1:65" s="2" customFormat="1">
      <c r="A169" s="36"/>
      <c r="B169" s="37"/>
      <c r="C169" s="38"/>
      <c r="D169" s="185" t="s">
        <v>144</v>
      </c>
      <c r="E169" s="38"/>
      <c r="F169" s="186" t="s">
        <v>231</v>
      </c>
      <c r="G169" s="38"/>
      <c r="H169" s="38"/>
      <c r="I169" s="187"/>
      <c r="J169" s="38"/>
      <c r="K169" s="38"/>
      <c r="L169" s="41"/>
      <c r="M169" s="188"/>
      <c r="N169" s="189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144</v>
      </c>
      <c r="AU169" s="19" t="s">
        <v>82</v>
      </c>
    </row>
    <row r="170" spans="1:65" s="13" customFormat="1">
      <c r="B170" s="190"/>
      <c r="C170" s="191"/>
      <c r="D170" s="192" t="s">
        <v>146</v>
      </c>
      <c r="E170" s="193" t="s">
        <v>21</v>
      </c>
      <c r="F170" s="194" t="s">
        <v>155</v>
      </c>
      <c r="G170" s="191"/>
      <c r="H170" s="193" t="s">
        <v>21</v>
      </c>
      <c r="I170" s="195"/>
      <c r="J170" s="191"/>
      <c r="K170" s="191"/>
      <c r="L170" s="196"/>
      <c r="M170" s="197"/>
      <c r="N170" s="198"/>
      <c r="O170" s="198"/>
      <c r="P170" s="198"/>
      <c r="Q170" s="198"/>
      <c r="R170" s="198"/>
      <c r="S170" s="198"/>
      <c r="T170" s="199"/>
      <c r="AT170" s="200" t="s">
        <v>146</v>
      </c>
      <c r="AU170" s="200" t="s">
        <v>82</v>
      </c>
      <c r="AV170" s="13" t="s">
        <v>80</v>
      </c>
      <c r="AW170" s="13" t="s">
        <v>33</v>
      </c>
      <c r="AX170" s="13" t="s">
        <v>72</v>
      </c>
      <c r="AY170" s="200" t="s">
        <v>135</v>
      </c>
    </row>
    <row r="171" spans="1:65" s="14" customFormat="1">
      <c r="B171" s="201"/>
      <c r="C171" s="202"/>
      <c r="D171" s="192" t="s">
        <v>146</v>
      </c>
      <c r="E171" s="203" t="s">
        <v>21</v>
      </c>
      <c r="F171" s="204" t="s">
        <v>232</v>
      </c>
      <c r="G171" s="202"/>
      <c r="H171" s="205">
        <v>0.48</v>
      </c>
      <c r="I171" s="206"/>
      <c r="J171" s="202"/>
      <c r="K171" s="202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146</v>
      </c>
      <c r="AU171" s="211" t="s">
        <v>82</v>
      </c>
      <c r="AV171" s="14" t="s">
        <v>82</v>
      </c>
      <c r="AW171" s="14" t="s">
        <v>33</v>
      </c>
      <c r="AX171" s="14" t="s">
        <v>72</v>
      </c>
      <c r="AY171" s="211" t="s">
        <v>135</v>
      </c>
    </row>
    <row r="172" spans="1:65" s="13" customFormat="1">
      <c r="B172" s="190"/>
      <c r="C172" s="191"/>
      <c r="D172" s="192" t="s">
        <v>146</v>
      </c>
      <c r="E172" s="193" t="s">
        <v>21</v>
      </c>
      <c r="F172" s="194" t="s">
        <v>157</v>
      </c>
      <c r="G172" s="191"/>
      <c r="H172" s="193" t="s">
        <v>21</v>
      </c>
      <c r="I172" s="195"/>
      <c r="J172" s="191"/>
      <c r="K172" s="191"/>
      <c r="L172" s="196"/>
      <c r="M172" s="197"/>
      <c r="N172" s="198"/>
      <c r="O172" s="198"/>
      <c r="P172" s="198"/>
      <c r="Q172" s="198"/>
      <c r="R172" s="198"/>
      <c r="S172" s="198"/>
      <c r="T172" s="199"/>
      <c r="AT172" s="200" t="s">
        <v>146</v>
      </c>
      <c r="AU172" s="200" t="s">
        <v>82</v>
      </c>
      <c r="AV172" s="13" t="s">
        <v>80</v>
      </c>
      <c r="AW172" s="13" t="s">
        <v>33</v>
      </c>
      <c r="AX172" s="13" t="s">
        <v>72</v>
      </c>
      <c r="AY172" s="200" t="s">
        <v>135</v>
      </c>
    </row>
    <row r="173" spans="1:65" s="14" customFormat="1">
      <c r="B173" s="201"/>
      <c r="C173" s="202"/>
      <c r="D173" s="192" t="s">
        <v>146</v>
      </c>
      <c r="E173" s="203" t="s">
        <v>21</v>
      </c>
      <c r="F173" s="204" t="s">
        <v>233</v>
      </c>
      <c r="G173" s="202"/>
      <c r="H173" s="205">
        <v>1.6</v>
      </c>
      <c r="I173" s="206"/>
      <c r="J173" s="202"/>
      <c r="K173" s="202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146</v>
      </c>
      <c r="AU173" s="211" t="s">
        <v>82</v>
      </c>
      <c r="AV173" s="14" t="s">
        <v>82</v>
      </c>
      <c r="AW173" s="14" t="s">
        <v>33</v>
      </c>
      <c r="AX173" s="14" t="s">
        <v>72</v>
      </c>
      <c r="AY173" s="211" t="s">
        <v>135</v>
      </c>
    </row>
    <row r="174" spans="1:65" s="15" customFormat="1">
      <c r="B174" s="212"/>
      <c r="C174" s="213"/>
      <c r="D174" s="192" t="s">
        <v>146</v>
      </c>
      <c r="E174" s="214" t="s">
        <v>21</v>
      </c>
      <c r="F174" s="215" t="s">
        <v>150</v>
      </c>
      <c r="G174" s="213"/>
      <c r="H174" s="216">
        <v>2.08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146</v>
      </c>
      <c r="AU174" s="222" t="s">
        <v>82</v>
      </c>
      <c r="AV174" s="15" t="s">
        <v>142</v>
      </c>
      <c r="AW174" s="15" t="s">
        <v>33</v>
      </c>
      <c r="AX174" s="15" t="s">
        <v>80</v>
      </c>
      <c r="AY174" s="222" t="s">
        <v>135</v>
      </c>
    </row>
    <row r="175" spans="1:65" s="2" customFormat="1" ht="16.5" customHeight="1">
      <c r="A175" s="36"/>
      <c r="B175" s="37"/>
      <c r="C175" s="172" t="s">
        <v>234</v>
      </c>
      <c r="D175" s="172" t="s">
        <v>137</v>
      </c>
      <c r="E175" s="173" t="s">
        <v>235</v>
      </c>
      <c r="F175" s="174" t="s">
        <v>236</v>
      </c>
      <c r="G175" s="175" t="s">
        <v>194</v>
      </c>
      <c r="H175" s="176">
        <v>2.08</v>
      </c>
      <c r="I175" s="177"/>
      <c r="J175" s="178">
        <f>ROUND(I175*H175,2)</f>
        <v>0</v>
      </c>
      <c r="K175" s="174" t="s">
        <v>141</v>
      </c>
      <c r="L175" s="41"/>
      <c r="M175" s="179" t="s">
        <v>21</v>
      </c>
      <c r="N175" s="180" t="s">
        <v>43</v>
      </c>
      <c r="O175" s="66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3" t="s">
        <v>142</v>
      </c>
      <c r="AT175" s="183" t="s">
        <v>137</v>
      </c>
      <c r="AU175" s="183" t="s">
        <v>82</v>
      </c>
      <c r="AY175" s="19" t="s">
        <v>135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80</v>
      </c>
      <c r="BK175" s="184">
        <f>ROUND(I175*H175,2)</f>
        <v>0</v>
      </c>
      <c r="BL175" s="19" t="s">
        <v>142</v>
      </c>
      <c r="BM175" s="183" t="s">
        <v>237</v>
      </c>
    </row>
    <row r="176" spans="1:65" s="2" customFormat="1">
      <c r="A176" s="36"/>
      <c r="B176" s="37"/>
      <c r="C176" s="38"/>
      <c r="D176" s="185" t="s">
        <v>144</v>
      </c>
      <c r="E176" s="38"/>
      <c r="F176" s="186" t="s">
        <v>238</v>
      </c>
      <c r="G176" s="38"/>
      <c r="H176" s="38"/>
      <c r="I176" s="187"/>
      <c r="J176" s="38"/>
      <c r="K176" s="38"/>
      <c r="L176" s="41"/>
      <c r="M176" s="188"/>
      <c r="N176" s="189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144</v>
      </c>
      <c r="AU176" s="19" t="s">
        <v>82</v>
      </c>
    </row>
    <row r="177" spans="1:65" s="12" customFormat="1" ht="22.9" customHeight="1">
      <c r="B177" s="156"/>
      <c r="C177" s="157"/>
      <c r="D177" s="158" t="s">
        <v>71</v>
      </c>
      <c r="E177" s="170" t="s">
        <v>160</v>
      </c>
      <c r="F177" s="170" t="s">
        <v>239</v>
      </c>
      <c r="G177" s="157"/>
      <c r="H177" s="157"/>
      <c r="I177" s="160"/>
      <c r="J177" s="171">
        <f>BK177</f>
        <v>0</v>
      </c>
      <c r="K177" s="157"/>
      <c r="L177" s="162"/>
      <c r="M177" s="163"/>
      <c r="N177" s="164"/>
      <c r="O177" s="164"/>
      <c r="P177" s="165">
        <f>SUM(P178:P181)</f>
        <v>0</v>
      </c>
      <c r="Q177" s="164"/>
      <c r="R177" s="165">
        <f>SUM(R178:R181)</f>
        <v>8.3109999999999989E-2</v>
      </c>
      <c r="S177" s="164"/>
      <c r="T177" s="166">
        <f>SUM(T178:T181)</f>
        <v>0</v>
      </c>
      <c r="AR177" s="167" t="s">
        <v>80</v>
      </c>
      <c r="AT177" s="168" t="s">
        <v>71</v>
      </c>
      <c r="AU177" s="168" t="s">
        <v>80</v>
      </c>
      <c r="AY177" s="167" t="s">
        <v>135</v>
      </c>
      <c r="BK177" s="169">
        <f>SUM(BK178:BK181)</f>
        <v>0</v>
      </c>
    </row>
    <row r="178" spans="1:65" s="2" customFormat="1" ht="24.2" customHeight="1">
      <c r="A178" s="36"/>
      <c r="B178" s="37"/>
      <c r="C178" s="172" t="s">
        <v>8</v>
      </c>
      <c r="D178" s="172" t="s">
        <v>137</v>
      </c>
      <c r="E178" s="173" t="s">
        <v>240</v>
      </c>
      <c r="F178" s="174" t="s">
        <v>241</v>
      </c>
      <c r="G178" s="175" t="s">
        <v>242</v>
      </c>
      <c r="H178" s="176">
        <v>1</v>
      </c>
      <c r="I178" s="177"/>
      <c r="J178" s="178">
        <f>ROUND(I178*H178,2)</f>
        <v>0</v>
      </c>
      <c r="K178" s="174" t="s">
        <v>21</v>
      </c>
      <c r="L178" s="41"/>
      <c r="M178" s="179" t="s">
        <v>21</v>
      </c>
      <c r="N178" s="180" t="s">
        <v>43</v>
      </c>
      <c r="O178" s="66"/>
      <c r="P178" s="181">
        <f>O178*H178</f>
        <v>0</v>
      </c>
      <c r="Q178" s="181">
        <v>4.3099999999999996E-3</v>
      </c>
      <c r="R178" s="181">
        <f>Q178*H178</f>
        <v>4.3099999999999996E-3</v>
      </c>
      <c r="S178" s="181">
        <v>0</v>
      </c>
      <c r="T178" s="18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3" t="s">
        <v>142</v>
      </c>
      <c r="AT178" s="183" t="s">
        <v>137</v>
      </c>
      <c r="AU178" s="183" t="s">
        <v>82</v>
      </c>
      <c r="AY178" s="19" t="s">
        <v>135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80</v>
      </c>
      <c r="BK178" s="184">
        <f>ROUND(I178*H178,2)</f>
        <v>0</v>
      </c>
      <c r="BL178" s="19" t="s">
        <v>142</v>
      </c>
      <c r="BM178" s="183" t="s">
        <v>243</v>
      </c>
    </row>
    <row r="179" spans="1:65" s="2" customFormat="1" ht="16.5" customHeight="1">
      <c r="A179" s="36"/>
      <c r="B179" s="37"/>
      <c r="C179" s="172" t="s">
        <v>244</v>
      </c>
      <c r="D179" s="172" t="s">
        <v>137</v>
      </c>
      <c r="E179" s="173" t="s">
        <v>245</v>
      </c>
      <c r="F179" s="174" t="s">
        <v>246</v>
      </c>
      <c r="G179" s="175" t="s">
        <v>247</v>
      </c>
      <c r="H179" s="176">
        <v>1</v>
      </c>
      <c r="I179" s="177"/>
      <c r="J179" s="178">
        <f>ROUND(I179*H179,2)</f>
        <v>0</v>
      </c>
      <c r="K179" s="174" t="s">
        <v>141</v>
      </c>
      <c r="L179" s="41"/>
      <c r="M179" s="179" t="s">
        <v>21</v>
      </c>
      <c r="N179" s="180" t="s">
        <v>43</v>
      </c>
      <c r="O179" s="66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3" t="s">
        <v>142</v>
      </c>
      <c r="AT179" s="183" t="s">
        <v>137</v>
      </c>
      <c r="AU179" s="183" t="s">
        <v>82</v>
      </c>
      <c r="AY179" s="19" t="s">
        <v>135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80</v>
      </c>
      <c r="BK179" s="184">
        <f>ROUND(I179*H179,2)</f>
        <v>0</v>
      </c>
      <c r="BL179" s="19" t="s">
        <v>142</v>
      </c>
      <c r="BM179" s="183" t="s">
        <v>248</v>
      </c>
    </row>
    <row r="180" spans="1:65" s="2" customFormat="1">
      <c r="A180" s="36"/>
      <c r="B180" s="37"/>
      <c r="C180" s="38"/>
      <c r="D180" s="185" t="s">
        <v>144</v>
      </c>
      <c r="E180" s="38"/>
      <c r="F180" s="186" t="s">
        <v>249</v>
      </c>
      <c r="G180" s="38"/>
      <c r="H180" s="38"/>
      <c r="I180" s="187"/>
      <c r="J180" s="38"/>
      <c r="K180" s="38"/>
      <c r="L180" s="41"/>
      <c r="M180" s="188"/>
      <c r="N180" s="189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144</v>
      </c>
      <c r="AU180" s="19" t="s">
        <v>82</v>
      </c>
    </row>
    <row r="181" spans="1:65" s="2" customFormat="1" ht="16.5" customHeight="1">
      <c r="A181" s="36"/>
      <c r="B181" s="37"/>
      <c r="C181" s="235" t="s">
        <v>250</v>
      </c>
      <c r="D181" s="235" t="s">
        <v>251</v>
      </c>
      <c r="E181" s="236" t="s">
        <v>252</v>
      </c>
      <c r="F181" s="237" t="s">
        <v>253</v>
      </c>
      <c r="G181" s="238" t="s">
        <v>247</v>
      </c>
      <c r="H181" s="239">
        <v>1</v>
      </c>
      <c r="I181" s="240"/>
      <c r="J181" s="241">
        <f>ROUND(I181*H181,2)</f>
        <v>0</v>
      </c>
      <c r="K181" s="237" t="s">
        <v>21</v>
      </c>
      <c r="L181" s="242"/>
      <c r="M181" s="243" t="s">
        <v>21</v>
      </c>
      <c r="N181" s="244" t="s">
        <v>43</v>
      </c>
      <c r="O181" s="66"/>
      <c r="P181" s="181">
        <f>O181*H181</f>
        <v>0</v>
      </c>
      <c r="Q181" s="181">
        <v>7.8799999999999995E-2</v>
      </c>
      <c r="R181" s="181">
        <f>Q181*H181</f>
        <v>7.8799999999999995E-2</v>
      </c>
      <c r="S181" s="181">
        <v>0</v>
      </c>
      <c r="T181" s="18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3" t="s">
        <v>199</v>
      </c>
      <c r="AT181" s="183" t="s">
        <v>251</v>
      </c>
      <c r="AU181" s="183" t="s">
        <v>82</v>
      </c>
      <c r="AY181" s="19" t="s">
        <v>135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80</v>
      </c>
      <c r="BK181" s="184">
        <f>ROUND(I181*H181,2)</f>
        <v>0</v>
      </c>
      <c r="BL181" s="19" t="s">
        <v>142</v>
      </c>
      <c r="BM181" s="183" t="s">
        <v>254</v>
      </c>
    </row>
    <row r="182" spans="1:65" s="12" customFormat="1" ht="22.9" customHeight="1">
      <c r="B182" s="156"/>
      <c r="C182" s="157"/>
      <c r="D182" s="158" t="s">
        <v>71</v>
      </c>
      <c r="E182" s="170" t="s">
        <v>142</v>
      </c>
      <c r="F182" s="170" t="s">
        <v>255</v>
      </c>
      <c r="G182" s="157"/>
      <c r="H182" s="157"/>
      <c r="I182" s="160"/>
      <c r="J182" s="171">
        <f>BK182</f>
        <v>0</v>
      </c>
      <c r="K182" s="157"/>
      <c r="L182" s="162"/>
      <c r="M182" s="163"/>
      <c r="N182" s="164"/>
      <c r="O182" s="164"/>
      <c r="P182" s="165">
        <f>SUM(P183:P188)</f>
        <v>0</v>
      </c>
      <c r="Q182" s="164"/>
      <c r="R182" s="165">
        <f>SUM(R183:R188)</f>
        <v>0.9422005</v>
      </c>
      <c r="S182" s="164"/>
      <c r="T182" s="166">
        <f>SUM(T183:T188)</f>
        <v>0</v>
      </c>
      <c r="AR182" s="167" t="s">
        <v>80</v>
      </c>
      <c r="AT182" s="168" t="s">
        <v>71</v>
      </c>
      <c r="AU182" s="168" t="s">
        <v>80</v>
      </c>
      <c r="AY182" s="167" t="s">
        <v>135</v>
      </c>
      <c r="BK182" s="169">
        <f>SUM(BK183:BK188)</f>
        <v>0</v>
      </c>
    </row>
    <row r="183" spans="1:65" s="2" customFormat="1" ht="24.2" customHeight="1">
      <c r="A183" s="36"/>
      <c r="B183" s="37"/>
      <c r="C183" s="172" t="s">
        <v>256</v>
      </c>
      <c r="D183" s="172" t="s">
        <v>137</v>
      </c>
      <c r="E183" s="173" t="s">
        <v>257</v>
      </c>
      <c r="F183" s="174" t="s">
        <v>258</v>
      </c>
      <c r="G183" s="175" t="s">
        <v>140</v>
      </c>
      <c r="H183" s="176">
        <v>0.22500000000000001</v>
      </c>
      <c r="I183" s="177"/>
      <c r="J183" s="178">
        <f>ROUND(I183*H183,2)</f>
        <v>0</v>
      </c>
      <c r="K183" s="174" t="s">
        <v>141</v>
      </c>
      <c r="L183" s="41"/>
      <c r="M183" s="179" t="s">
        <v>21</v>
      </c>
      <c r="N183" s="180" t="s">
        <v>43</v>
      </c>
      <c r="O183" s="66"/>
      <c r="P183" s="181">
        <f>O183*H183</f>
        <v>0</v>
      </c>
      <c r="Q183" s="181">
        <v>2.40978</v>
      </c>
      <c r="R183" s="181">
        <f>Q183*H183</f>
        <v>0.54220049999999997</v>
      </c>
      <c r="S183" s="181">
        <v>0</v>
      </c>
      <c r="T183" s="18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3" t="s">
        <v>142</v>
      </c>
      <c r="AT183" s="183" t="s">
        <v>137</v>
      </c>
      <c r="AU183" s="183" t="s">
        <v>82</v>
      </c>
      <c r="AY183" s="19" t="s">
        <v>135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80</v>
      </c>
      <c r="BK183" s="184">
        <f>ROUND(I183*H183,2)</f>
        <v>0</v>
      </c>
      <c r="BL183" s="19" t="s">
        <v>142</v>
      </c>
      <c r="BM183" s="183" t="s">
        <v>259</v>
      </c>
    </row>
    <row r="184" spans="1:65" s="2" customFormat="1">
      <c r="A184" s="36"/>
      <c r="B184" s="37"/>
      <c r="C184" s="38"/>
      <c r="D184" s="185" t="s">
        <v>144</v>
      </c>
      <c r="E184" s="38"/>
      <c r="F184" s="186" t="s">
        <v>260</v>
      </c>
      <c r="G184" s="38"/>
      <c r="H184" s="38"/>
      <c r="I184" s="187"/>
      <c r="J184" s="38"/>
      <c r="K184" s="38"/>
      <c r="L184" s="41"/>
      <c r="M184" s="188"/>
      <c r="N184" s="189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144</v>
      </c>
      <c r="AU184" s="19" t="s">
        <v>82</v>
      </c>
    </row>
    <row r="185" spans="1:65" s="14" customFormat="1">
      <c r="B185" s="201"/>
      <c r="C185" s="202"/>
      <c r="D185" s="192" t="s">
        <v>146</v>
      </c>
      <c r="E185" s="203" t="s">
        <v>21</v>
      </c>
      <c r="F185" s="204" t="s">
        <v>261</v>
      </c>
      <c r="G185" s="202"/>
      <c r="H185" s="205">
        <v>0.22500000000000001</v>
      </c>
      <c r="I185" s="206"/>
      <c r="J185" s="202"/>
      <c r="K185" s="202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146</v>
      </c>
      <c r="AU185" s="211" t="s">
        <v>82</v>
      </c>
      <c r="AV185" s="14" t="s">
        <v>82</v>
      </c>
      <c r="AW185" s="14" t="s">
        <v>33</v>
      </c>
      <c r="AX185" s="14" t="s">
        <v>72</v>
      </c>
      <c r="AY185" s="211" t="s">
        <v>135</v>
      </c>
    </row>
    <row r="186" spans="1:65" s="15" customFormat="1">
      <c r="B186" s="212"/>
      <c r="C186" s="213"/>
      <c r="D186" s="192" t="s">
        <v>146</v>
      </c>
      <c r="E186" s="214" t="s">
        <v>21</v>
      </c>
      <c r="F186" s="215" t="s">
        <v>150</v>
      </c>
      <c r="G186" s="213"/>
      <c r="H186" s="216">
        <v>0.22500000000000001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146</v>
      </c>
      <c r="AU186" s="222" t="s">
        <v>82</v>
      </c>
      <c r="AV186" s="15" t="s">
        <v>142</v>
      </c>
      <c r="AW186" s="15" t="s">
        <v>33</v>
      </c>
      <c r="AX186" s="15" t="s">
        <v>80</v>
      </c>
      <c r="AY186" s="222" t="s">
        <v>135</v>
      </c>
    </row>
    <row r="187" spans="1:65" s="2" customFormat="1" ht="16.5" customHeight="1">
      <c r="A187" s="36"/>
      <c r="B187" s="37"/>
      <c r="C187" s="172" t="s">
        <v>262</v>
      </c>
      <c r="D187" s="172" t="s">
        <v>137</v>
      </c>
      <c r="E187" s="173" t="s">
        <v>263</v>
      </c>
      <c r="F187" s="174" t="s">
        <v>264</v>
      </c>
      <c r="G187" s="175" t="s">
        <v>242</v>
      </c>
      <c r="H187" s="176">
        <v>1</v>
      </c>
      <c r="I187" s="177"/>
      <c r="J187" s="178">
        <f>ROUND(I187*H187,2)</f>
        <v>0</v>
      </c>
      <c r="K187" s="174" t="s">
        <v>21</v>
      </c>
      <c r="L187" s="41"/>
      <c r="M187" s="179" t="s">
        <v>21</v>
      </c>
      <c r="N187" s="180" t="s">
        <v>43</v>
      </c>
      <c r="O187" s="66"/>
      <c r="P187" s="181">
        <f>O187*H187</f>
        <v>0</v>
      </c>
      <c r="Q187" s="181">
        <v>0.4</v>
      </c>
      <c r="R187" s="181">
        <f>Q187*H187</f>
        <v>0.4</v>
      </c>
      <c r="S187" s="181">
        <v>0</v>
      </c>
      <c r="T187" s="18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3" t="s">
        <v>142</v>
      </c>
      <c r="AT187" s="183" t="s">
        <v>137</v>
      </c>
      <c r="AU187" s="183" t="s">
        <v>82</v>
      </c>
      <c r="AY187" s="19" t="s">
        <v>135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9" t="s">
        <v>80</v>
      </c>
      <c r="BK187" s="184">
        <f>ROUND(I187*H187,2)</f>
        <v>0</v>
      </c>
      <c r="BL187" s="19" t="s">
        <v>142</v>
      </c>
      <c r="BM187" s="183" t="s">
        <v>265</v>
      </c>
    </row>
    <row r="188" spans="1:65" s="2" customFormat="1" ht="19.5">
      <c r="A188" s="36"/>
      <c r="B188" s="37"/>
      <c r="C188" s="38"/>
      <c r="D188" s="192" t="s">
        <v>187</v>
      </c>
      <c r="E188" s="38"/>
      <c r="F188" s="234" t="s">
        <v>266</v>
      </c>
      <c r="G188" s="38"/>
      <c r="H188" s="38"/>
      <c r="I188" s="187"/>
      <c r="J188" s="38"/>
      <c r="K188" s="38"/>
      <c r="L188" s="41"/>
      <c r="M188" s="188"/>
      <c r="N188" s="189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187</v>
      </c>
      <c r="AU188" s="19" t="s">
        <v>82</v>
      </c>
    </row>
    <row r="189" spans="1:65" s="12" customFormat="1" ht="22.9" customHeight="1">
      <c r="B189" s="156"/>
      <c r="C189" s="157"/>
      <c r="D189" s="158" t="s">
        <v>71</v>
      </c>
      <c r="E189" s="170" t="s">
        <v>171</v>
      </c>
      <c r="F189" s="170" t="s">
        <v>267</v>
      </c>
      <c r="G189" s="157"/>
      <c r="H189" s="157"/>
      <c r="I189" s="160"/>
      <c r="J189" s="171">
        <f>BK189</f>
        <v>0</v>
      </c>
      <c r="K189" s="157"/>
      <c r="L189" s="162"/>
      <c r="M189" s="163"/>
      <c r="N189" s="164"/>
      <c r="O189" s="164"/>
      <c r="P189" s="165">
        <f>SUM(P190:P226)</f>
        <v>0</v>
      </c>
      <c r="Q189" s="164"/>
      <c r="R189" s="165">
        <f>SUM(R190:R226)</f>
        <v>1.9843128000000001</v>
      </c>
      <c r="S189" s="164"/>
      <c r="T189" s="166">
        <f>SUM(T190:T226)</f>
        <v>0</v>
      </c>
      <c r="AR189" s="167" t="s">
        <v>80</v>
      </c>
      <c r="AT189" s="168" t="s">
        <v>71</v>
      </c>
      <c r="AU189" s="168" t="s">
        <v>80</v>
      </c>
      <c r="AY189" s="167" t="s">
        <v>135</v>
      </c>
      <c r="BK189" s="169">
        <f>SUM(BK190:BK226)</f>
        <v>0</v>
      </c>
    </row>
    <row r="190" spans="1:65" s="2" customFormat="1" ht="16.5" customHeight="1">
      <c r="A190" s="36"/>
      <c r="B190" s="37"/>
      <c r="C190" s="172" t="s">
        <v>268</v>
      </c>
      <c r="D190" s="172" t="s">
        <v>137</v>
      </c>
      <c r="E190" s="173" t="s">
        <v>269</v>
      </c>
      <c r="F190" s="174" t="s">
        <v>270</v>
      </c>
      <c r="G190" s="175" t="s">
        <v>194</v>
      </c>
      <c r="H190" s="176">
        <v>43.25</v>
      </c>
      <c r="I190" s="177"/>
      <c r="J190" s="178">
        <f>ROUND(I190*H190,2)</f>
        <v>0</v>
      </c>
      <c r="K190" s="174" t="s">
        <v>21</v>
      </c>
      <c r="L190" s="41"/>
      <c r="M190" s="179" t="s">
        <v>21</v>
      </c>
      <c r="N190" s="180" t="s">
        <v>43</v>
      </c>
      <c r="O190" s="66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3" t="s">
        <v>142</v>
      </c>
      <c r="AT190" s="183" t="s">
        <v>137</v>
      </c>
      <c r="AU190" s="183" t="s">
        <v>82</v>
      </c>
      <c r="AY190" s="19" t="s">
        <v>135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9" t="s">
        <v>80</v>
      </c>
      <c r="BK190" s="184">
        <f>ROUND(I190*H190,2)</f>
        <v>0</v>
      </c>
      <c r="BL190" s="19" t="s">
        <v>142</v>
      </c>
      <c r="BM190" s="183" t="s">
        <v>271</v>
      </c>
    </row>
    <row r="191" spans="1:65" s="13" customFormat="1">
      <c r="B191" s="190"/>
      <c r="C191" s="191"/>
      <c r="D191" s="192" t="s">
        <v>146</v>
      </c>
      <c r="E191" s="193" t="s">
        <v>21</v>
      </c>
      <c r="F191" s="194" t="s">
        <v>272</v>
      </c>
      <c r="G191" s="191"/>
      <c r="H191" s="193" t="s">
        <v>21</v>
      </c>
      <c r="I191" s="195"/>
      <c r="J191" s="191"/>
      <c r="K191" s="191"/>
      <c r="L191" s="196"/>
      <c r="M191" s="197"/>
      <c r="N191" s="198"/>
      <c r="O191" s="198"/>
      <c r="P191" s="198"/>
      <c r="Q191" s="198"/>
      <c r="R191" s="198"/>
      <c r="S191" s="198"/>
      <c r="T191" s="199"/>
      <c r="AT191" s="200" t="s">
        <v>146</v>
      </c>
      <c r="AU191" s="200" t="s">
        <v>82</v>
      </c>
      <c r="AV191" s="13" t="s">
        <v>80</v>
      </c>
      <c r="AW191" s="13" t="s">
        <v>33</v>
      </c>
      <c r="AX191" s="13" t="s">
        <v>72</v>
      </c>
      <c r="AY191" s="200" t="s">
        <v>135</v>
      </c>
    </row>
    <row r="192" spans="1:65" s="13" customFormat="1">
      <c r="B192" s="190"/>
      <c r="C192" s="191"/>
      <c r="D192" s="192" t="s">
        <v>146</v>
      </c>
      <c r="E192" s="193" t="s">
        <v>21</v>
      </c>
      <c r="F192" s="194" t="s">
        <v>273</v>
      </c>
      <c r="G192" s="191"/>
      <c r="H192" s="193" t="s">
        <v>21</v>
      </c>
      <c r="I192" s="195"/>
      <c r="J192" s="191"/>
      <c r="K192" s="191"/>
      <c r="L192" s="196"/>
      <c r="M192" s="197"/>
      <c r="N192" s="198"/>
      <c r="O192" s="198"/>
      <c r="P192" s="198"/>
      <c r="Q192" s="198"/>
      <c r="R192" s="198"/>
      <c r="S192" s="198"/>
      <c r="T192" s="199"/>
      <c r="AT192" s="200" t="s">
        <v>146</v>
      </c>
      <c r="AU192" s="200" t="s">
        <v>82</v>
      </c>
      <c r="AV192" s="13" t="s">
        <v>80</v>
      </c>
      <c r="AW192" s="13" t="s">
        <v>33</v>
      </c>
      <c r="AX192" s="13" t="s">
        <v>72</v>
      </c>
      <c r="AY192" s="200" t="s">
        <v>135</v>
      </c>
    </row>
    <row r="193" spans="1:65" s="14" customFormat="1">
      <c r="B193" s="201"/>
      <c r="C193" s="202"/>
      <c r="D193" s="192" t="s">
        <v>146</v>
      </c>
      <c r="E193" s="203" t="s">
        <v>21</v>
      </c>
      <c r="F193" s="204" t="s">
        <v>91</v>
      </c>
      <c r="G193" s="202"/>
      <c r="H193" s="205">
        <v>43.25</v>
      </c>
      <c r="I193" s="206"/>
      <c r="J193" s="202"/>
      <c r="K193" s="202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146</v>
      </c>
      <c r="AU193" s="211" t="s">
        <v>82</v>
      </c>
      <c r="AV193" s="14" t="s">
        <v>82</v>
      </c>
      <c r="AW193" s="14" t="s">
        <v>33</v>
      </c>
      <c r="AX193" s="14" t="s">
        <v>72</v>
      </c>
      <c r="AY193" s="211" t="s">
        <v>135</v>
      </c>
    </row>
    <row r="194" spans="1:65" s="16" customFormat="1">
      <c r="B194" s="223"/>
      <c r="C194" s="224"/>
      <c r="D194" s="192" t="s">
        <v>146</v>
      </c>
      <c r="E194" s="225" t="s">
        <v>90</v>
      </c>
      <c r="F194" s="226" t="s">
        <v>181</v>
      </c>
      <c r="G194" s="224"/>
      <c r="H194" s="227">
        <v>43.25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AT194" s="233" t="s">
        <v>146</v>
      </c>
      <c r="AU194" s="233" t="s">
        <v>82</v>
      </c>
      <c r="AV194" s="16" t="s">
        <v>160</v>
      </c>
      <c r="AW194" s="16" t="s">
        <v>33</v>
      </c>
      <c r="AX194" s="16" t="s">
        <v>72</v>
      </c>
      <c r="AY194" s="233" t="s">
        <v>135</v>
      </c>
    </row>
    <row r="195" spans="1:65" s="15" customFormat="1">
      <c r="B195" s="212"/>
      <c r="C195" s="213"/>
      <c r="D195" s="192" t="s">
        <v>146</v>
      </c>
      <c r="E195" s="214" t="s">
        <v>21</v>
      </c>
      <c r="F195" s="215" t="s">
        <v>150</v>
      </c>
      <c r="G195" s="213"/>
      <c r="H195" s="216">
        <v>43.25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146</v>
      </c>
      <c r="AU195" s="222" t="s">
        <v>82</v>
      </c>
      <c r="AV195" s="15" t="s">
        <v>142</v>
      </c>
      <c r="AW195" s="15" t="s">
        <v>33</v>
      </c>
      <c r="AX195" s="15" t="s">
        <v>80</v>
      </c>
      <c r="AY195" s="222" t="s">
        <v>135</v>
      </c>
    </row>
    <row r="196" spans="1:65" s="2" customFormat="1" ht="16.5" customHeight="1">
      <c r="A196" s="36"/>
      <c r="B196" s="37"/>
      <c r="C196" s="172" t="s">
        <v>7</v>
      </c>
      <c r="D196" s="172" t="s">
        <v>137</v>
      </c>
      <c r="E196" s="173" t="s">
        <v>274</v>
      </c>
      <c r="F196" s="174" t="s">
        <v>275</v>
      </c>
      <c r="G196" s="175" t="s">
        <v>194</v>
      </c>
      <c r="H196" s="176">
        <v>32</v>
      </c>
      <c r="I196" s="177"/>
      <c r="J196" s="178">
        <f>ROUND(I196*H196,2)</f>
        <v>0</v>
      </c>
      <c r="K196" s="174" t="s">
        <v>21</v>
      </c>
      <c r="L196" s="41"/>
      <c r="M196" s="179" t="s">
        <v>21</v>
      </c>
      <c r="N196" s="180" t="s">
        <v>43</v>
      </c>
      <c r="O196" s="66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3" t="s">
        <v>142</v>
      </c>
      <c r="AT196" s="183" t="s">
        <v>137</v>
      </c>
      <c r="AU196" s="183" t="s">
        <v>82</v>
      </c>
      <c r="AY196" s="19" t="s">
        <v>135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9" t="s">
        <v>80</v>
      </c>
      <c r="BK196" s="184">
        <f>ROUND(I196*H196,2)</f>
        <v>0</v>
      </c>
      <c r="BL196" s="19" t="s">
        <v>142</v>
      </c>
      <c r="BM196" s="183" t="s">
        <v>276</v>
      </c>
    </row>
    <row r="197" spans="1:65" s="13" customFormat="1">
      <c r="B197" s="190"/>
      <c r="C197" s="191"/>
      <c r="D197" s="192" t="s">
        <v>146</v>
      </c>
      <c r="E197" s="193" t="s">
        <v>21</v>
      </c>
      <c r="F197" s="194" t="s">
        <v>197</v>
      </c>
      <c r="G197" s="191"/>
      <c r="H197" s="193" t="s">
        <v>21</v>
      </c>
      <c r="I197" s="195"/>
      <c r="J197" s="191"/>
      <c r="K197" s="191"/>
      <c r="L197" s="196"/>
      <c r="M197" s="197"/>
      <c r="N197" s="198"/>
      <c r="O197" s="198"/>
      <c r="P197" s="198"/>
      <c r="Q197" s="198"/>
      <c r="R197" s="198"/>
      <c r="S197" s="198"/>
      <c r="T197" s="199"/>
      <c r="AT197" s="200" t="s">
        <v>146</v>
      </c>
      <c r="AU197" s="200" t="s">
        <v>82</v>
      </c>
      <c r="AV197" s="13" t="s">
        <v>80</v>
      </c>
      <c r="AW197" s="13" t="s">
        <v>33</v>
      </c>
      <c r="AX197" s="13" t="s">
        <v>72</v>
      </c>
      <c r="AY197" s="200" t="s">
        <v>135</v>
      </c>
    </row>
    <row r="198" spans="1:65" s="14" customFormat="1">
      <c r="B198" s="201"/>
      <c r="C198" s="202"/>
      <c r="D198" s="192" t="s">
        <v>146</v>
      </c>
      <c r="E198" s="203" t="s">
        <v>21</v>
      </c>
      <c r="F198" s="204" t="s">
        <v>277</v>
      </c>
      <c r="G198" s="202"/>
      <c r="H198" s="205">
        <v>32</v>
      </c>
      <c r="I198" s="206"/>
      <c r="J198" s="202"/>
      <c r="K198" s="202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146</v>
      </c>
      <c r="AU198" s="211" t="s">
        <v>82</v>
      </c>
      <c r="AV198" s="14" t="s">
        <v>82</v>
      </c>
      <c r="AW198" s="14" t="s">
        <v>33</v>
      </c>
      <c r="AX198" s="14" t="s">
        <v>72</v>
      </c>
      <c r="AY198" s="211" t="s">
        <v>135</v>
      </c>
    </row>
    <row r="199" spans="1:65" s="16" customFormat="1">
      <c r="B199" s="223"/>
      <c r="C199" s="224"/>
      <c r="D199" s="192" t="s">
        <v>146</v>
      </c>
      <c r="E199" s="225" t="s">
        <v>21</v>
      </c>
      <c r="F199" s="226" t="s">
        <v>181</v>
      </c>
      <c r="G199" s="224"/>
      <c r="H199" s="227">
        <v>32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146</v>
      </c>
      <c r="AU199" s="233" t="s">
        <v>82</v>
      </c>
      <c r="AV199" s="16" t="s">
        <v>160</v>
      </c>
      <c r="AW199" s="16" t="s">
        <v>33</v>
      </c>
      <c r="AX199" s="16" t="s">
        <v>72</v>
      </c>
      <c r="AY199" s="233" t="s">
        <v>135</v>
      </c>
    </row>
    <row r="200" spans="1:65" s="15" customFormat="1">
      <c r="B200" s="212"/>
      <c r="C200" s="213"/>
      <c r="D200" s="192" t="s">
        <v>146</v>
      </c>
      <c r="E200" s="214" t="s">
        <v>21</v>
      </c>
      <c r="F200" s="215" t="s">
        <v>150</v>
      </c>
      <c r="G200" s="213"/>
      <c r="H200" s="216">
        <v>32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146</v>
      </c>
      <c r="AU200" s="222" t="s">
        <v>82</v>
      </c>
      <c r="AV200" s="15" t="s">
        <v>142</v>
      </c>
      <c r="AW200" s="15" t="s">
        <v>33</v>
      </c>
      <c r="AX200" s="15" t="s">
        <v>80</v>
      </c>
      <c r="AY200" s="222" t="s">
        <v>135</v>
      </c>
    </row>
    <row r="201" spans="1:65" s="2" customFormat="1" ht="16.5" customHeight="1">
      <c r="A201" s="36"/>
      <c r="B201" s="37"/>
      <c r="C201" s="172" t="s">
        <v>278</v>
      </c>
      <c r="D201" s="172" t="s">
        <v>137</v>
      </c>
      <c r="E201" s="173" t="s">
        <v>279</v>
      </c>
      <c r="F201" s="174" t="s">
        <v>280</v>
      </c>
      <c r="G201" s="175" t="s">
        <v>194</v>
      </c>
      <c r="H201" s="176">
        <v>193</v>
      </c>
      <c r="I201" s="177"/>
      <c r="J201" s="178">
        <f>ROUND(I201*H201,2)</f>
        <v>0</v>
      </c>
      <c r="K201" s="174" t="s">
        <v>21</v>
      </c>
      <c r="L201" s="41"/>
      <c r="M201" s="179" t="s">
        <v>21</v>
      </c>
      <c r="N201" s="180" t="s">
        <v>43</v>
      </c>
      <c r="O201" s="66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3" t="s">
        <v>142</v>
      </c>
      <c r="AT201" s="183" t="s">
        <v>137</v>
      </c>
      <c r="AU201" s="183" t="s">
        <v>82</v>
      </c>
      <c r="AY201" s="19" t="s">
        <v>135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9" t="s">
        <v>80</v>
      </c>
      <c r="BK201" s="184">
        <f>ROUND(I201*H201,2)</f>
        <v>0</v>
      </c>
      <c r="BL201" s="19" t="s">
        <v>142</v>
      </c>
      <c r="BM201" s="183" t="s">
        <v>281</v>
      </c>
    </row>
    <row r="202" spans="1:65" s="14" customFormat="1">
      <c r="B202" s="201"/>
      <c r="C202" s="202"/>
      <c r="D202" s="192" t="s">
        <v>146</v>
      </c>
      <c r="E202" s="203" t="s">
        <v>21</v>
      </c>
      <c r="F202" s="204" t="s">
        <v>88</v>
      </c>
      <c r="G202" s="202"/>
      <c r="H202" s="205">
        <v>193</v>
      </c>
      <c r="I202" s="206"/>
      <c r="J202" s="202"/>
      <c r="K202" s="202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146</v>
      </c>
      <c r="AU202" s="211" t="s">
        <v>82</v>
      </c>
      <c r="AV202" s="14" t="s">
        <v>82</v>
      </c>
      <c r="AW202" s="14" t="s">
        <v>33</v>
      </c>
      <c r="AX202" s="14" t="s">
        <v>72</v>
      </c>
      <c r="AY202" s="211" t="s">
        <v>135</v>
      </c>
    </row>
    <row r="203" spans="1:65" s="16" customFormat="1">
      <c r="B203" s="223"/>
      <c r="C203" s="224"/>
      <c r="D203" s="192" t="s">
        <v>146</v>
      </c>
      <c r="E203" s="225" t="s">
        <v>21</v>
      </c>
      <c r="F203" s="226" t="s">
        <v>181</v>
      </c>
      <c r="G203" s="224"/>
      <c r="H203" s="227">
        <v>193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146</v>
      </c>
      <c r="AU203" s="233" t="s">
        <v>82</v>
      </c>
      <c r="AV203" s="16" t="s">
        <v>160</v>
      </c>
      <c r="AW203" s="16" t="s">
        <v>33</v>
      </c>
      <c r="AX203" s="16" t="s">
        <v>72</v>
      </c>
      <c r="AY203" s="233" t="s">
        <v>135</v>
      </c>
    </row>
    <row r="204" spans="1:65" s="15" customFormat="1">
      <c r="B204" s="212"/>
      <c r="C204" s="213"/>
      <c r="D204" s="192" t="s">
        <v>146</v>
      </c>
      <c r="E204" s="214" t="s">
        <v>21</v>
      </c>
      <c r="F204" s="215" t="s">
        <v>150</v>
      </c>
      <c r="G204" s="213"/>
      <c r="H204" s="216">
        <v>193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146</v>
      </c>
      <c r="AU204" s="222" t="s">
        <v>82</v>
      </c>
      <c r="AV204" s="15" t="s">
        <v>142</v>
      </c>
      <c r="AW204" s="15" t="s">
        <v>33</v>
      </c>
      <c r="AX204" s="15" t="s">
        <v>80</v>
      </c>
      <c r="AY204" s="222" t="s">
        <v>135</v>
      </c>
    </row>
    <row r="205" spans="1:65" s="2" customFormat="1" ht="16.5" customHeight="1">
      <c r="A205" s="36"/>
      <c r="B205" s="37"/>
      <c r="C205" s="172" t="s">
        <v>282</v>
      </c>
      <c r="D205" s="172" t="s">
        <v>137</v>
      </c>
      <c r="E205" s="173" t="s">
        <v>283</v>
      </c>
      <c r="F205" s="174" t="s">
        <v>284</v>
      </c>
      <c r="G205" s="175" t="s">
        <v>194</v>
      </c>
      <c r="H205" s="176">
        <v>111.226</v>
      </c>
      <c r="I205" s="177"/>
      <c r="J205" s="178">
        <f>ROUND(I205*H205,2)</f>
        <v>0</v>
      </c>
      <c r="K205" s="174" t="s">
        <v>21</v>
      </c>
      <c r="L205" s="41"/>
      <c r="M205" s="179" t="s">
        <v>21</v>
      </c>
      <c r="N205" s="180" t="s">
        <v>43</v>
      </c>
      <c r="O205" s="66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3" t="s">
        <v>142</v>
      </c>
      <c r="AT205" s="183" t="s">
        <v>137</v>
      </c>
      <c r="AU205" s="183" t="s">
        <v>82</v>
      </c>
      <c r="AY205" s="19" t="s">
        <v>135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9" t="s">
        <v>80</v>
      </c>
      <c r="BK205" s="184">
        <f>ROUND(I205*H205,2)</f>
        <v>0</v>
      </c>
      <c r="BL205" s="19" t="s">
        <v>142</v>
      </c>
      <c r="BM205" s="183" t="s">
        <v>285</v>
      </c>
    </row>
    <row r="206" spans="1:65" s="13" customFormat="1">
      <c r="B206" s="190"/>
      <c r="C206" s="191"/>
      <c r="D206" s="192" t="s">
        <v>146</v>
      </c>
      <c r="E206" s="193" t="s">
        <v>21</v>
      </c>
      <c r="F206" s="194" t="s">
        <v>286</v>
      </c>
      <c r="G206" s="191"/>
      <c r="H206" s="193" t="s">
        <v>21</v>
      </c>
      <c r="I206" s="195"/>
      <c r="J206" s="191"/>
      <c r="K206" s="191"/>
      <c r="L206" s="196"/>
      <c r="M206" s="197"/>
      <c r="N206" s="198"/>
      <c r="O206" s="198"/>
      <c r="P206" s="198"/>
      <c r="Q206" s="198"/>
      <c r="R206" s="198"/>
      <c r="S206" s="198"/>
      <c r="T206" s="199"/>
      <c r="AT206" s="200" t="s">
        <v>146</v>
      </c>
      <c r="AU206" s="200" t="s">
        <v>82</v>
      </c>
      <c r="AV206" s="13" t="s">
        <v>80</v>
      </c>
      <c r="AW206" s="13" t="s">
        <v>33</v>
      </c>
      <c r="AX206" s="13" t="s">
        <v>72</v>
      </c>
      <c r="AY206" s="200" t="s">
        <v>135</v>
      </c>
    </row>
    <row r="207" spans="1:65" s="13" customFormat="1">
      <c r="B207" s="190"/>
      <c r="C207" s="191"/>
      <c r="D207" s="192" t="s">
        <v>146</v>
      </c>
      <c r="E207" s="193" t="s">
        <v>21</v>
      </c>
      <c r="F207" s="194" t="s">
        <v>287</v>
      </c>
      <c r="G207" s="191"/>
      <c r="H207" s="193" t="s">
        <v>21</v>
      </c>
      <c r="I207" s="195"/>
      <c r="J207" s="191"/>
      <c r="K207" s="191"/>
      <c r="L207" s="196"/>
      <c r="M207" s="197"/>
      <c r="N207" s="198"/>
      <c r="O207" s="198"/>
      <c r="P207" s="198"/>
      <c r="Q207" s="198"/>
      <c r="R207" s="198"/>
      <c r="S207" s="198"/>
      <c r="T207" s="199"/>
      <c r="AT207" s="200" t="s">
        <v>146</v>
      </c>
      <c r="AU207" s="200" t="s">
        <v>82</v>
      </c>
      <c r="AV207" s="13" t="s">
        <v>80</v>
      </c>
      <c r="AW207" s="13" t="s">
        <v>33</v>
      </c>
      <c r="AX207" s="13" t="s">
        <v>72</v>
      </c>
      <c r="AY207" s="200" t="s">
        <v>135</v>
      </c>
    </row>
    <row r="208" spans="1:65" s="14" customFormat="1">
      <c r="B208" s="201"/>
      <c r="C208" s="202"/>
      <c r="D208" s="192" t="s">
        <v>146</v>
      </c>
      <c r="E208" s="203" t="s">
        <v>21</v>
      </c>
      <c r="F208" s="204" t="s">
        <v>288</v>
      </c>
      <c r="G208" s="202"/>
      <c r="H208" s="205">
        <v>111.226</v>
      </c>
      <c r="I208" s="206"/>
      <c r="J208" s="202"/>
      <c r="K208" s="202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146</v>
      </c>
      <c r="AU208" s="211" t="s">
        <v>82</v>
      </c>
      <c r="AV208" s="14" t="s">
        <v>82</v>
      </c>
      <c r="AW208" s="14" t="s">
        <v>33</v>
      </c>
      <c r="AX208" s="14" t="s">
        <v>72</v>
      </c>
      <c r="AY208" s="211" t="s">
        <v>135</v>
      </c>
    </row>
    <row r="209" spans="1:65" s="16" customFormat="1">
      <c r="B209" s="223"/>
      <c r="C209" s="224"/>
      <c r="D209" s="192" t="s">
        <v>146</v>
      </c>
      <c r="E209" s="225" t="s">
        <v>21</v>
      </c>
      <c r="F209" s="226" t="s">
        <v>181</v>
      </c>
      <c r="G209" s="224"/>
      <c r="H209" s="227">
        <v>111.226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146</v>
      </c>
      <c r="AU209" s="233" t="s">
        <v>82</v>
      </c>
      <c r="AV209" s="16" t="s">
        <v>160</v>
      </c>
      <c r="AW209" s="16" t="s">
        <v>33</v>
      </c>
      <c r="AX209" s="16" t="s">
        <v>72</v>
      </c>
      <c r="AY209" s="233" t="s">
        <v>135</v>
      </c>
    </row>
    <row r="210" spans="1:65" s="15" customFormat="1">
      <c r="B210" s="212"/>
      <c r="C210" s="213"/>
      <c r="D210" s="192" t="s">
        <v>146</v>
      </c>
      <c r="E210" s="214" t="s">
        <v>21</v>
      </c>
      <c r="F210" s="215" t="s">
        <v>150</v>
      </c>
      <c r="G210" s="213"/>
      <c r="H210" s="216">
        <v>111.226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1"/>
      <c r="AT210" s="222" t="s">
        <v>146</v>
      </c>
      <c r="AU210" s="222" t="s">
        <v>82</v>
      </c>
      <c r="AV210" s="15" t="s">
        <v>142</v>
      </c>
      <c r="AW210" s="15" t="s">
        <v>33</v>
      </c>
      <c r="AX210" s="15" t="s">
        <v>80</v>
      </c>
      <c r="AY210" s="222" t="s">
        <v>135</v>
      </c>
    </row>
    <row r="211" spans="1:65" s="2" customFormat="1" ht="16.5" customHeight="1">
      <c r="A211" s="36"/>
      <c r="B211" s="37"/>
      <c r="C211" s="172" t="s">
        <v>289</v>
      </c>
      <c r="D211" s="172" t="s">
        <v>137</v>
      </c>
      <c r="E211" s="173" t="s">
        <v>290</v>
      </c>
      <c r="F211" s="174" t="s">
        <v>291</v>
      </c>
      <c r="G211" s="175" t="s">
        <v>194</v>
      </c>
      <c r="H211" s="176">
        <v>250</v>
      </c>
      <c r="I211" s="177"/>
      <c r="J211" s="178">
        <f>ROUND(I211*H211,2)</f>
        <v>0</v>
      </c>
      <c r="K211" s="174" t="s">
        <v>21</v>
      </c>
      <c r="L211" s="41"/>
      <c r="M211" s="179" t="s">
        <v>21</v>
      </c>
      <c r="N211" s="180" t="s">
        <v>43</v>
      </c>
      <c r="O211" s="66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3" t="s">
        <v>142</v>
      </c>
      <c r="AT211" s="183" t="s">
        <v>137</v>
      </c>
      <c r="AU211" s="183" t="s">
        <v>82</v>
      </c>
      <c r="AY211" s="19" t="s">
        <v>135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9" t="s">
        <v>80</v>
      </c>
      <c r="BK211" s="184">
        <f>ROUND(I211*H211,2)</f>
        <v>0</v>
      </c>
      <c r="BL211" s="19" t="s">
        <v>142</v>
      </c>
      <c r="BM211" s="183" t="s">
        <v>292</v>
      </c>
    </row>
    <row r="212" spans="1:65" s="13" customFormat="1">
      <c r="B212" s="190"/>
      <c r="C212" s="191"/>
      <c r="D212" s="192" t="s">
        <v>146</v>
      </c>
      <c r="E212" s="193" t="s">
        <v>21</v>
      </c>
      <c r="F212" s="194" t="s">
        <v>286</v>
      </c>
      <c r="G212" s="191"/>
      <c r="H212" s="193" t="s">
        <v>21</v>
      </c>
      <c r="I212" s="195"/>
      <c r="J212" s="191"/>
      <c r="K212" s="191"/>
      <c r="L212" s="196"/>
      <c r="M212" s="197"/>
      <c r="N212" s="198"/>
      <c r="O212" s="198"/>
      <c r="P212" s="198"/>
      <c r="Q212" s="198"/>
      <c r="R212" s="198"/>
      <c r="S212" s="198"/>
      <c r="T212" s="199"/>
      <c r="AT212" s="200" t="s">
        <v>146</v>
      </c>
      <c r="AU212" s="200" t="s">
        <v>82</v>
      </c>
      <c r="AV212" s="13" t="s">
        <v>80</v>
      </c>
      <c r="AW212" s="13" t="s">
        <v>33</v>
      </c>
      <c r="AX212" s="13" t="s">
        <v>72</v>
      </c>
      <c r="AY212" s="200" t="s">
        <v>135</v>
      </c>
    </row>
    <row r="213" spans="1:65" s="13" customFormat="1">
      <c r="B213" s="190"/>
      <c r="C213" s="191"/>
      <c r="D213" s="192" t="s">
        <v>146</v>
      </c>
      <c r="E213" s="193" t="s">
        <v>21</v>
      </c>
      <c r="F213" s="194" t="s">
        <v>293</v>
      </c>
      <c r="G213" s="191"/>
      <c r="H213" s="193" t="s">
        <v>21</v>
      </c>
      <c r="I213" s="195"/>
      <c r="J213" s="191"/>
      <c r="K213" s="191"/>
      <c r="L213" s="196"/>
      <c r="M213" s="197"/>
      <c r="N213" s="198"/>
      <c r="O213" s="198"/>
      <c r="P213" s="198"/>
      <c r="Q213" s="198"/>
      <c r="R213" s="198"/>
      <c r="S213" s="198"/>
      <c r="T213" s="199"/>
      <c r="AT213" s="200" t="s">
        <v>146</v>
      </c>
      <c r="AU213" s="200" t="s">
        <v>82</v>
      </c>
      <c r="AV213" s="13" t="s">
        <v>80</v>
      </c>
      <c r="AW213" s="13" t="s">
        <v>33</v>
      </c>
      <c r="AX213" s="13" t="s">
        <v>72</v>
      </c>
      <c r="AY213" s="200" t="s">
        <v>135</v>
      </c>
    </row>
    <row r="214" spans="1:65" s="14" customFormat="1">
      <c r="B214" s="201"/>
      <c r="C214" s="202"/>
      <c r="D214" s="192" t="s">
        <v>146</v>
      </c>
      <c r="E214" s="203" t="s">
        <v>21</v>
      </c>
      <c r="F214" s="204" t="s">
        <v>294</v>
      </c>
      <c r="G214" s="202"/>
      <c r="H214" s="205">
        <v>250</v>
      </c>
      <c r="I214" s="206"/>
      <c r="J214" s="202"/>
      <c r="K214" s="202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146</v>
      </c>
      <c r="AU214" s="211" t="s">
        <v>82</v>
      </c>
      <c r="AV214" s="14" t="s">
        <v>82</v>
      </c>
      <c r="AW214" s="14" t="s">
        <v>33</v>
      </c>
      <c r="AX214" s="14" t="s">
        <v>72</v>
      </c>
      <c r="AY214" s="211" t="s">
        <v>135</v>
      </c>
    </row>
    <row r="215" spans="1:65" s="16" customFormat="1">
      <c r="B215" s="223"/>
      <c r="C215" s="224"/>
      <c r="D215" s="192" t="s">
        <v>146</v>
      </c>
      <c r="E215" s="225" t="s">
        <v>21</v>
      </c>
      <c r="F215" s="226" t="s">
        <v>181</v>
      </c>
      <c r="G215" s="224"/>
      <c r="H215" s="227">
        <v>250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AT215" s="233" t="s">
        <v>146</v>
      </c>
      <c r="AU215" s="233" t="s">
        <v>82</v>
      </c>
      <c r="AV215" s="16" t="s">
        <v>160</v>
      </c>
      <c r="AW215" s="16" t="s">
        <v>33</v>
      </c>
      <c r="AX215" s="16" t="s">
        <v>72</v>
      </c>
      <c r="AY215" s="233" t="s">
        <v>135</v>
      </c>
    </row>
    <row r="216" spans="1:65" s="15" customFormat="1">
      <c r="B216" s="212"/>
      <c r="C216" s="213"/>
      <c r="D216" s="192" t="s">
        <v>146</v>
      </c>
      <c r="E216" s="214" t="s">
        <v>21</v>
      </c>
      <c r="F216" s="215" t="s">
        <v>150</v>
      </c>
      <c r="G216" s="213"/>
      <c r="H216" s="216">
        <v>250</v>
      </c>
      <c r="I216" s="217"/>
      <c r="J216" s="213"/>
      <c r="K216" s="213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146</v>
      </c>
      <c r="AU216" s="222" t="s">
        <v>82</v>
      </c>
      <c r="AV216" s="15" t="s">
        <v>142</v>
      </c>
      <c r="AW216" s="15" t="s">
        <v>33</v>
      </c>
      <c r="AX216" s="15" t="s">
        <v>80</v>
      </c>
      <c r="AY216" s="222" t="s">
        <v>135</v>
      </c>
    </row>
    <row r="217" spans="1:65" s="2" customFormat="1" ht="16.5" customHeight="1">
      <c r="A217" s="36"/>
      <c r="B217" s="37"/>
      <c r="C217" s="172" t="s">
        <v>295</v>
      </c>
      <c r="D217" s="172" t="s">
        <v>137</v>
      </c>
      <c r="E217" s="173" t="s">
        <v>296</v>
      </c>
      <c r="F217" s="174" t="s">
        <v>297</v>
      </c>
      <c r="G217" s="175" t="s">
        <v>194</v>
      </c>
      <c r="H217" s="176">
        <v>75.25</v>
      </c>
      <c r="I217" s="177"/>
      <c r="J217" s="178">
        <f>ROUND(I217*H217,2)</f>
        <v>0</v>
      </c>
      <c r="K217" s="174" t="s">
        <v>21</v>
      </c>
      <c r="L217" s="41"/>
      <c r="M217" s="179" t="s">
        <v>21</v>
      </c>
      <c r="N217" s="180" t="s">
        <v>43</v>
      </c>
      <c r="O217" s="66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3" t="s">
        <v>142</v>
      </c>
      <c r="AT217" s="183" t="s">
        <v>137</v>
      </c>
      <c r="AU217" s="183" t="s">
        <v>82</v>
      </c>
      <c r="AY217" s="19" t="s">
        <v>135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9" t="s">
        <v>80</v>
      </c>
      <c r="BK217" s="184">
        <f>ROUND(I217*H217,2)</f>
        <v>0</v>
      </c>
      <c r="BL217" s="19" t="s">
        <v>142</v>
      </c>
      <c r="BM217" s="183" t="s">
        <v>298</v>
      </c>
    </row>
    <row r="218" spans="1:65" s="13" customFormat="1">
      <c r="B218" s="190"/>
      <c r="C218" s="191"/>
      <c r="D218" s="192" t="s">
        <v>146</v>
      </c>
      <c r="E218" s="193" t="s">
        <v>21</v>
      </c>
      <c r="F218" s="194" t="s">
        <v>197</v>
      </c>
      <c r="G218" s="191"/>
      <c r="H218" s="193" t="s">
        <v>21</v>
      </c>
      <c r="I218" s="195"/>
      <c r="J218" s="191"/>
      <c r="K218" s="191"/>
      <c r="L218" s="196"/>
      <c r="M218" s="197"/>
      <c r="N218" s="198"/>
      <c r="O218" s="198"/>
      <c r="P218" s="198"/>
      <c r="Q218" s="198"/>
      <c r="R218" s="198"/>
      <c r="S218" s="198"/>
      <c r="T218" s="199"/>
      <c r="AT218" s="200" t="s">
        <v>146</v>
      </c>
      <c r="AU218" s="200" t="s">
        <v>82</v>
      </c>
      <c r="AV218" s="13" t="s">
        <v>80</v>
      </c>
      <c r="AW218" s="13" t="s">
        <v>33</v>
      </c>
      <c r="AX218" s="13" t="s">
        <v>72</v>
      </c>
      <c r="AY218" s="200" t="s">
        <v>135</v>
      </c>
    </row>
    <row r="219" spans="1:65" s="14" customFormat="1">
      <c r="B219" s="201"/>
      <c r="C219" s="202"/>
      <c r="D219" s="192" t="s">
        <v>146</v>
      </c>
      <c r="E219" s="203" t="s">
        <v>21</v>
      </c>
      <c r="F219" s="204" t="s">
        <v>277</v>
      </c>
      <c r="G219" s="202"/>
      <c r="H219" s="205">
        <v>32</v>
      </c>
      <c r="I219" s="206"/>
      <c r="J219" s="202"/>
      <c r="K219" s="202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146</v>
      </c>
      <c r="AU219" s="211" t="s">
        <v>82</v>
      </c>
      <c r="AV219" s="14" t="s">
        <v>82</v>
      </c>
      <c r="AW219" s="14" t="s">
        <v>33</v>
      </c>
      <c r="AX219" s="14" t="s">
        <v>72</v>
      </c>
      <c r="AY219" s="211" t="s">
        <v>135</v>
      </c>
    </row>
    <row r="220" spans="1:65" s="14" customFormat="1">
      <c r="B220" s="201"/>
      <c r="C220" s="202"/>
      <c r="D220" s="192" t="s">
        <v>146</v>
      </c>
      <c r="E220" s="203" t="s">
        <v>21</v>
      </c>
      <c r="F220" s="204" t="s">
        <v>90</v>
      </c>
      <c r="G220" s="202"/>
      <c r="H220" s="205">
        <v>43.25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146</v>
      </c>
      <c r="AU220" s="211" t="s">
        <v>82</v>
      </c>
      <c r="AV220" s="14" t="s">
        <v>82</v>
      </c>
      <c r="AW220" s="14" t="s">
        <v>33</v>
      </c>
      <c r="AX220" s="14" t="s">
        <v>72</v>
      </c>
      <c r="AY220" s="211" t="s">
        <v>135</v>
      </c>
    </row>
    <row r="221" spans="1:65" s="15" customFormat="1">
      <c r="B221" s="212"/>
      <c r="C221" s="213"/>
      <c r="D221" s="192" t="s">
        <v>146</v>
      </c>
      <c r="E221" s="214" t="s">
        <v>21</v>
      </c>
      <c r="F221" s="215" t="s">
        <v>150</v>
      </c>
      <c r="G221" s="213"/>
      <c r="H221" s="216">
        <v>75.25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146</v>
      </c>
      <c r="AU221" s="222" t="s">
        <v>82</v>
      </c>
      <c r="AV221" s="15" t="s">
        <v>142</v>
      </c>
      <c r="AW221" s="15" t="s">
        <v>33</v>
      </c>
      <c r="AX221" s="15" t="s">
        <v>80</v>
      </c>
      <c r="AY221" s="222" t="s">
        <v>135</v>
      </c>
    </row>
    <row r="222" spans="1:65" s="2" customFormat="1" ht="24.2" customHeight="1">
      <c r="A222" s="36"/>
      <c r="B222" s="37"/>
      <c r="C222" s="172" t="s">
        <v>299</v>
      </c>
      <c r="D222" s="172" t="s">
        <v>137</v>
      </c>
      <c r="E222" s="173" t="s">
        <v>300</v>
      </c>
      <c r="F222" s="174" t="s">
        <v>301</v>
      </c>
      <c r="G222" s="175" t="s">
        <v>194</v>
      </c>
      <c r="H222" s="176">
        <v>43.25</v>
      </c>
      <c r="I222" s="177"/>
      <c r="J222" s="178">
        <f>ROUND(I222*H222,2)</f>
        <v>0</v>
      </c>
      <c r="K222" s="174" t="s">
        <v>21</v>
      </c>
      <c r="L222" s="41"/>
      <c r="M222" s="179" t="s">
        <v>21</v>
      </c>
      <c r="N222" s="180" t="s">
        <v>43</v>
      </c>
      <c r="O222" s="66"/>
      <c r="P222" s="181">
        <f>O222*H222</f>
        <v>0</v>
      </c>
      <c r="Q222" s="181">
        <v>0.04</v>
      </c>
      <c r="R222" s="181">
        <f>Q222*H222</f>
        <v>1.73</v>
      </c>
      <c r="S222" s="181">
        <v>0</v>
      </c>
      <c r="T222" s="182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3" t="s">
        <v>142</v>
      </c>
      <c r="AT222" s="183" t="s">
        <v>137</v>
      </c>
      <c r="AU222" s="183" t="s">
        <v>82</v>
      </c>
      <c r="AY222" s="19" t="s">
        <v>135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9" t="s">
        <v>80</v>
      </c>
      <c r="BK222" s="184">
        <f>ROUND(I222*H222,2)</f>
        <v>0</v>
      </c>
      <c r="BL222" s="19" t="s">
        <v>142</v>
      </c>
      <c r="BM222" s="183" t="s">
        <v>302</v>
      </c>
    </row>
    <row r="223" spans="1:65" s="14" customFormat="1">
      <c r="B223" s="201"/>
      <c r="C223" s="202"/>
      <c r="D223" s="192" t="s">
        <v>146</v>
      </c>
      <c r="E223" s="203" t="s">
        <v>21</v>
      </c>
      <c r="F223" s="204" t="s">
        <v>90</v>
      </c>
      <c r="G223" s="202"/>
      <c r="H223" s="205">
        <v>43.25</v>
      </c>
      <c r="I223" s="206"/>
      <c r="J223" s="202"/>
      <c r="K223" s="202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146</v>
      </c>
      <c r="AU223" s="211" t="s">
        <v>82</v>
      </c>
      <c r="AV223" s="14" t="s">
        <v>82</v>
      </c>
      <c r="AW223" s="14" t="s">
        <v>33</v>
      </c>
      <c r="AX223" s="14" t="s">
        <v>72</v>
      </c>
      <c r="AY223" s="211" t="s">
        <v>135</v>
      </c>
    </row>
    <row r="224" spans="1:65" s="15" customFormat="1">
      <c r="B224" s="212"/>
      <c r="C224" s="213"/>
      <c r="D224" s="192" t="s">
        <v>146</v>
      </c>
      <c r="E224" s="214" t="s">
        <v>21</v>
      </c>
      <c r="F224" s="215" t="s">
        <v>150</v>
      </c>
      <c r="G224" s="213"/>
      <c r="H224" s="216">
        <v>43.25</v>
      </c>
      <c r="I224" s="217"/>
      <c r="J224" s="213"/>
      <c r="K224" s="213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146</v>
      </c>
      <c r="AU224" s="222" t="s">
        <v>82</v>
      </c>
      <c r="AV224" s="15" t="s">
        <v>142</v>
      </c>
      <c r="AW224" s="15" t="s">
        <v>33</v>
      </c>
      <c r="AX224" s="15" t="s">
        <v>80</v>
      </c>
      <c r="AY224" s="222" t="s">
        <v>135</v>
      </c>
    </row>
    <row r="225" spans="1:65" s="2" customFormat="1" ht="16.5" customHeight="1">
      <c r="A225" s="36"/>
      <c r="B225" s="37"/>
      <c r="C225" s="235" t="s">
        <v>303</v>
      </c>
      <c r="D225" s="235" t="s">
        <v>251</v>
      </c>
      <c r="E225" s="236" t="s">
        <v>304</v>
      </c>
      <c r="F225" s="237" t="s">
        <v>305</v>
      </c>
      <c r="G225" s="238" t="s">
        <v>194</v>
      </c>
      <c r="H225" s="239">
        <v>45.412999999999997</v>
      </c>
      <c r="I225" s="240"/>
      <c r="J225" s="241">
        <f>ROUND(I225*H225,2)</f>
        <v>0</v>
      </c>
      <c r="K225" s="237" t="s">
        <v>21</v>
      </c>
      <c r="L225" s="242"/>
      <c r="M225" s="243" t="s">
        <v>21</v>
      </c>
      <c r="N225" s="244" t="s">
        <v>43</v>
      </c>
      <c r="O225" s="66"/>
      <c r="P225" s="181">
        <f>O225*H225</f>
        <v>0</v>
      </c>
      <c r="Q225" s="181">
        <v>5.5999999999999999E-3</v>
      </c>
      <c r="R225" s="181">
        <f>Q225*H225</f>
        <v>0.25431280000000001</v>
      </c>
      <c r="S225" s="181">
        <v>0</v>
      </c>
      <c r="T225" s="182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3" t="s">
        <v>199</v>
      </c>
      <c r="AT225" s="183" t="s">
        <v>251</v>
      </c>
      <c r="AU225" s="183" t="s">
        <v>82</v>
      </c>
      <c r="AY225" s="19" t="s">
        <v>135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9" t="s">
        <v>80</v>
      </c>
      <c r="BK225" s="184">
        <f>ROUND(I225*H225,2)</f>
        <v>0</v>
      </c>
      <c r="BL225" s="19" t="s">
        <v>142</v>
      </c>
      <c r="BM225" s="183" t="s">
        <v>306</v>
      </c>
    </row>
    <row r="226" spans="1:65" s="14" customFormat="1">
      <c r="B226" s="201"/>
      <c r="C226" s="202"/>
      <c r="D226" s="192" t="s">
        <v>146</v>
      </c>
      <c r="E226" s="203" t="s">
        <v>21</v>
      </c>
      <c r="F226" s="204" t="s">
        <v>307</v>
      </c>
      <c r="G226" s="202"/>
      <c r="H226" s="205">
        <v>45.412999999999997</v>
      </c>
      <c r="I226" s="206"/>
      <c r="J226" s="202"/>
      <c r="K226" s="202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146</v>
      </c>
      <c r="AU226" s="211" t="s">
        <v>82</v>
      </c>
      <c r="AV226" s="14" t="s">
        <v>82</v>
      </c>
      <c r="AW226" s="14" t="s">
        <v>33</v>
      </c>
      <c r="AX226" s="14" t="s">
        <v>80</v>
      </c>
      <c r="AY226" s="211" t="s">
        <v>135</v>
      </c>
    </row>
    <row r="227" spans="1:65" s="12" customFormat="1" ht="22.9" customHeight="1">
      <c r="B227" s="156"/>
      <c r="C227" s="157"/>
      <c r="D227" s="158" t="s">
        <v>71</v>
      </c>
      <c r="E227" s="170" t="s">
        <v>182</v>
      </c>
      <c r="F227" s="170" t="s">
        <v>308</v>
      </c>
      <c r="G227" s="157"/>
      <c r="H227" s="157"/>
      <c r="I227" s="160"/>
      <c r="J227" s="171">
        <f>BK227</f>
        <v>0</v>
      </c>
      <c r="K227" s="157"/>
      <c r="L227" s="162"/>
      <c r="M227" s="163"/>
      <c r="N227" s="164"/>
      <c r="O227" s="164"/>
      <c r="P227" s="165">
        <f>SUM(P228:P250)</f>
        <v>0</v>
      </c>
      <c r="Q227" s="164"/>
      <c r="R227" s="165">
        <f>SUM(R228:R250)</f>
        <v>1.02844</v>
      </c>
      <c r="S227" s="164"/>
      <c r="T227" s="166">
        <f>SUM(T228:T250)</f>
        <v>0</v>
      </c>
      <c r="AR227" s="167" t="s">
        <v>80</v>
      </c>
      <c r="AT227" s="168" t="s">
        <v>71</v>
      </c>
      <c r="AU227" s="168" t="s">
        <v>80</v>
      </c>
      <c r="AY227" s="167" t="s">
        <v>135</v>
      </c>
      <c r="BK227" s="169">
        <f>SUM(BK228:BK250)</f>
        <v>0</v>
      </c>
    </row>
    <row r="228" spans="1:65" s="2" customFormat="1" ht="16.5" customHeight="1">
      <c r="A228" s="36"/>
      <c r="B228" s="37"/>
      <c r="C228" s="172" t="s">
        <v>309</v>
      </c>
      <c r="D228" s="172" t="s">
        <v>137</v>
      </c>
      <c r="E228" s="173" t="s">
        <v>310</v>
      </c>
      <c r="F228" s="174" t="s">
        <v>311</v>
      </c>
      <c r="G228" s="175" t="s">
        <v>194</v>
      </c>
      <c r="H228" s="176">
        <v>2.5</v>
      </c>
      <c r="I228" s="177"/>
      <c r="J228" s="178">
        <f>ROUND(I228*H228,2)</f>
        <v>0</v>
      </c>
      <c r="K228" s="174" t="s">
        <v>21</v>
      </c>
      <c r="L228" s="41"/>
      <c r="M228" s="179" t="s">
        <v>21</v>
      </c>
      <c r="N228" s="180" t="s">
        <v>43</v>
      </c>
      <c r="O228" s="66"/>
      <c r="P228" s="181">
        <f>O228*H228</f>
        <v>0</v>
      </c>
      <c r="Q228" s="181">
        <v>6.3E-3</v>
      </c>
      <c r="R228" s="181">
        <f>Q228*H228</f>
        <v>1.575E-2</v>
      </c>
      <c r="S228" s="181">
        <v>0</v>
      </c>
      <c r="T228" s="182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3" t="s">
        <v>142</v>
      </c>
      <c r="AT228" s="183" t="s">
        <v>137</v>
      </c>
      <c r="AU228" s="183" t="s">
        <v>82</v>
      </c>
      <c r="AY228" s="19" t="s">
        <v>135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9" t="s">
        <v>80</v>
      </c>
      <c r="BK228" s="184">
        <f>ROUND(I228*H228,2)</f>
        <v>0</v>
      </c>
      <c r="BL228" s="19" t="s">
        <v>142</v>
      </c>
      <c r="BM228" s="183" t="s">
        <v>312</v>
      </c>
    </row>
    <row r="229" spans="1:65" s="13" customFormat="1">
      <c r="B229" s="190"/>
      <c r="C229" s="191"/>
      <c r="D229" s="192" t="s">
        <v>146</v>
      </c>
      <c r="E229" s="193" t="s">
        <v>21</v>
      </c>
      <c r="F229" s="194" t="s">
        <v>178</v>
      </c>
      <c r="G229" s="191"/>
      <c r="H229" s="193" t="s">
        <v>21</v>
      </c>
      <c r="I229" s="195"/>
      <c r="J229" s="191"/>
      <c r="K229" s="191"/>
      <c r="L229" s="196"/>
      <c r="M229" s="197"/>
      <c r="N229" s="198"/>
      <c r="O229" s="198"/>
      <c r="P229" s="198"/>
      <c r="Q229" s="198"/>
      <c r="R229" s="198"/>
      <c r="S229" s="198"/>
      <c r="T229" s="199"/>
      <c r="AT229" s="200" t="s">
        <v>146</v>
      </c>
      <c r="AU229" s="200" t="s">
        <v>82</v>
      </c>
      <c r="AV229" s="13" t="s">
        <v>80</v>
      </c>
      <c r="AW229" s="13" t="s">
        <v>33</v>
      </c>
      <c r="AX229" s="13" t="s">
        <v>72</v>
      </c>
      <c r="AY229" s="200" t="s">
        <v>135</v>
      </c>
    </row>
    <row r="230" spans="1:65" s="14" customFormat="1">
      <c r="B230" s="201"/>
      <c r="C230" s="202"/>
      <c r="D230" s="192" t="s">
        <v>146</v>
      </c>
      <c r="E230" s="203" t="s">
        <v>21</v>
      </c>
      <c r="F230" s="204" t="s">
        <v>313</v>
      </c>
      <c r="G230" s="202"/>
      <c r="H230" s="205">
        <v>2.5</v>
      </c>
      <c r="I230" s="206"/>
      <c r="J230" s="202"/>
      <c r="K230" s="202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146</v>
      </c>
      <c r="AU230" s="211" t="s">
        <v>82</v>
      </c>
      <c r="AV230" s="14" t="s">
        <v>82</v>
      </c>
      <c r="AW230" s="14" t="s">
        <v>33</v>
      </c>
      <c r="AX230" s="14" t="s">
        <v>80</v>
      </c>
      <c r="AY230" s="211" t="s">
        <v>135</v>
      </c>
    </row>
    <row r="231" spans="1:65" s="2" customFormat="1" ht="21.75" customHeight="1">
      <c r="A231" s="36"/>
      <c r="B231" s="37"/>
      <c r="C231" s="172" t="s">
        <v>314</v>
      </c>
      <c r="D231" s="172" t="s">
        <v>137</v>
      </c>
      <c r="E231" s="173" t="s">
        <v>315</v>
      </c>
      <c r="F231" s="174" t="s">
        <v>316</v>
      </c>
      <c r="G231" s="175" t="s">
        <v>194</v>
      </c>
      <c r="H231" s="176">
        <v>18.5</v>
      </c>
      <c r="I231" s="177"/>
      <c r="J231" s="178">
        <f>ROUND(I231*H231,2)</f>
        <v>0</v>
      </c>
      <c r="K231" s="174" t="s">
        <v>141</v>
      </c>
      <c r="L231" s="41"/>
      <c r="M231" s="179" t="s">
        <v>21</v>
      </c>
      <c r="N231" s="180" t="s">
        <v>43</v>
      </c>
      <c r="O231" s="66"/>
      <c r="P231" s="181">
        <f>O231*H231</f>
        <v>0</v>
      </c>
      <c r="Q231" s="181">
        <v>2.0480000000000002E-2</v>
      </c>
      <c r="R231" s="181">
        <f>Q231*H231</f>
        <v>0.37888000000000005</v>
      </c>
      <c r="S231" s="181">
        <v>0</v>
      </c>
      <c r="T231" s="182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3" t="s">
        <v>142</v>
      </c>
      <c r="AT231" s="183" t="s">
        <v>137</v>
      </c>
      <c r="AU231" s="183" t="s">
        <v>82</v>
      </c>
      <c r="AY231" s="19" t="s">
        <v>135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9" t="s">
        <v>80</v>
      </c>
      <c r="BK231" s="184">
        <f>ROUND(I231*H231,2)</f>
        <v>0</v>
      </c>
      <c r="BL231" s="19" t="s">
        <v>142</v>
      </c>
      <c r="BM231" s="183" t="s">
        <v>317</v>
      </c>
    </row>
    <row r="232" spans="1:65" s="2" customFormat="1">
      <c r="A232" s="36"/>
      <c r="B232" s="37"/>
      <c r="C232" s="38"/>
      <c r="D232" s="185" t="s">
        <v>144</v>
      </c>
      <c r="E232" s="38"/>
      <c r="F232" s="186" t="s">
        <v>318</v>
      </c>
      <c r="G232" s="38"/>
      <c r="H232" s="38"/>
      <c r="I232" s="187"/>
      <c r="J232" s="38"/>
      <c r="K232" s="38"/>
      <c r="L232" s="41"/>
      <c r="M232" s="188"/>
      <c r="N232" s="189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144</v>
      </c>
      <c r="AU232" s="19" t="s">
        <v>82</v>
      </c>
    </row>
    <row r="233" spans="1:65" s="13" customFormat="1">
      <c r="B233" s="190"/>
      <c r="C233" s="191"/>
      <c r="D233" s="192" t="s">
        <v>146</v>
      </c>
      <c r="E233" s="193" t="s">
        <v>21</v>
      </c>
      <c r="F233" s="194" t="s">
        <v>319</v>
      </c>
      <c r="G233" s="191"/>
      <c r="H233" s="193" t="s">
        <v>21</v>
      </c>
      <c r="I233" s="195"/>
      <c r="J233" s="191"/>
      <c r="K233" s="191"/>
      <c r="L233" s="196"/>
      <c r="M233" s="197"/>
      <c r="N233" s="198"/>
      <c r="O233" s="198"/>
      <c r="P233" s="198"/>
      <c r="Q233" s="198"/>
      <c r="R233" s="198"/>
      <c r="S233" s="198"/>
      <c r="T233" s="199"/>
      <c r="AT233" s="200" t="s">
        <v>146</v>
      </c>
      <c r="AU233" s="200" t="s">
        <v>82</v>
      </c>
      <c r="AV233" s="13" t="s">
        <v>80</v>
      </c>
      <c r="AW233" s="13" t="s">
        <v>33</v>
      </c>
      <c r="AX233" s="13" t="s">
        <v>72</v>
      </c>
      <c r="AY233" s="200" t="s">
        <v>135</v>
      </c>
    </row>
    <row r="234" spans="1:65" s="14" customFormat="1">
      <c r="B234" s="201"/>
      <c r="C234" s="202"/>
      <c r="D234" s="192" t="s">
        <v>146</v>
      </c>
      <c r="E234" s="203" t="s">
        <v>21</v>
      </c>
      <c r="F234" s="204" t="s">
        <v>320</v>
      </c>
      <c r="G234" s="202"/>
      <c r="H234" s="205">
        <v>18.5</v>
      </c>
      <c r="I234" s="206"/>
      <c r="J234" s="202"/>
      <c r="K234" s="202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146</v>
      </c>
      <c r="AU234" s="211" t="s">
        <v>82</v>
      </c>
      <c r="AV234" s="14" t="s">
        <v>82</v>
      </c>
      <c r="AW234" s="14" t="s">
        <v>33</v>
      </c>
      <c r="AX234" s="14" t="s">
        <v>72</v>
      </c>
      <c r="AY234" s="211" t="s">
        <v>135</v>
      </c>
    </row>
    <row r="235" spans="1:65" s="15" customFormat="1">
      <c r="B235" s="212"/>
      <c r="C235" s="213"/>
      <c r="D235" s="192" t="s">
        <v>146</v>
      </c>
      <c r="E235" s="214" t="s">
        <v>21</v>
      </c>
      <c r="F235" s="215" t="s">
        <v>150</v>
      </c>
      <c r="G235" s="213"/>
      <c r="H235" s="216">
        <v>18.5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1"/>
      <c r="AT235" s="222" t="s">
        <v>146</v>
      </c>
      <c r="AU235" s="222" t="s">
        <v>82</v>
      </c>
      <c r="AV235" s="15" t="s">
        <v>142</v>
      </c>
      <c r="AW235" s="15" t="s">
        <v>33</v>
      </c>
      <c r="AX235" s="15" t="s">
        <v>80</v>
      </c>
      <c r="AY235" s="222" t="s">
        <v>135</v>
      </c>
    </row>
    <row r="236" spans="1:65" s="2" customFormat="1" ht="16.5" customHeight="1">
      <c r="A236" s="36"/>
      <c r="B236" s="37"/>
      <c r="C236" s="172" t="s">
        <v>321</v>
      </c>
      <c r="D236" s="172" t="s">
        <v>137</v>
      </c>
      <c r="E236" s="173" t="s">
        <v>322</v>
      </c>
      <c r="F236" s="174" t="s">
        <v>323</v>
      </c>
      <c r="G236" s="175" t="s">
        <v>194</v>
      </c>
      <c r="H236" s="176">
        <v>18.5</v>
      </c>
      <c r="I236" s="177"/>
      <c r="J236" s="178">
        <f>ROUND(I236*H236,2)</f>
        <v>0</v>
      </c>
      <c r="K236" s="174" t="s">
        <v>141</v>
      </c>
      <c r="L236" s="41"/>
      <c r="M236" s="179" t="s">
        <v>21</v>
      </c>
      <c r="N236" s="180" t="s">
        <v>43</v>
      </c>
      <c r="O236" s="66"/>
      <c r="P236" s="181">
        <f>O236*H236</f>
        <v>0</v>
      </c>
      <c r="Q236" s="181">
        <v>2.5000000000000001E-4</v>
      </c>
      <c r="R236" s="181">
        <f>Q236*H236</f>
        <v>4.6249999999999998E-3</v>
      </c>
      <c r="S236" s="181">
        <v>0</v>
      </c>
      <c r="T236" s="182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3" t="s">
        <v>142</v>
      </c>
      <c r="AT236" s="183" t="s">
        <v>137</v>
      </c>
      <c r="AU236" s="183" t="s">
        <v>82</v>
      </c>
      <c r="AY236" s="19" t="s">
        <v>135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9" t="s">
        <v>80</v>
      </c>
      <c r="BK236" s="184">
        <f>ROUND(I236*H236,2)</f>
        <v>0</v>
      </c>
      <c r="BL236" s="19" t="s">
        <v>142</v>
      </c>
      <c r="BM236" s="183" t="s">
        <v>324</v>
      </c>
    </row>
    <row r="237" spans="1:65" s="2" customFormat="1">
      <c r="A237" s="36"/>
      <c r="B237" s="37"/>
      <c r="C237" s="38"/>
      <c r="D237" s="185" t="s">
        <v>144</v>
      </c>
      <c r="E237" s="38"/>
      <c r="F237" s="186" t="s">
        <v>325</v>
      </c>
      <c r="G237" s="38"/>
      <c r="H237" s="38"/>
      <c r="I237" s="187"/>
      <c r="J237" s="38"/>
      <c r="K237" s="38"/>
      <c r="L237" s="41"/>
      <c r="M237" s="188"/>
      <c r="N237" s="189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144</v>
      </c>
      <c r="AU237" s="19" t="s">
        <v>82</v>
      </c>
    </row>
    <row r="238" spans="1:65" s="13" customFormat="1">
      <c r="B238" s="190"/>
      <c r="C238" s="191"/>
      <c r="D238" s="192" t="s">
        <v>146</v>
      </c>
      <c r="E238" s="193" t="s">
        <v>21</v>
      </c>
      <c r="F238" s="194" t="s">
        <v>319</v>
      </c>
      <c r="G238" s="191"/>
      <c r="H238" s="193" t="s">
        <v>21</v>
      </c>
      <c r="I238" s="195"/>
      <c r="J238" s="191"/>
      <c r="K238" s="191"/>
      <c r="L238" s="196"/>
      <c r="M238" s="197"/>
      <c r="N238" s="198"/>
      <c r="O238" s="198"/>
      <c r="P238" s="198"/>
      <c r="Q238" s="198"/>
      <c r="R238" s="198"/>
      <c r="S238" s="198"/>
      <c r="T238" s="199"/>
      <c r="AT238" s="200" t="s">
        <v>146</v>
      </c>
      <c r="AU238" s="200" t="s">
        <v>82</v>
      </c>
      <c r="AV238" s="13" t="s">
        <v>80</v>
      </c>
      <c r="AW238" s="13" t="s">
        <v>33</v>
      </c>
      <c r="AX238" s="13" t="s">
        <v>72</v>
      </c>
      <c r="AY238" s="200" t="s">
        <v>135</v>
      </c>
    </row>
    <row r="239" spans="1:65" s="14" customFormat="1">
      <c r="B239" s="201"/>
      <c r="C239" s="202"/>
      <c r="D239" s="192" t="s">
        <v>146</v>
      </c>
      <c r="E239" s="203" t="s">
        <v>21</v>
      </c>
      <c r="F239" s="204" t="s">
        <v>320</v>
      </c>
      <c r="G239" s="202"/>
      <c r="H239" s="205">
        <v>18.5</v>
      </c>
      <c r="I239" s="206"/>
      <c r="J239" s="202"/>
      <c r="K239" s="202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146</v>
      </c>
      <c r="AU239" s="211" t="s">
        <v>82</v>
      </c>
      <c r="AV239" s="14" t="s">
        <v>82</v>
      </c>
      <c r="AW239" s="14" t="s">
        <v>33</v>
      </c>
      <c r="AX239" s="14" t="s">
        <v>72</v>
      </c>
      <c r="AY239" s="211" t="s">
        <v>135</v>
      </c>
    </row>
    <row r="240" spans="1:65" s="15" customFormat="1">
      <c r="B240" s="212"/>
      <c r="C240" s="213"/>
      <c r="D240" s="192" t="s">
        <v>146</v>
      </c>
      <c r="E240" s="214" t="s">
        <v>21</v>
      </c>
      <c r="F240" s="215" t="s">
        <v>150</v>
      </c>
      <c r="G240" s="213"/>
      <c r="H240" s="216">
        <v>18.5</v>
      </c>
      <c r="I240" s="217"/>
      <c r="J240" s="213"/>
      <c r="K240" s="213"/>
      <c r="L240" s="218"/>
      <c r="M240" s="219"/>
      <c r="N240" s="220"/>
      <c r="O240" s="220"/>
      <c r="P240" s="220"/>
      <c r="Q240" s="220"/>
      <c r="R240" s="220"/>
      <c r="S240" s="220"/>
      <c r="T240" s="221"/>
      <c r="AT240" s="222" t="s">
        <v>146</v>
      </c>
      <c r="AU240" s="222" t="s">
        <v>82</v>
      </c>
      <c r="AV240" s="15" t="s">
        <v>142</v>
      </c>
      <c r="AW240" s="15" t="s">
        <v>33</v>
      </c>
      <c r="AX240" s="15" t="s">
        <v>80</v>
      </c>
      <c r="AY240" s="222" t="s">
        <v>135</v>
      </c>
    </row>
    <row r="241" spans="1:65" s="2" customFormat="1" ht="24.2" customHeight="1">
      <c r="A241" s="36"/>
      <c r="B241" s="37"/>
      <c r="C241" s="172" t="s">
        <v>326</v>
      </c>
      <c r="D241" s="172" t="s">
        <v>137</v>
      </c>
      <c r="E241" s="173" t="s">
        <v>327</v>
      </c>
      <c r="F241" s="174" t="s">
        <v>328</v>
      </c>
      <c r="G241" s="175" t="s">
        <v>194</v>
      </c>
      <c r="H241" s="176">
        <v>18.5</v>
      </c>
      <c r="I241" s="177"/>
      <c r="J241" s="178">
        <f>ROUND(I241*H241,2)</f>
        <v>0</v>
      </c>
      <c r="K241" s="174" t="s">
        <v>141</v>
      </c>
      <c r="L241" s="41"/>
      <c r="M241" s="179" t="s">
        <v>21</v>
      </c>
      <c r="N241" s="180" t="s">
        <v>43</v>
      </c>
      <c r="O241" s="66"/>
      <c r="P241" s="181">
        <f>O241*H241</f>
        <v>0</v>
      </c>
      <c r="Q241" s="181">
        <v>3.0380000000000001E-2</v>
      </c>
      <c r="R241" s="181">
        <f>Q241*H241</f>
        <v>0.56203000000000003</v>
      </c>
      <c r="S241" s="181">
        <v>0</v>
      </c>
      <c r="T241" s="182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3" t="s">
        <v>142</v>
      </c>
      <c r="AT241" s="183" t="s">
        <v>137</v>
      </c>
      <c r="AU241" s="183" t="s">
        <v>82</v>
      </c>
      <c r="AY241" s="19" t="s">
        <v>135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9" t="s">
        <v>80</v>
      </c>
      <c r="BK241" s="184">
        <f>ROUND(I241*H241,2)</f>
        <v>0</v>
      </c>
      <c r="BL241" s="19" t="s">
        <v>142</v>
      </c>
      <c r="BM241" s="183" t="s">
        <v>329</v>
      </c>
    </row>
    <row r="242" spans="1:65" s="2" customFormat="1">
      <c r="A242" s="36"/>
      <c r="B242" s="37"/>
      <c r="C242" s="38"/>
      <c r="D242" s="185" t="s">
        <v>144</v>
      </c>
      <c r="E242" s="38"/>
      <c r="F242" s="186" t="s">
        <v>330</v>
      </c>
      <c r="G242" s="38"/>
      <c r="H242" s="38"/>
      <c r="I242" s="187"/>
      <c r="J242" s="38"/>
      <c r="K242" s="38"/>
      <c r="L242" s="41"/>
      <c r="M242" s="188"/>
      <c r="N242" s="189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144</v>
      </c>
      <c r="AU242" s="19" t="s">
        <v>82</v>
      </c>
    </row>
    <row r="243" spans="1:65" s="13" customFormat="1">
      <c r="B243" s="190"/>
      <c r="C243" s="191"/>
      <c r="D243" s="192" t="s">
        <v>146</v>
      </c>
      <c r="E243" s="193" t="s">
        <v>21</v>
      </c>
      <c r="F243" s="194" t="s">
        <v>319</v>
      </c>
      <c r="G243" s="191"/>
      <c r="H243" s="193" t="s">
        <v>21</v>
      </c>
      <c r="I243" s="195"/>
      <c r="J243" s="191"/>
      <c r="K243" s="191"/>
      <c r="L243" s="196"/>
      <c r="M243" s="197"/>
      <c r="N243" s="198"/>
      <c r="O243" s="198"/>
      <c r="P243" s="198"/>
      <c r="Q243" s="198"/>
      <c r="R243" s="198"/>
      <c r="S243" s="198"/>
      <c r="T243" s="199"/>
      <c r="AT243" s="200" t="s">
        <v>146</v>
      </c>
      <c r="AU243" s="200" t="s">
        <v>82</v>
      </c>
      <c r="AV243" s="13" t="s">
        <v>80</v>
      </c>
      <c r="AW243" s="13" t="s">
        <v>33</v>
      </c>
      <c r="AX243" s="13" t="s">
        <v>72</v>
      </c>
      <c r="AY243" s="200" t="s">
        <v>135</v>
      </c>
    </row>
    <row r="244" spans="1:65" s="14" customFormat="1">
      <c r="B244" s="201"/>
      <c r="C244" s="202"/>
      <c r="D244" s="192" t="s">
        <v>146</v>
      </c>
      <c r="E244" s="203" t="s">
        <v>21</v>
      </c>
      <c r="F244" s="204" t="s">
        <v>320</v>
      </c>
      <c r="G244" s="202"/>
      <c r="H244" s="205">
        <v>18.5</v>
      </c>
      <c r="I244" s="206"/>
      <c r="J244" s="202"/>
      <c r="K244" s="202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146</v>
      </c>
      <c r="AU244" s="211" t="s">
        <v>82</v>
      </c>
      <c r="AV244" s="14" t="s">
        <v>82</v>
      </c>
      <c r="AW244" s="14" t="s">
        <v>33</v>
      </c>
      <c r="AX244" s="14" t="s">
        <v>72</v>
      </c>
      <c r="AY244" s="211" t="s">
        <v>135</v>
      </c>
    </row>
    <row r="245" spans="1:65" s="15" customFormat="1">
      <c r="B245" s="212"/>
      <c r="C245" s="213"/>
      <c r="D245" s="192" t="s">
        <v>146</v>
      </c>
      <c r="E245" s="214" t="s">
        <v>21</v>
      </c>
      <c r="F245" s="215" t="s">
        <v>150</v>
      </c>
      <c r="G245" s="213"/>
      <c r="H245" s="216">
        <v>18.5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146</v>
      </c>
      <c r="AU245" s="222" t="s">
        <v>82</v>
      </c>
      <c r="AV245" s="15" t="s">
        <v>142</v>
      </c>
      <c r="AW245" s="15" t="s">
        <v>33</v>
      </c>
      <c r="AX245" s="15" t="s">
        <v>80</v>
      </c>
      <c r="AY245" s="222" t="s">
        <v>135</v>
      </c>
    </row>
    <row r="246" spans="1:65" s="2" customFormat="1" ht="24.2" customHeight="1">
      <c r="A246" s="36"/>
      <c r="B246" s="37"/>
      <c r="C246" s="172" t="s">
        <v>331</v>
      </c>
      <c r="D246" s="172" t="s">
        <v>137</v>
      </c>
      <c r="E246" s="173" t="s">
        <v>332</v>
      </c>
      <c r="F246" s="174" t="s">
        <v>333</v>
      </c>
      <c r="G246" s="175" t="s">
        <v>194</v>
      </c>
      <c r="H246" s="176">
        <v>18.5</v>
      </c>
      <c r="I246" s="177"/>
      <c r="J246" s="178">
        <f>ROUND(I246*H246,2)</f>
        <v>0</v>
      </c>
      <c r="K246" s="174" t="s">
        <v>141</v>
      </c>
      <c r="L246" s="41"/>
      <c r="M246" s="179" t="s">
        <v>21</v>
      </c>
      <c r="N246" s="180" t="s">
        <v>43</v>
      </c>
      <c r="O246" s="66"/>
      <c r="P246" s="181">
        <f>O246*H246</f>
        <v>0</v>
      </c>
      <c r="Q246" s="181">
        <v>3.63E-3</v>
      </c>
      <c r="R246" s="181">
        <f>Q246*H246</f>
        <v>6.7155000000000006E-2</v>
      </c>
      <c r="S246" s="181">
        <v>0</v>
      </c>
      <c r="T246" s="182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3" t="s">
        <v>142</v>
      </c>
      <c r="AT246" s="183" t="s">
        <v>137</v>
      </c>
      <c r="AU246" s="183" t="s">
        <v>82</v>
      </c>
      <c r="AY246" s="19" t="s">
        <v>135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9" t="s">
        <v>80</v>
      </c>
      <c r="BK246" s="184">
        <f>ROUND(I246*H246,2)</f>
        <v>0</v>
      </c>
      <c r="BL246" s="19" t="s">
        <v>142</v>
      </c>
      <c r="BM246" s="183" t="s">
        <v>334</v>
      </c>
    </row>
    <row r="247" spans="1:65" s="2" customFormat="1">
      <c r="A247" s="36"/>
      <c r="B247" s="37"/>
      <c r="C247" s="38"/>
      <c r="D247" s="185" t="s">
        <v>144</v>
      </c>
      <c r="E247" s="38"/>
      <c r="F247" s="186" t="s">
        <v>335</v>
      </c>
      <c r="G247" s="38"/>
      <c r="H247" s="38"/>
      <c r="I247" s="187"/>
      <c r="J247" s="38"/>
      <c r="K247" s="38"/>
      <c r="L247" s="41"/>
      <c r="M247" s="188"/>
      <c r="N247" s="189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144</v>
      </c>
      <c r="AU247" s="19" t="s">
        <v>82</v>
      </c>
    </row>
    <row r="248" spans="1:65" s="13" customFormat="1">
      <c r="B248" s="190"/>
      <c r="C248" s="191"/>
      <c r="D248" s="192" t="s">
        <v>146</v>
      </c>
      <c r="E248" s="193" t="s">
        <v>21</v>
      </c>
      <c r="F248" s="194" t="s">
        <v>319</v>
      </c>
      <c r="G248" s="191"/>
      <c r="H248" s="193" t="s">
        <v>21</v>
      </c>
      <c r="I248" s="195"/>
      <c r="J248" s="191"/>
      <c r="K248" s="191"/>
      <c r="L248" s="196"/>
      <c r="M248" s="197"/>
      <c r="N248" s="198"/>
      <c r="O248" s="198"/>
      <c r="P248" s="198"/>
      <c r="Q248" s="198"/>
      <c r="R248" s="198"/>
      <c r="S248" s="198"/>
      <c r="T248" s="199"/>
      <c r="AT248" s="200" t="s">
        <v>146</v>
      </c>
      <c r="AU248" s="200" t="s">
        <v>82</v>
      </c>
      <c r="AV248" s="13" t="s">
        <v>80</v>
      </c>
      <c r="AW248" s="13" t="s">
        <v>33</v>
      </c>
      <c r="AX248" s="13" t="s">
        <v>72</v>
      </c>
      <c r="AY248" s="200" t="s">
        <v>135</v>
      </c>
    </row>
    <row r="249" spans="1:65" s="14" customFormat="1">
      <c r="B249" s="201"/>
      <c r="C249" s="202"/>
      <c r="D249" s="192" t="s">
        <v>146</v>
      </c>
      <c r="E249" s="203" t="s">
        <v>21</v>
      </c>
      <c r="F249" s="204" t="s">
        <v>320</v>
      </c>
      <c r="G249" s="202"/>
      <c r="H249" s="205">
        <v>18.5</v>
      </c>
      <c r="I249" s="206"/>
      <c r="J249" s="202"/>
      <c r="K249" s="202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146</v>
      </c>
      <c r="AU249" s="211" t="s">
        <v>82</v>
      </c>
      <c r="AV249" s="14" t="s">
        <v>82</v>
      </c>
      <c r="AW249" s="14" t="s">
        <v>33</v>
      </c>
      <c r="AX249" s="14" t="s">
        <v>72</v>
      </c>
      <c r="AY249" s="211" t="s">
        <v>135</v>
      </c>
    </row>
    <row r="250" spans="1:65" s="15" customFormat="1">
      <c r="B250" s="212"/>
      <c r="C250" s="213"/>
      <c r="D250" s="192" t="s">
        <v>146</v>
      </c>
      <c r="E250" s="214" t="s">
        <v>21</v>
      </c>
      <c r="F250" s="215" t="s">
        <v>150</v>
      </c>
      <c r="G250" s="213"/>
      <c r="H250" s="216">
        <v>18.5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146</v>
      </c>
      <c r="AU250" s="222" t="s">
        <v>82</v>
      </c>
      <c r="AV250" s="15" t="s">
        <v>142</v>
      </c>
      <c r="AW250" s="15" t="s">
        <v>33</v>
      </c>
      <c r="AX250" s="15" t="s">
        <v>80</v>
      </c>
      <c r="AY250" s="222" t="s">
        <v>135</v>
      </c>
    </row>
    <row r="251" spans="1:65" s="12" customFormat="1" ht="22.9" customHeight="1">
      <c r="B251" s="156"/>
      <c r="C251" s="157"/>
      <c r="D251" s="158" t="s">
        <v>71</v>
      </c>
      <c r="E251" s="170" t="s">
        <v>206</v>
      </c>
      <c r="F251" s="170" t="s">
        <v>336</v>
      </c>
      <c r="G251" s="157"/>
      <c r="H251" s="157"/>
      <c r="I251" s="160"/>
      <c r="J251" s="171">
        <f>BK251</f>
        <v>0</v>
      </c>
      <c r="K251" s="157"/>
      <c r="L251" s="162"/>
      <c r="M251" s="163"/>
      <c r="N251" s="164"/>
      <c r="O251" s="164"/>
      <c r="P251" s="165">
        <f>SUM(P252:P279)</f>
        <v>0</v>
      </c>
      <c r="Q251" s="164"/>
      <c r="R251" s="165">
        <f>SUM(R252:R279)</f>
        <v>3.8731920000000004</v>
      </c>
      <c r="S251" s="164"/>
      <c r="T251" s="166">
        <f>SUM(T252:T279)</f>
        <v>0</v>
      </c>
      <c r="AR251" s="167" t="s">
        <v>80</v>
      </c>
      <c r="AT251" s="168" t="s">
        <v>71</v>
      </c>
      <c r="AU251" s="168" t="s">
        <v>80</v>
      </c>
      <c r="AY251" s="167" t="s">
        <v>135</v>
      </c>
      <c r="BK251" s="169">
        <f>SUM(BK252:BK279)</f>
        <v>0</v>
      </c>
    </row>
    <row r="252" spans="1:65" s="2" customFormat="1" ht="21.75" customHeight="1">
      <c r="A252" s="36"/>
      <c r="B252" s="37"/>
      <c r="C252" s="172" t="s">
        <v>337</v>
      </c>
      <c r="D252" s="172" t="s">
        <v>137</v>
      </c>
      <c r="E252" s="173" t="s">
        <v>338</v>
      </c>
      <c r="F252" s="174" t="s">
        <v>339</v>
      </c>
      <c r="G252" s="175" t="s">
        <v>340</v>
      </c>
      <c r="H252" s="176">
        <v>19</v>
      </c>
      <c r="I252" s="177"/>
      <c r="J252" s="178">
        <f>ROUND(I252*H252,2)</f>
        <v>0</v>
      </c>
      <c r="K252" s="174" t="s">
        <v>21</v>
      </c>
      <c r="L252" s="41"/>
      <c r="M252" s="179" t="s">
        <v>21</v>
      </c>
      <c r="N252" s="180" t="s">
        <v>43</v>
      </c>
      <c r="O252" s="66"/>
      <c r="P252" s="181">
        <f>O252*H252</f>
        <v>0</v>
      </c>
      <c r="Q252" s="181">
        <v>7.6649999999999996E-2</v>
      </c>
      <c r="R252" s="181">
        <f>Q252*H252</f>
        <v>1.45635</v>
      </c>
      <c r="S252" s="181">
        <v>0</v>
      </c>
      <c r="T252" s="182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3" t="s">
        <v>142</v>
      </c>
      <c r="AT252" s="183" t="s">
        <v>137</v>
      </c>
      <c r="AU252" s="183" t="s">
        <v>82</v>
      </c>
      <c r="AY252" s="19" t="s">
        <v>135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9" t="s">
        <v>80</v>
      </c>
      <c r="BK252" s="184">
        <f>ROUND(I252*H252,2)</f>
        <v>0</v>
      </c>
      <c r="BL252" s="19" t="s">
        <v>142</v>
      </c>
      <c r="BM252" s="183" t="s">
        <v>341</v>
      </c>
    </row>
    <row r="253" spans="1:65" s="13" customFormat="1">
      <c r="B253" s="190"/>
      <c r="C253" s="191"/>
      <c r="D253" s="192" t="s">
        <v>146</v>
      </c>
      <c r="E253" s="193" t="s">
        <v>21</v>
      </c>
      <c r="F253" s="194" t="s">
        <v>342</v>
      </c>
      <c r="G253" s="191"/>
      <c r="H253" s="193" t="s">
        <v>21</v>
      </c>
      <c r="I253" s="195"/>
      <c r="J253" s="191"/>
      <c r="K253" s="191"/>
      <c r="L253" s="196"/>
      <c r="M253" s="197"/>
      <c r="N253" s="198"/>
      <c r="O253" s="198"/>
      <c r="P253" s="198"/>
      <c r="Q253" s="198"/>
      <c r="R253" s="198"/>
      <c r="S253" s="198"/>
      <c r="T253" s="199"/>
      <c r="AT253" s="200" t="s">
        <v>146</v>
      </c>
      <c r="AU253" s="200" t="s">
        <v>82</v>
      </c>
      <c r="AV253" s="13" t="s">
        <v>80</v>
      </c>
      <c r="AW253" s="13" t="s">
        <v>33</v>
      </c>
      <c r="AX253" s="13" t="s">
        <v>72</v>
      </c>
      <c r="AY253" s="200" t="s">
        <v>135</v>
      </c>
    </row>
    <row r="254" spans="1:65" s="14" customFormat="1">
      <c r="B254" s="201"/>
      <c r="C254" s="202"/>
      <c r="D254" s="192" t="s">
        <v>146</v>
      </c>
      <c r="E254" s="203" t="s">
        <v>21</v>
      </c>
      <c r="F254" s="204" t="s">
        <v>343</v>
      </c>
      <c r="G254" s="202"/>
      <c r="H254" s="205">
        <v>19</v>
      </c>
      <c r="I254" s="206"/>
      <c r="J254" s="202"/>
      <c r="K254" s="202"/>
      <c r="L254" s="207"/>
      <c r="M254" s="208"/>
      <c r="N254" s="209"/>
      <c r="O254" s="209"/>
      <c r="P254" s="209"/>
      <c r="Q254" s="209"/>
      <c r="R254" s="209"/>
      <c r="S254" s="209"/>
      <c r="T254" s="210"/>
      <c r="AT254" s="211" t="s">
        <v>146</v>
      </c>
      <c r="AU254" s="211" t="s">
        <v>82</v>
      </c>
      <c r="AV254" s="14" t="s">
        <v>82</v>
      </c>
      <c r="AW254" s="14" t="s">
        <v>33</v>
      </c>
      <c r="AX254" s="14" t="s">
        <v>80</v>
      </c>
      <c r="AY254" s="211" t="s">
        <v>135</v>
      </c>
    </row>
    <row r="255" spans="1:65" s="2" customFormat="1" ht="16.5" customHeight="1">
      <c r="A255" s="36"/>
      <c r="B255" s="37"/>
      <c r="C255" s="172" t="s">
        <v>344</v>
      </c>
      <c r="D255" s="172" t="s">
        <v>137</v>
      </c>
      <c r="E255" s="173" t="s">
        <v>345</v>
      </c>
      <c r="F255" s="174" t="s">
        <v>346</v>
      </c>
      <c r="G255" s="175" t="s">
        <v>194</v>
      </c>
      <c r="H255" s="176">
        <v>43.25</v>
      </c>
      <c r="I255" s="177"/>
      <c r="J255" s="178">
        <f>ROUND(I255*H255,2)</f>
        <v>0</v>
      </c>
      <c r="K255" s="174" t="s">
        <v>141</v>
      </c>
      <c r="L255" s="41"/>
      <c r="M255" s="179" t="s">
        <v>21</v>
      </c>
      <c r="N255" s="180" t="s">
        <v>43</v>
      </c>
      <c r="O255" s="66"/>
      <c r="P255" s="181">
        <f>O255*H255</f>
        <v>0</v>
      </c>
      <c r="Q255" s="181">
        <v>4.6999999999999999E-4</v>
      </c>
      <c r="R255" s="181">
        <f>Q255*H255</f>
        <v>2.0327499999999998E-2</v>
      </c>
      <c r="S255" s="181">
        <v>0</v>
      </c>
      <c r="T255" s="18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3" t="s">
        <v>142</v>
      </c>
      <c r="AT255" s="183" t="s">
        <v>137</v>
      </c>
      <c r="AU255" s="183" t="s">
        <v>82</v>
      </c>
      <c r="AY255" s="19" t="s">
        <v>135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9" t="s">
        <v>80</v>
      </c>
      <c r="BK255" s="184">
        <f>ROUND(I255*H255,2)</f>
        <v>0</v>
      </c>
      <c r="BL255" s="19" t="s">
        <v>142</v>
      </c>
      <c r="BM255" s="183" t="s">
        <v>347</v>
      </c>
    </row>
    <row r="256" spans="1:65" s="2" customFormat="1">
      <c r="A256" s="36"/>
      <c r="B256" s="37"/>
      <c r="C256" s="38"/>
      <c r="D256" s="185" t="s">
        <v>144</v>
      </c>
      <c r="E256" s="38"/>
      <c r="F256" s="186" t="s">
        <v>348</v>
      </c>
      <c r="G256" s="38"/>
      <c r="H256" s="38"/>
      <c r="I256" s="187"/>
      <c r="J256" s="38"/>
      <c r="K256" s="38"/>
      <c r="L256" s="41"/>
      <c r="M256" s="188"/>
      <c r="N256" s="189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144</v>
      </c>
      <c r="AU256" s="19" t="s">
        <v>82</v>
      </c>
    </row>
    <row r="257" spans="1:65" s="14" customFormat="1">
      <c r="B257" s="201"/>
      <c r="C257" s="202"/>
      <c r="D257" s="192" t="s">
        <v>146</v>
      </c>
      <c r="E257" s="203" t="s">
        <v>21</v>
      </c>
      <c r="F257" s="204" t="s">
        <v>90</v>
      </c>
      <c r="G257" s="202"/>
      <c r="H257" s="205">
        <v>43.25</v>
      </c>
      <c r="I257" s="206"/>
      <c r="J257" s="202"/>
      <c r="K257" s="202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146</v>
      </c>
      <c r="AU257" s="211" t="s">
        <v>82</v>
      </c>
      <c r="AV257" s="14" t="s">
        <v>82</v>
      </c>
      <c r="AW257" s="14" t="s">
        <v>33</v>
      </c>
      <c r="AX257" s="14" t="s">
        <v>72</v>
      </c>
      <c r="AY257" s="211" t="s">
        <v>135</v>
      </c>
    </row>
    <row r="258" spans="1:65" s="15" customFormat="1">
      <c r="B258" s="212"/>
      <c r="C258" s="213"/>
      <c r="D258" s="192" t="s">
        <v>146</v>
      </c>
      <c r="E258" s="214" t="s">
        <v>21</v>
      </c>
      <c r="F258" s="215" t="s">
        <v>150</v>
      </c>
      <c r="G258" s="213"/>
      <c r="H258" s="216">
        <v>43.25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146</v>
      </c>
      <c r="AU258" s="222" t="s">
        <v>82</v>
      </c>
      <c r="AV258" s="15" t="s">
        <v>142</v>
      </c>
      <c r="AW258" s="15" t="s">
        <v>33</v>
      </c>
      <c r="AX258" s="15" t="s">
        <v>80</v>
      </c>
      <c r="AY258" s="222" t="s">
        <v>135</v>
      </c>
    </row>
    <row r="259" spans="1:65" s="2" customFormat="1" ht="33" customHeight="1">
      <c r="A259" s="36"/>
      <c r="B259" s="37"/>
      <c r="C259" s="172" t="s">
        <v>349</v>
      </c>
      <c r="D259" s="172" t="s">
        <v>137</v>
      </c>
      <c r="E259" s="173" t="s">
        <v>350</v>
      </c>
      <c r="F259" s="174" t="s">
        <v>351</v>
      </c>
      <c r="G259" s="175" t="s">
        <v>352</v>
      </c>
      <c r="H259" s="176">
        <v>14.6</v>
      </c>
      <c r="I259" s="177"/>
      <c r="J259" s="178">
        <f>ROUND(I259*H259,2)</f>
        <v>0</v>
      </c>
      <c r="K259" s="174" t="s">
        <v>141</v>
      </c>
      <c r="L259" s="41"/>
      <c r="M259" s="179" t="s">
        <v>21</v>
      </c>
      <c r="N259" s="180" t="s">
        <v>43</v>
      </c>
      <c r="O259" s="66"/>
      <c r="P259" s="181">
        <f>O259*H259</f>
        <v>0</v>
      </c>
      <c r="Q259" s="181">
        <v>0.11808</v>
      </c>
      <c r="R259" s="181">
        <f>Q259*H259</f>
        <v>1.7239679999999999</v>
      </c>
      <c r="S259" s="181">
        <v>0</v>
      </c>
      <c r="T259" s="18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3" t="s">
        <v>142</v>
      </c>
      <c r="AT259" s="183" t="s">
        <v>137</v>
      </c>
      <c r="AU259" s="183" t="s">
        <v>82</v>
      </c>
      <c r="AY259" s="19" t="s">
        <v>135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9" t="s">
        <v>80</v>
      </c>
      <c r="BK259" s="184">
        <f>ROUND(I259*H259,2)</f>
        <v>0</v>
      </c>
      <c r="BL259" s="19" t="s">
        <v>142</v>
      </c>
      <c r="BM259" s="183" t="s">
        <v>353</v>
      </c>
    </row>
    <row r="260" spans="1:65" s="2" customFormat="1">
      <c r="A260" s="36"/>
      <c r="B260" s="37"/>
      <c r="C260" s="38"/>
      <c r="D260" s="185" t="s">
        <v>144</v>
      </c>
      <c r="E260" s="38"/>
      <c r="F260" s="186" t="s">
        <v>354</v>
      </c>
      <c r="G260" s="38"/>
      <c r="H260" s="38"/>
      <c r="I260" s="187"/>
      <c r="J260" s="38"/>
      <c r="K260" s="38"/>
      <c r="L260" s="41"/>
      <c r="M260" s="188"/>
      <c r="N260" s="189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144</v>
      </c>
      <c r="AU260" s="19" t="s">
        <v>82</v>
      </c>
    </row>
    <row r="261" spans="1:65" s="14" customFormat="1">
      <c r="B261" s="201"/>
      <c r="C261" s="202"/>
      <c r="D261" s="192" t="s">
        <v>146</v>
      </c>
      <c r="E261" s="203" t="s">
        <v>21</v>
      </c>
      <c r="F261" s="204" t="s">
        <v>355</v>
      </c>
      <c r="G261" s="202"/>
      <c r="H261" s="205">
        <v>14.6</v>
      </c>
      <c r="I261" s="206"/>
      <c r="J261" s="202"/>
      <c r="K261" s="202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146</v>
      </c>
      <c r="AU261" s="211" t="s">
        <v>82</v>
      </c>
      <c r="AV261" s="14" t="s">
        <v>82</v>
      </c>
      <c r="AW261" s="14" t="s">
        <v>33</v>
      </c>
      <c r="AX261" s="14" t="s">
        <v>72</v>
      </c>
      <c r="AY261" s="211" t="s">
        <v>135</v>
      </c>
    </row>
    <row r="262" spans="1:65" s="15" customFormat="1">
      <c r="B262" s="212"/>
      <c r="C262" s="213"/>
      <c r="D262" s="192" t="s">
        <v>146</v>
      </c>
      <c r="E262" s="214" t="s">
        <v>21</v>
      </c>
      <c r="F262" s="215" t="s">
        <v>150</v>
      </c>
      <c r="G262" s="213"/>
      <c r="H262" s="216">
        <v>14.6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146</v>
      </c>
      <c r="AU262" s="222" t="s">
        <v>82</v>
      </c>
      <c r="AV262" s="15" t="s">
        <v>142</v>
      </c>
      <c r="AW262" s="15" t="s">
        <v>33</v>
      </c>
      <c r="AX262" s="15" t="s">
        <v>80</v>
      </c>
      <c r="AY262" s="222" t="s">
        <v>135</v>
      </c>
    </row>
    <row r="263" spans="1:65" s="2" customFormat="1" ht="16.5" customHeight="1">
      <c r="A263" s="36"/>
      <c r="B263" s="37"/>
      <c r="C263" s="235" t="s">
        <v>356</v>
      </c>
      <c r="D263" s="235" t="s">
        <v>251</v>
      </c>
      <c r="E263" s="236" t="s">
        <v>357</v>
      </c>
      <c r="F263" s="237" t="s">
        <v>358</v>
      </c>
      <c r="G263" s="238" t="s">
        <v>247</v>
      </c>
      <c r="H263" s="239">
        <v>70</v>
      </c>
      <c r="I263" s="240"/>
      <c r="J263" s="241">
        <f>ROUND(I263*H263,2)</f>
        <v>0</v>
      </c>
      <c r="K263" s="237" t="s">
        <v>359</v>
      </c>
      <c r="L263" s="242"/>
      <c r="M263" s="243" t="s">
        <v>21</v>
      </c>
      <c r="N263" s="244" t="s">
        <v>43</v>
      </c>
      <c r="O263" s="66"/>
      <c r="P263" s="181">
        <f>O263*H263</f>
        <v>0</v>
      </c>
      <c r="Q263" s="181">
        <v>9.4999999999999998E-3</v>
      </c>
      <c r="R263" s="181">
        <f>Q263*H263</f>
        <v>0.66500000000000004</v>
      </c>
      <c r="S263" s="181">
        <v>0</v>
      </c>
      <c r="T263" s="182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3" t="s">
        <v>199</v>
      </c>
      <c r="AT263" s="183" t="s">
        <v>251</v>
      </c>
      <c r="AU263" s="183" t="s">
        <v>82</v>
      </c>
      <c r="AY263" s="19" t="s">
        <v>135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9" t="s">
        <v>80</v>
      </c>
      <c r="BK263" s="184">
        <f>ROUND(I263*H263,2)</f>
        <v>0</v>
      </c>
      <c r="BL263" s="19" t="s">
        <v>142</v>
      </c>
      <c r="BM263" s="183" t="s">
        <v>360</v>
      </c>
    </row>
    <row r="264" spans="1:65" s="14" customFormat="1">
      <c r="B264" s="201"/>
      <c r="C264" s="202"/>
      <c r="D264" s="192" t="s">
        <v>146</v>
      </c>
      <c r="E264" s="203" t="s">
        <v>21</v>
      </c>
      <c r="F264" s="204" t="s">
        <v>361</v>
      </c>
      <c r="G264" s="202"/>
      <c r="H264" s="205">
        <v>70</v>
      </c>
      <c r="I264" s="206"/>
      <c r="J264" s="202"/>
      <c r="K264" s="202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146</v>
      </c>
      <c r="AU264" s="211" t="s">
        <v>82</v>
      </c>
      <c r="AV264" s="14" t="s">
        <v>82</v>
      </c>
      <c r="AW264" s="14" t="s">
        <v>33</v>
      </c>
      <c r="AX264" s="14" t="s">
        <v>80</v>
      </c>
      <c r="AY264" s="211" t="s">
        <v>135</v>
      </c>
    </row>
    <row r="265" spans="1:65" s="2" customFormat="1" ht="24.2" customHeight="1">
      <c r="A265" s="36"/>
      <c r="B265" s="37"/>
      <c r="C265" s="172" t="s">
        <v>362</v>
      </c>
      <c r="D265" s="172" t="s">
        <v>137</v>
      </c>
      <c r="E265" s="173" t="s">
        <v>363</v>
      </c>
      <c r="F265" s="174" t="s">
        <v>364</v>
      </c>
      <c r="G265" s="175" t="s">
        <v>194</v>
      </c>
      <c r="H265" s="176">
        <v>58.05</v>
      </c>
      <c r="I265" s="177"/>
      <c r="J265" s="178">
        <f>ROUND(I265*H265,2)</f>
        <v>0</v>
      </c>
      <c r="K265" s="174" t="s">
        <v>141</v>
      </c>
      <c r="L265" s="41"/>
      <c r="M265" s="179" t="s">
        <v>21</v>
      </c>
      <c r="N265" s="180" t="s">
        <v>43</v>
      </c>
      <c r="O265" s="66"/>
      <c r="P265" s="181">
        <f>O265*H265</f>
        <v>0</v>
      </c>
      <c r="Q265" s="181">
        <v>1.2999999999999999E-4</v>
      </c>
      <c r="R265" s="181">
        <f>Q265*H265</f>
        <v>7.5464999999999994E-3</v>
      </c>
      <c r="S265" s="181">
        <v>0</v>
      </c>
      <c r="T265" s="18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3" t="s">
        <v>142</v>
      </c>
      <c r="AT265" s="183" t="s">
        <v>137</v>
      </c>
      <c r="AU265" s="183" t="s">
        <v>82</v>
      </c>
      <c r="AY265" s="19" t="s">
        <v>135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9" t="s">
        <v>80</v>
      </c>
      <c r="BK265" s="184">
        <f>ROUND(I265*H265,2)</f>
        <v>0</v>
      </c>
      <c r="BL265" s="19" t="s">
        <v>142</v>
      </c>
      <c r="BM265" s="183" t="s">
        <v>365</v>
      </c>
    </row>
    <row r="266" spans="1:65" s="2" customFormat="1">
      <c r="A266" s="36"/>
      <c r="B266" s="37"/>
      <c r="C266" s="38"/>
      <c r="D266" s="185" t="s">
        <v>144</v>
      </c>
      <c r="E266" s="38"/>
      <c r="F266" s="186" t="s">
        <v>366</v>
      </c>
      <c r="G266" s="38"/>
      <c r="H266" s="38"/>
      <c r="I266" s="187"/>
      <c r="J266" s="38"/>
      <c r="K266" s="38"/>
      <c r="L266" s="41"/>
      <c r="M266" s="188"/>
      <c r="N266" s="189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144</v>
      </c>
      <c r="AU266" s="19" t="s">
        <v>82</v>
      </c>
    </row>
    <row r="267" spans="1:65" s="14" customFormat="1">
      <c r="B267" s="201"/>
      <c r="C267" s="202"/>
      <c r="D267" s="192" t="s">
        <v>146</v>
      </c>
      <c r="E267" s="203" t="s">
        <v>21</v>
      </c>
      <c r="F267" s="204" t="s">
        <v>367</v>
      </c>
      <c r="G267" s="202"/>
      <c r="H267" s="205">
        <v>58.05</v>
      </c>
      <c r="I267" s="206"/>
      <c r="J267" s="202"/>
      <c r="K267" s="202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146</v>
      </c>
      <c r="AU267" s="211" t="s">
        <v>82</v>
      </c>
      <c r="AV267" s="14" t="s">
        <v>82</v>
      </c>
      <c r="AW267" s="14" t="s">
        <v>33</v>
      </c>
      <c r="AX267" s="14" t="s">
        <v>72</v>
      </c>
      <c r="AY267" s="211" t="s">
        <v>135</v>
      </c>
    </row>
    <row r="268" spans="1:65" s="15" customFormat="1">
      <c r="B268" s="212"/>
      <c r="C268" s="213"/>
      <c r="D268" s="192" t="s">
        <v>146</v>
      </c>
      <c r="E268" s="214" t="s">
        <v>21</v>
      </c>
      <c r="F268" s="215" t="s">
        <v>150</v>
      </c>
      <c r="G268" s="213"/>
      <c r="H268" s="216">
        <v>58.05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146</v>
      </c>
      <c r="AU268" s="222" t="s">
        <v>82</v>
      </c>
      <c r="AV268" s="15" t="s">
        <v>142</v>
      </c>
      <c r="AW268" s="15" t="s">
        <v>33</v>
      </c>
      <c r="AX268" s="15" t="s">
        <v>80</v>
      </c>
      <c r="AY268" s="222" t="s">
        <v>135</v>
      </c>
    </row>
    <row r="269" spans="1:65" s="2" customFormat="1" ht="16.5" customHeight="1">
      <c r="A269" s="36"/>
      <c r="B269" s="37"/>
      <c r="C269" s="172" t="s">
        <v>368</v>
      </c>
      <c r="D269" s="172" t="s">
        <v>137</v>
      </c>
      <c r="E269" s="173" t="s">
        <v>369</v>
      </c>
      <c r="F269" s="174" t="s">
        <v>370</v>
      </c>
      <c r="G269" s="175" t="s">
        <v>194</v>
      </c>
      <c r="H269" s="176">
        <v>18.5</v>
      </c>
      <c r="I269" s="177"/>
      <c r="J269" s="178">
        <f>ROUND(I269*H269,2)</f>
        <v>0</v>
      </c>
      <c r="K269" s="174" t="s">
        <v>141</v>
      </c>
      <c r="L269" s="41"/>
      <c r="M269" s="179" t="s">
        <v>21</v>
      </c>
      <c r="N269" s="180" t="s">
        <v>43</v>
      </c>
      <c r="O269" s="66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3" t="s">
        <v>142</v>
      </c>
      <c r="AT269" s="183" t="s">
        <v>137</v>
      </c>
      <c r="AU269" s="183" t="s">
        <v>82</v>
      </c>
      <c r="AY269" s="19" t="s">
        <v>135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9" t="s">
        <v>80</v>
      </c>
      <c r="BK269" s="184">
        <f>ROUND(I269*H269,2)</f>
        <v>0</v>
      </c>
      <c r="BL269" s="19" t="s">
        <v>142</v>
      </c>
      <c r="BM269" s="183" t="s">
        <v>371</v>
      </c>
    </row>
    <row r="270" spans="1:65" s="2" customFormat="1">
      <c r="A270" s="36"/>
      <c r="B270" s="37"/>
      <c r="C270" s="38"/>
      <c r="D270" s="185" t="s">
        <v>144</v>
      </c>
      <c r="E270" s="38"/>
      <c r="F270" s="186" t="s">
        <v>372</v>
      </c>
      <c r="G270" s="38"/>
      <c r="H270" s="38"/>
      <c r="I270" s="187"/>
      <c r="J270" s="38"/>
      <c r="K270" s="38"/>
      <c r="L270" s="41"/>
      <c r="M270" s="188"/>
      <c r="N270" s="189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144</v>
      </c>
      <c r="AU270" s="19" t="s">
        <v>82</v>
      </c>
    </row>
    <row r="271" spans="1:65" s="13" customFormat="1">
      <c r="B271" s="190"/>
      <c r="C271" s="191"/>
      <c r="D271" s="192" t="s">
        <v>146</v>
      </c>
      <c r="E271" s="193" t="s">
        <v>21</v>
      </c>
      <c r="F271" s="194" t="s">
        <v>319</v>
      </c>
      <c r="G271" s="191"/>
      <c r="H271" s="193" t="s">
        <v>21</v>
      </c>
      <c r="I271" s="195"/>
      <c r="J271" s="191"/>
      <c r="K271" s="191"/>
      <c r="L271" s="196"/>
      <c r="M271" s="197"/>
      <c r="N271" s="198"/>
      <c r="O271" s="198"/>
      <c r="P271" s="198"/>
      <c r="Q271" s="198"/>
      <c r="R271" s="198"/>
      <c r="S271" s="198"/>
      <c r="T271" s="199"/>
      <c r="AT271" s="200" t="s">
        <v>146</v>
      </c>
      <c r="AU271" s="200" t="s">
        <v>82</v>
      </c>
      <c r="AV271" s="13" t="s">
        <v>80</v>
      </c>
      <c r="AW271" s="13" t="s">
        <v>33</v>
      </c>
      <c r="AX271" s="13" t="s">
        <v>72</v>
      </c>
      <c r="AY271" s="200" t="s">
        <v>135</v>
      </c>
    </row>
    <row r="272" spans="1:65" s="14" customFormat="1">
      <c r="B272" s="201"/>
      <c r="C272" s="202"/>
      <c r="D272" s="192" t="s">
        <v>146</v>
      </c>
      <c r="E272" s="203" t="s">
        <v>21</v>
      </c>
      <c r="F272" s="204" t="s">
        <v>320</v>
      </c>
      <c r="G272" s="202"/>
      <c r="H272" s="205">
        <v>18.5</v>
      </c>
      <c r="I272" s="206"/>
      <c r="J272" s="202"/>
      <c r="K272" s="202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146</v>
      </c>
      <c r="AU272" s="211" t="s">
        <v>82</v>
      </c>
      <c r="AV272" s="14" t="s">
        <v>82</v>
      </c>
      <c r="AW272" s="14" t="s">
        <v>33</v>
      </c>
      <c r="AX272" s="14" t="s">
        <v>72</v>
      </c>
      <c r="AY272" s="211" t="s">
        <v>135</v>
      </c>
    </row>
    <row r="273" spans="1:65" s="15" customFormat="1">
      <c r="B273" s="212"/>
      <c r="C273" s="213"/>
      <c r="D273" s="192" t="s">
        <v>146</v>
      </c>
      <c r="E273" s="214" t="s">
        <v>21</v>
      </c>
      <c r="F273" s="215" t="s">
        <v>150</v>
      </c>
      <c r="G273" s="213"/>
      <c r="H273" s="216">
        <v>18.5</v>
      </c>
      <c r="I273" s="217"/>
      <c r="J273" s="213"/>
      <c r="K273" s="213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146</v>
      </c>
      <c r="AU273" s="222" t="s">
        <v>82</v>
      </c>
      <c r="AV273" s="15" t="s">
        <v>142</v>
      </c>
      <c r="AW273" s="15" t="s">
        <v>33</v>
      </c>
      <c r="AX273" s="15" t="s">
        <v>80</v>
      </c>
      <c r="AY273" s="222" t="s">
        <v>135</v>
      </c>
    </row>
    <row r="274" spans="1:65" s="2" customFormat="1" ht="24.2" customHeight="1">
      <c r="A274" s="36"/>
      <c r="B274" s="37"/>
      <c r="C274" s="172" t="s">
        <v>373</v>
      </c>
      <c r="D274" s="172" t="s">
        <v>137</v>
      </c>
      <c r="E274" s="173" t="s">
        <v>374</v>
      </c>
      <c r="F274" s="174" t="s">
        <v>375</v>
      </c>
      <c r="G274" s="175" t="s">
        <v>376</v>
      </c>
      <c r="H274" s="176">
        <v>1</v>
      </c>
      <c r="I274" s="177"/>
      <c r="J274" s="178">
        <f>ROUND(I274*H274,2)</f>
        <v>0</v>
      </c>
      <c r="K274" s="174" t="s">
        <v>21</v>
      </c>
      <c r="L274" s="41"/>
      <c r="M274" s="179" t="s">
        <v>21</v>
      </c>
      <c r="N274" s="180" t="s">
        <v>43</v>
      </c>
      <c r="O274" s="66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3" t="s">
        <v>142</v>
      </c>
      <c r="AT274" s="183" t="s">
        <v>137</v>
      </c>
      <c r="AU274" s="183" t="s">
        <v>82</v>
      </c>
      <c r="AY274" s="19" t="s">
        <v>135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9" t="s">
        <v>80</v>
      </c>
      <c r="BK274" s="184">
        <f>ROUND(I274*H274,2)</f>
        <v>0</v>
      </c>
      <c r="BL274" s="19" t="s">
        <v>142</v>
      </c>
      <c r="BM274" s="183" t="s">
        <v>377</v>
      </c>
    </row>
    <row r="275" spans="1:65" s="14" customFormat="1">
      <c r="B275" s="201"/>
      <c r="C275" s="202"/>
      <c r="D275" s="192" t="s">
        <v>146</v>
      </c>
      <c r="E275" s="203" t="s">
        <v>21</v>
      </c>
      <c r="F275" s="204" t="s">
        <v>80</v>
      </c>
      <c r="G275" s="202"/>
      <c r="H275" s="205">
        <v>1</v>
      </c>
      <c r="I275" s="206"/>
      <c r="J275" s="202"/>
      <c r="K275" s="202"/>
      <c r="L275" s="207"/>
      <c r="M275" s="208"/>
      <c r="N275" s="209"/>
      <c r="O275" s="209"/>
      <c r="P275" s="209"/>
      <c r="Q275" s="209"/>
      <c r="R275" s="209"/>
      <c r="S275" s="209"/>
      <c r="T275" s="210"/>
      <c r="AT275" s="211" t="s">
        <v>146</v>
      </c>
      <c r="AU275" s="211" t="s">
        <v>82</v>
      </c>
      <c r="AV275" s="14" t="s">
        <v>82</v>
      </c>
      <c r="AW275" s="14" t="s">
        <v>33</v>
      </c>
      <c r="AX275" s="14" t="s">
        <v>80</v>
      </c>
      <c r="AY275" s="211" t="s">
        <v>135</v>
      </c>
    </row>
    <row r="276" spans="1:65" s="2" customFormat="1" ht="16.5" customHeight="1">
      <c r="A276" s="36"/>
      <c r="B276" s="37"/>
      <c r="C276" s="172" t="s">
        <v>378</v>
      </c>
      <c r="D276" s="172" t="s">
        <v>137</v>
      </c>
      <c r="E276" s="173" t="s">
        <v>379</v>
      </c>
      <c r="F276" s="174" t="s">
        <v>380</v>
      </c>
      <c r="G276" s="175" t="s">
        <v>340</v>
      </c>
      <c r="H276" s="176">
        <v>6</v>
      </c>
      <c r="I276" s="177"/>
      <c r="J276" s="178">
        <f>ROUND(I276*H276,2)</f>
        <v>0</v>
      </c>
      <c r="K276" s="174" t="s">
        <v>21</v>
      </c>
      <c r="L276" s="41"/>
      <c r="M276" s="179" t="s">
        <v>21</v>
      </c>
      <c r="N276" s="180" t="s">
        <v>43</v>
      </c>
      <c r="O276" s="66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3" t="s">
        <v>142</v>
      </c>
      <c r="AT276" s="183" t="s">
        <v>137</v>
      </c>
      <c r="AU276" s="183" t="s">
        <v>82</v>
      </c>
      <c r="AY276" s="19" t="s">
        <v>135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9" t="s">
        <v>80</v>
      </c>
      <c r="BK276" s="184">
        <f>ROUND(I276*H276,2)</f>
        <v>0</v>
      </c>
      <c r="BL276" s="19" t="s">
        <v>142</v>
      </c>
      <c r="BM276" s="183" t="s">
        <v>381</v>
      </c>
    </row>
    <row r="277" spans="1:65" s="14" customFormat="1">
      <c r="B277" s="201"/>
      <c r="C277" s="202"/>
      <c r="D277" s="192" t="s">
        <v>146</v>
      </c>
      <c r="E277" s="203" t="s">
        <v>21</v>
      </c>
      <c r="F277" s="204" t="s">
        <v>182</v>
      </c>
      <c r="G277" s="202"/>
      <c r="H277" s="205">
        <v>6</v>
      </c>
      <c r="I277" s="206"/>
      <c r="J277" s="202"/>
      <c r="K277" s="202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146</v>
      </c>
      <c r="AU277" s="211" t="s">
        <v>82</v>
      </c>
      <c r="AV277" s="14" t="s">
        <v>82</v>
      </c>
      <c r="AW277" s="14" t="s">
        <v>33</v>
      </c>
      <c r="AX277" s="14" t="s">
        <v>80</v>
      </c>
      <c r="AY277" s="211" t="s">
        <v>135</v>
      </c>
    </row>
    <row r="278" spans="1:65" s="2" customFormat="1" ht="16.5" customHeight="1">
      <c r="A278" s="36"/>
      <c r="B278" s="37"/>
      <c r="C278" s="172" t="s">
        <v>382</v>
      </c>
      <c r="D278" s="172" t="s">
        <v>137</v>
      </c>
      <c r="E278" s="173" t="s">
        <v>383</v>
      </c>
      <c r="F278" s="174" t="s">
        <v>384</v>
      </c>
      <c r="G278" s="175" t="s">
        <v>376</v>
      </c>
      <c r="H278" s="176">
        <v>1</v>
      </c>
      <c r="I278" s="177"/>
      <c r="J278" s="178">
        <f>ROUND(I278*H278,2)</f>
        <v>0</v>
      </c>
      <c r="K278" s="174" t="s">
        <v>21</v>
      </c>
      <c r="L278" s="41"/>
      <c r="M278" s="179" t="s">
        <v>21</v>
      </c>
      <c r="N278" s="180" t="s">
        <v>43</v>
      </c>
      <c r="O278" s="66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3" t="s">
        <v>142</v>
      </c>
      <c r="AT278" s="183" t="s">
        <v>137</v>
      </c>
      <c r="AU278" s="183" t="s">
        <v>82</v>
      </c>
      <c r="AY278" s="19" t="s">
        <v>135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9" t="s">
        <v>80</v>
      </c>
      <c r="BK278" s="184">
        <f>ROUND(I278*H278,2)</f>
        <v>0</v>
      </c>
      <c r="BL278" s="19" t="s">
        <v>142</v>
      </c>
      <c r="BM278" s="183" t="s">
        <v>385</v>
      </c>
    </row>
    <row r="279" spans="1:65" s="14" customFormat="1">
      <c r="B279" s="201"/>
      <c r="C279" s="202"/>
      <c r="D279" s="192" t="s">
        <v>146</v>
      </c>
      <c r="E279" s="203" t="s">
        <v>21</v>
      </c>
      <c r="F279" s="204" t="s">
        <v>80</v>
      </c>
      <c r="G279" s="202"/>
      <c r="H279" s="205">
        <v>1</v>
      </c>
      <c r="I279" s="206"/>
      <c r="J279" s="202"/>
      <c r="K279" s="202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146</v>
      </c>
      <c r="AU279" s="211" t="s">
        <v>82</v>
      </c>
      <c r="AV279" s="14" t="s">
        <v>82</v>
      </c>
      <c r="AW279" s="14" t="s">
        <v>33</v>
      </c>
      <c r="AX279" s="14" t="s">
        <v>80</v>
      </c>
      <c r="AY279" s="211" t="s">
        <v>135</v>
      </c>
    </row>
    <row r="280" spans="1:65" s="12" customFormat="1" ht="22.9" customHeight="1">
      <c r="B280" s="156"/>
      <c r="C280" s="157"/>
      <c r="D280" s="158" t="s">
        <v>71</v>
      </c>
      <c r="E280" s="170" t="s">
        <v>386</v>
      </c>
      <c r="F280" s="170" t="s">
        <v>387</v>
      </c>
      <c r="G280" s="157"/>
      <c r="H280" s="157"/>
      <c r="I280" s="160"/>
      <c r="J280" s="171">
        <f>BK280</f>
        <v>0</v>
      </c>
      <c r="K280" s="157"/>
      <c r="L280" s="162"/>
      <c r="M280" s="163"/>
      <c r="N280" s="164"/>
      <c r="O280" s="164"/>
      <c r="P280" s="165">
        <f>SUM(P281:P282)</f>
        <v>0</v>
      </c>
      <c r="Q280" s="164"/>
      <c r="R280" s="165">
        <f>SUM(R281:R282)</f>
        <v>0</v>
      </c>
      <c r="S280" s="164"/>
      <c r="T280" s="166">
        <f>SUM(T281:T282)</f>
        <v>0</v>
      </c>
      <c r="AR280" s="167" t="s">
        <v>80</v>
      </c>
      <c r="AT280" s="168" t="s">
        <v>71</v>
      </c>
      <c r="AU280" s="168" t="s">
        <v>80</v>
      </c>
      <c r="AY280" s="167" t="s">
        <v>135</v>
      </c>
      <c r="BK280" s="169">
        <f>SUM(BK281:BK282)</f>
        <v>0</v>
      </c>
    </row>
    <row r="281" spans="1:65" s="2" customFormat="1" ht="24.2" customHeight="1">
      <c r="A281" s="36"/>
      <c r="B281" s="37"/>
      <c r="C281" s="172" t="s">
        <v>388</v>
      </c>
      <c r="D281" s="172" t="s">
        <v>137</v>
      </c>
      <c r="E281" s="173" t="s">
        <v>389</v>
      </c>
      <c r="F281" s="174" t="s">
        <v>390</v>
      </c>
      <c r="G281" s="175" t="s">
        <v>391</v>
      </c>
      <c r="H281" s="176">
        <v>12.475</v>
      </c>
      <c r="I281" s="177"/>
      <c r="J281" s="178">
        <f>ROUND(I281*H281,2)</f>
        <v>0</v>
      </c>
      <c r="K281" s="174" t="s">
        <v>141</v>
      </c>
      <c r="L281" s="41"/>
      <c r="M281" s="179" t="s">
        <v>21</v>
      </c>
      <c r="N281" s="180" t="s">
        <v>43</v>
      </c>
      <c r="O281" s="66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3" t="s">
        <v>142</v>
      </c>
      <c r="AT281" s="183" t="s">
        <v>137</v>
      </c>
      <c r="AU281" s="183" t="s">
        <v>82</v>
      </c>
      <c r="AY281" s="19" t="s">
        <v>135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9" t="s">
        <v>80</v>
      </c>
      <c r="BK281" s="184">
        <f>ROUND(I281*H281,2)</f>
        <v>0</v>
      </c>
      <c r="BL281" s="19" t="s">
        <v>142</v>
      </c>
      <c r="BM281" s="183" t="s">
        <v>392</v>
      </c>
    </row>
    <row r="282" spans="1:65" s="2" customFormat="1">
      <c r="A282" s="36"/>
      <c r="B282" s="37"/>
      <c r="C282" s="38"/>
      <c r="D282" s="185" t="s">
        <v>144</v>
      </c>
      <c r="E282" s="38"/>
      <c r="F282" s="186" t="s">
        <v>393</v>
      </c>
      <c r="G282" s="38"/>
      <c r="H282" s="38"/>
      <c r="I282" s="187"/>
      <c r="J282" s="38"/>
      <c r="K282" s="38"/>
      <c r="L282" s="41"/>
      <c r="M282" s="188"/>
      <c r="N282" s="189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144</v>
      </c>
      <c r="AU282" s="19" t="s">
        <v>82</v>
      </c>
    </row>
    <row r="283" spans="1:65" s="12" customFormat="1" ht="25.9" customHeight="1">
      <c r="B283" s="156"/>
      <c r="C283" s="157"/>
      <c r="D283" s="158" t="s">
        <v>71</v>
      </c>
      <c r="E283" s="159" t="s">
        <v>394</v>
      </c>
      <c r="F283" s="159" t="s">
        <v>395</v>
      </c>
      <c r="G283" s="157"/>
      <c r="H283" s="157"/>
      <c r="I283" s="160"/>
      <c r="J283" s="161">
        <f>BK283</f>
        <v>0</v>
      </c>
      <c r="K283" s="157"/>
      <c r="L283" s="162"/>
      <c r="M283" s="163"/>
      <c r="N283" s="164"/>
      <c r="O283" s="164"/>
      <c r="P283" s="165">
        <f>P284+P319+P338+P353+P356</f>
        <v>0</v>
      </c>
      <c r="Q283" s="164"/>
      <c r="R283" s="165">
        <f>R284+R319+R338+R353+R356</f>
        <v>6.0151639000000001</v>
      </c>
      <c r="S283" s="164"/>
      <c r="T283" s="166">
        <f>T284+T319+T338+T353+T356</f>
        <v>0.61437999999999993</v>
      </c>
      <c r="AR283" s="167" t="s">
        <v>82</v>
      </c>
      <c r="AT283" s="168" t="s">
        <v>71</v>
      </c>
      <c r="AU283" s="168" t="s">
        <v>72</v>
      </c>
      <c r="AY283" s="167" t="s">
        <v>135</v>
      </c>
      <c r="BK283" s="169">
        <f>BK284+BK319+BK338+BK353+BK356</f>
        <v>0</v>
      </c>
    </row>
    <row r="284" spans="1:65" s="12" customFormat="1" ht="22.9" customHeight="1">
      <c r="B284" s="156"/>
      <c r="C284" s="157"/>
      <c r="D284" s="158" t="s">
        <v>71</v>
      </c>
      <c r="E284" s="170" t="s">
        <v>396</v>
      </c>
      <c r="F284" s="170" t="s">
        <v>397</v>
      </c>
      <c r="G284" s="157"/>
      <c r="H284" s="157"/>
      <c r="I284" s="160"/>
      <c r="J284" s="171">
        <f>BK284</f>
        <v>0</v>
      </c>
      <c r="K284" s="157"/>
      <c r="L284" s="162"/>
      <c r="M284" s="163"/>
      <c r="N284" s="164"/>
      <c r="O284" s="164"/>
      <c r="P284" s="165">
        <f>SUM(P285:P318)</f>
        <v>0</v>
      </c>
      <c r="Q284" s="164"/>
      <c r="R284" s="165">
        <f>SUM(R285:R318)</f>
        <v>1.1004182</v>
      </c>
      <c r="S284" s="164"/>
      <c r="T284" s="166">
        <f>SUM(T285:T318)</f>
        <v>0</v>
      </c>
      <c r="AR284" s="167" t="s">
        <v>82</v>
      </c>
      <c r="AT284" s="168" t="s">
        <v>71</v>
      </c>
      <c r="AU284" s="168" t="s">
        <v>80</v>
      </c>
      <c r="AY284" s="167" t="s">
        <v>135</v>
      </c>
      <c r="BK284" s="169">
        <f>SUM(BK285:BK318)</f>
        <v>0</v>
      </c>
    </row>
    <row r="285" spans="1:65" s="2" customFormat="1" ht="16.5" customHeight="1">
      <c r="A285" s="36"/>
      <c r="B285" s="37"/>
      <c r="C285" s="172" t="s">
        <v>398</v>
      </c>
      <c r="D285" s="172" t="s">
        <v>137</v>
      </c>
      <c r="E285" s="173" t="s">
        <v>399</v>
      </c>
      <c r="F285" s="174" t="s">
        <v>400</v>
      </c>
      <c r="G285" s="175" t="s">
        <v>194</v>
      </c>
      <c r="H285" s="176">
        <v>521.55999999999995</v>
      </c>
      <c r="I285" s="177"/>
      <c r="J285" s="178">
        <f>ROUND(I285*H285,2)</f>
        <v>0</v>
      </c>
      <c r="K285" s="174" t="s">
        <v>141</v>
      </c>
      <c r="L285" s="41"/>
      <c r="M285" s="179" t="s">
        <v>21</v>
      </c>
      <c r="N285" s="180" t="s">
        <v>43</v>
      </c>
      <c r="O285" s="66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3" t="s">
        <v>244</v>
      </c>
      <c r="AT285" s="183" t="s">
        <v>137</v>
      </c>
      <c r="AU285" s="183" t="s">
        <v>82</v>
      </c>
      <c r="AY285" s="19" t="s">
        <v>135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9" t="s">
        <v>80</v>
      </c>
      <c r="BK285" s="184">
        <f>ROUND(I285*H285,2)</f>
        <v>0</v>
      </c>
      <c r="BL285" s="19" t="s">
        <v>244</v>
      </c>
      <c r="BM285" s="183" t="s">
        <v>401</v>
      </c>
    </row>
    <row r="286" spans="1:65" s="2" customFormat="1">
      <c r="A286" s="36"/>
      <c r="B286" s="37"/>
      <c r="C286" s="38"/>
      <c r="D286" s="185" t="s">
        <v>144</v>
      </c>
      <c r="E286" s="38"/>
      <c r="F286" s="186" t="s">
        <v>402</v>
      </c>
      <c r="G286" s="38"/>
      <c r="H286" s="38"/>
      <c r="I286" s="187"/>
      <c r="J286" s="38"/>
      <c r="K286" s="38"/>
      <c r="L286" s="41"/>
      <c r="M286" s="188"/>
      <c r="N286" s="189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144</v>
      </c>
      <c r="AU286" s="19" t="s">
        <v>82</v>
      </c>
    </row>
    <row r="287" spans="1:65" s="14" customFormat="1">
      <c r="B287" s="201"/>
      <c r="C287" s="202"/>
      <c r="D287" s="192" t="s">
        <v>146</v>
      </c>
      <c r="E287" s="203" t="s">
        <v>21</v>
      </c>
      <c r="F287" s="204" t="s">
        <v>403</v>
      </c>
      <c r="G287" s="202"/>
      <c r="H287" s="205">
        <v>386</v>
      </c>
      <c r="I287" s="206"/>
      <c r="J287" s="202"/>
      <c r="K287" s="202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146</v>
      </c>
      <c r="AU287" s="211" t="s">
        <v>82</v>
      </c>
      <c r="AV287" s="14" t="s">
        <v>82</v>
      </c>
      <c r="AW287" s="14" t="s">
        <v>33</v>
      </c>
      <c r="AX287" s="14" t="s">
        <v>72</v>
      </c>
      <c r="AY287" s="211" t="s">
        <v>135</v>
      </c>
    </row>
    <row r="288" spans="1:65" s="14" customFormat="1">
      <c r="B288" s="201"/>
      <c r="C288" s="202"/>
      <c r="D288" s="192" t="s">
        <v>146</v>
      </c>
      <c r="E288" s="203" t="s">
        <v>21</v>
      </c>
      <c r="F288" s="204" t="s">
        <v>404</v>
      </c>
      <c r="G288" s="202"/>
      <c r="H288" s="205">
        <v>135.56</v>
      </c>
      <c r="I288" s="206"/>
      <c r="J288" s="202"/>
      <c r="K288" s="202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146</v>
      </c>
      <c r="AU288" s="211" t="s">
        <v>82</v>
      </c>
      <c r="AV288" s="14" t="s">
        <v>82</v>
      </c>
      <c r="AW288" s="14" t="s">
        <v>33</v>
      </c>
      <c r="AX288" s="14" t="s">
        <v>72</v>
      </c>
      <c r="AY288" s="211" t="s">
        <v>135</v>
      </c>
    </row>
    <row r="289" spans="1:65" s="15" customFormat="1">
      <c r="B289" s="212"/>
      <c r="C289" s="213"/>
      <c r="D289" s="192" t="s">
        <v>146</v>
      </c>
      <c r="E289" s="214" t="s">
        <v>21</v>
      </c>
      <c r="F289" s="215" t="s">
        <v>150</v>
      </c>
      <c r="G289" s="213"/>
      <c r="H289" s="216">
        <v>521.55999999999995</v>
      </c>
      <c r="I289" s="217"/>
      <c r="J289" s="213"/>
      <c r="K289" s="213"/>
      <c r="L289" s="218"/>
      <c r="M289" s="219"/>
      <c r="N289" s="220"/>
      <c r="O289" s="220"/>
      <c r="P289" s="220"/>
      <c r="Q289" s="220"/>
      <c r="R289" s="220"/>
      <c r="S289" s="220"/>
      <c r="T289" s="221"/>
      <c r="AT289" s="222" t="s">
        <v>146</v>
      </c>
      <c r="AU289" s="222" t="s">
        <v>82</v>
      </c>
      <c r="AV289" s="15" t="s">
        <v>142</v>
      </c>
      <c r="AW289" s="15" t="s">
        <v>33</v>
      </c>
      <c r="AX289" s="15" t="s">
        <v>80</v>
      </c>
      <c r="AY289" s="222" t="s">
        <v>135</v>
      </c>
    </row>
    <row r="290" spans="1:65" s="2" customFormat="1" ht="16.5" customHeight="1">
      <c r="A290" s="36"/>
      <c r="B290" s="37"/>
      <c r="C290" s="235" t="s">
        <v>405</v>
      </c>
      <c r="D290" s="235" t="s">
        <v>251</v>
      </c>
      <c r="E290" s="236" t="s">
        <v>406</v>
      </c>
      <c r="F290" s="237" t="s">
        <v>407</v>
      </c>
      <c r="G290" s="238" t="s">
        <v>194</v>
      </c>
      <c r="H290" s="239">
        <v>626.553</v>
      </c>
      <c r="I290" s="240"/>
      <c r="J290" s="241">
        <f>ROUND(I290*H290,2)</f>
        <v>0</v>
      </c>
      <c r="K290" s="237" t="s">
        <v>141</v>
      </c>
      <c r="L290" s="242"/>
      <c r="M290" s="243" t="s">
        <v>21</v>
      </c>
      <c r="N290" s="244" t="s">
        <v>43</v>
      </c>
      <c r="O290" s="66"/>
      <c r="P290" s="181">
        <f>O290*H290</f>
        <v>0</v>
      </c>
      <c r="Q290" s="181">
        <v>2.9999999999999997E-4</v>
      </c>
      <c r="R290" s="181">
        <f>Q290*H290</f>
        <v>0.18796589999999999</v>
      </c>
      <c r="S290" s="181">
        <v>0</v>
      </c>
      <c r="T290" s="18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3" t="s">
        <v>331</v>
      </c>
      <c r="AT290" s="183" t="s">
        <v>251</v>
      </c>
      <c r="AU290" s="183" t="s">
        <v>82</v>
      </c>
      <c r="AY290" s="19" t="s">
        <v>135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9" t="s">
        <v>80</v>
      </c>
      <c r="BK290" s="184">
        <f>ROUND(I290*H290,2)</f>
        <v>0</v>
      </c>
      <c r="BL290" s="19" t="s">
        <v>244</v>
      </c>
      <c r="BM290" s="183" t="s">
        <v>408</v>
      </c>
    </row>
    <row r="291" spans="1:65" s="14" customFormat="1">
      <c r="B291" s="201"/>
      <c r="C291" s="202"/>
      <c r="D291" s="192" t="s">
        <v>146</v>
      </c>
      <c r="E291" s="203" t="s">
        <v>21</v>
      </c>
      <c r="F291" s="204" t="s">
        <v>409</v>
      </c>
      <c r="G291" s="202"/>
      <c r="H291" s="205">
        <v>607.61699999999996</v>
      </c>
      <c r="I291" s="206"/>
      <c r="J291" s="202"/>
      <c r="K291" s="202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146</v>
      </c>
      <c r="AU291" s="211" t="s">
        <v>82</v>
      </c>
      <c r="AV291" s="14" t="s">
        <v>82</v>
      </c>
      <c r="AW291" s="14" t="s">
        <v>33</v>
      </c>
      <c r="AX291" s="14" t="s">
        <v>72</v>
      </c>
      <c r="AY291" s="211" t="s">
        <v>135</v>
      </c>
    </row>
    <row r="292" spans="1:65" s="13" customFormat="1">
      <c r="B292" s="190"/>
      <c r="C292" s="191"/>
      <c r="D292" s="192" t="s">
        <v>146</v>
      </c>
      <c r="E292" s="193" t="s">
        <v>21</v>
      </c>
      <c r="F292" s="194" t="s">
        <v>410</v>
      </c>
      <c r="G292" s="191"/>
      <c r="H292" s="193" t="s">
        <v>21</v>
      </c>
      <c r="I292" s="195"/>
      <c r="J292" s="191"/>
      <c r="K292" s="191"/>
      <c r="L292" s="196"/>
      <c r="M292" s="197"/>
      <c r="N292" s="198"/>
      <c r="O292" s="198"/>
      <c r="P292" s="198"/>
      <c r="Q292" s="198"/>
      <c r="R292" s="198"/>
      <c r="S292" s="198"/>
      <c r="T292" s="199"/>
      <c r="AT292" s="200" t="s">
        <v>146</v>
      </c>
      <c r="AU292" s="200" t="s">
        <v>82</v>
      </c>
      <c r="AV292" s="13" t="s">
        <v>80</v>
      </c>
      <c r="AW292" s="13" t="s">
        <v>33</v>
      </c>
      <c r="AX292" s="13" t="s">
        <v>72</v>
      </c>
      <c r="AY292" s="200" t="s">
        <v>135</v>
      </c>
    </row>
    <row r="293" spans="1:65" s="14" customFormat="1">
      <c r="B293" s="201"/>
      <c r="C293" s="202"/>
      <c r="D293" s="192" t="s">
        <v>146</v>
      </c>
      <c r="E293" s="203" t="s">
        <v>21</v>
      </c>
      <c r="F293" s="204" t="s">
        <v>411</v>
      </c>
      <c r="G293" s="202"/>
      <c r="H293" s="205">
        <v>18.936</v>
      </c>
      <c r="I293" s="206"/>
      <c r="J293" s="202"/>
      <c r="K293" s="202"/>
      <c r="L293" s="207"/>
      <c r="M293" s="208"/>
      <c r="N293" s="209"/>
      <c r="O293" s="209"/>
      <c r="P293" s="209"/>
      <c r="Q293" s="209"/>
      <c r="R293" s="209"/>
      <c r="S293" s="209"/>
      <c r="T293" s="210"/>
      <c r="AT293" s="211" t="s">
        <v>146</v>
      </c>
      <c r="AU293" s="211" t="s">
        <v>82</v>
      </c>
      <c r="AV293" s="14" t="s">
        <v>82</v>
      </c>
      <c r="AW293" s="14" t="s">
        <v>33</v>
      </c>
      <c r="AX293" s="14" t="s">
        <v>72</v>
      </c>
      <c r="AY293" s="211" t="s">
        <v>135</v>
      </c>
    </row>
    <row r="294" spans="1:65" s="15" customFormat="1">
      <c r="B294" s="212"/>
      <c r="C294" s="213"/>
      <c r="D294" s="192" t="s">
        <v>146</v>
      </c>
      <c r="E294" s="214" t="s">
        <v>21</v>
      </c>
      <c r="F294" s="215" t="s">
        <v>150</v>
      </c>
      <c r="G294" s="213"/>
      <c r="H294" s="216">
        <v>626.553</v>
      </c>
      <c r="I294" s="217"/>
      <c r="J294" s="213"/>
      <c r="K294" s="213"/>
      <c r="L294" s="218"/>
      <c r="M294" s="219"/>
      <c r="N294" s="220"/>
      <c r="O294" s="220"/>
      <c r="P294" s="220"/>
      <c r="Q294" s="220"/>
      <c r="R294" s="220"/>
      <c r="S294" s="220"/>
      <c r="T294" s="221"/>
      <c r="AT294" s="222" t="s">
        <v>146</v>
      </c>
      <c r="AU294" s="222" t="s">
        <v>82</v>
      </c>
      <c r="AV294" s="15" t="s">
        <v>142</v>
      </c>
      <c r="AW294" s="15" t="s">
        <v>33</v>
      </c>
      <c r="AX294" s="15" t="s">
        <v>80</v>
      </c>
      <c r="AY294" s="222" t="s">
        <v>135</v>
      </c>
    </row>
    <row r="295" spans="1:65" s="2" customFormat="1" ht="24.2" customHeight="1">
      <c r="A295" s="36"/>
      <c r="B295" s="37"/>
      <c r="C295" s="172" t="s">
        <v>412</v>
      </c>
      <c r="D295" s="172" t="s">
        <v>137</v>
      </c>
      <c r="E295" s="173" t="s">
        <v>413</v>
      </c>
      <c r="F295" s="174" t="s">
        <v>414</v>
      </c>
      <c r="G295" s="175" t="s">
        <v>194</v>
      </c>
      <c r="H295" s="176">
        <v>282.27999999999997</v>
      </c>
      <c r="I295" s="177"/>
      <c r="J295" s="178">
        <f>ROUND(I295*H295,2)</f>
        <v>0</v>
      </c>
      <c r="K295" s="174" t="s">
        <v>141</v>
      </c>
      <c r="L295" s="41"/>
      <c r="M295" s="179" t="s">
        <v>21</v>
      </c>
      <c r="N295" s="180" t="s">
        <v>43</v>
      </c>
      <c r="O295" s="66"/>
      <c r="P295" s="181">
        <f>O295*H295</f>
        <v>0</v>
      </c>
      <c r="Q295" s="181">
        <v>7.5000000000000002E-4</v>
      </c>
      <c r="R295" s="181">
        <f>Q295*H295</f>
        <v>0.21170999999999998</v>
      </c>
      <c r="S295" s="181">
        <v>0</v>
      </c>
      <c r="T295" s="182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3" t="s">
        <v>244</v>
      </c>
      <c r="AT295" s="183" t="s">
        <v>137</v>
      </c>
      <c r="AU295" s="183" t="s">
        <v>82</v>
      </c>
      <c r="AY295" s="19" t="s">
        <v>135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9" t="s">
        <v>80</v>
      </c>
      <c r="BK295" s="184">
        <f>ROUND(I295*H295,2)</f>
        <v>0</v>
      </c>
      <c r="BL295" s="19" t="s">
        <v>244</v>
      </c>
      <c r="BM295" s="183" t="s">
        <v>415</v>
      </c>
    </row>
    <row r="296" spans="1:65" s="2" customFormat="1">
      <c r="A296" s="36"/>
      <c r="B296" s="37"/>
      <c r="C296" s="38"/>
      <c r="D296" s="185" t="s">
        <v>144</v>
      </c>
      <c r="E296" s="38"/>
      <c r="F296" s="186" t="s">
        <v>416</v>
      </c>
      <c r="G296" s="38"/>
      <c r="H296" s="38"/>
      <c r="I296" s="187"/>
      <c r="J296" s="38"/>
      <c r="K296" s="38"/>
      <c r="L296" s="41"/>
      <c r="M296" s="188"/>
      <c r="N296" s="189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144</v>
      </c>
      <c r="AU296" s="19" t="s">
        <v>82</v>
      </c>
    </row>
    <row r="297" spans="1:65" s="14" customFormat="1">
      <c r="B297" s="201"/>
      <c r="C297" s="202"/>
      <c r="D297" s="192" t="s">
        <v>146</v>
      </c>
      <c r="E297" s="203" t="s">
        <v>21</v>
      </c>
      <c r="F297" s="204" t="s">
        <v>417</v>
      </c>
      <c r="G297" s="202"/>
      <c r="H297" s="205">
        <v>282.27999999999997</v>
      </c>
      <c r="I297" s="206"/>
      <c r="J297" s="202"/>
      <c r="K297" s="202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146</v>
      </c>
      <c r="AU297" s="211" t="s">
        <v>82</v>
      </c>
      <c r="AV297" s="14" t="s">
        <v>82</v>
      </c>
      <c r="AW297" s="14" t="s">
        <v>33</v>
      </c>
      <c r="AX297" s="14" t="s">
        <v>80</v>
      </c>
      <c r="AY297" s="211" t="s">
        <v>135</v>
      </c>
    </row>
    <row r="298" spans="1:65" s="2" customFormat="1" ht="16.5" customHeight="1">
      <c r="A298" s="36"/>
      <c r="B298" s="37"/>
      <c r="C298" s="172" t="s">
        <v>418</v>
      </c>
      <c r="D298" s="172" t="s">
        <v>137</v>
      </c>
      <c r="E298" s="173" t="s">
        <v>419</v>
      </c>
      <c r="F298" s="174" t="s">
        <v>420</v>
      </c>
      <c r="G298" s="175" t="s">
        <v>194</v>
      </c>
      <c r="H298" s="176">
        <v>277.03399999999999</v>
      </c>
      <c r="I298" s="177"/>
      <c r="J298" s="178">
        <f>ROUND(I298*H298,2)</f>
        <v>0</v>
      </c>
      <c r="K298" s="174" t="s">
        <v>21</v>
      </c>
      <c r="L298" s="41"/>
      <c r="M298" s="179" t="s">
        <v>21</v>
      </c>
      <c r="N298" s="180" t="s">
        <v>43</v>
      </c>
      <c r="O298" s="66"/>
      <c r="P298" s="181">
        <f>O298*H298</f>
        <v>0</v>
      </c>
      <c r="Q298" s="181">
        <v>1.8000000000000001E-4</v>
      </c>
      <c r="R298" s="181">
        <f>Q298*H298</f>
        <v>4.986612E-2</v>
      </c>
      <c r="S298" s="181">
        <v>0</v>
      </c>
      <c r="T298" s="18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3" t="s">
        <v>244</v>
      </c>
      <c r="AT298" s="183" t="s">
        <v>137</v>
      </c>
      <c r="AU298" s="183" t="s">
        <v>82</v>
      </c>
      <c r="AY298" s="19" t="s">
        <v>135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9" t="s">
        <v>80</v>
      </c>
      <c r="BK298" s="184">
        <f>ROUND(I298*H298,2)</f>
        <v>0</v>
      </c>
      <c r="BL298" s="19" t="s">
        <v>244</v>
      </c>
      <c r="BM298" s="183" t="s">
        <v>421</v>
      </c>
    </row>
    <row r="299" spans="1:65" s="13" customFormat="1">
      <c r="B299" s="190"/>
      <c r="C299" s="191"/>
      <c r="D299" s="192" t="s">
        <v>146</v>
      </c>
      <c r="E299" s="193" t="s">
        <v>21</v>
      </c>
      <c r="F299" s="194" t="s">
        <v>422</v>
      </c>
      <c r="G299" s="191"/>
      <c r="H299" s="193" t="s">
        <v>21</v>
      </c>
      <c r="I299" s="195"/>
      <c r="J299" s="191"/>
      <c r="K299" s="191"/>
      <c r="L299" s="196"/>
      <c r="M299" s="197"/>
      <c r="N299" s="198"/>
      <c r="O299" s="198"/>
      <c r="P299" s="198"/>
      <c r="Q299" s="198"/>
      <c r="R299" s="198"/>
      <c r="S299" s="198"/>
      <c r="T299" s="199"/>
      <c r="AT299" s="200" t="s">
        <v>146</v>
      </c>
      <c r="AU299" s="200" t="s">
        <v>82</v>
      </c>
      <c r="AV299" s="13" t="s">
        <v>80</v>
      </c>
      <c r="AW299" s="13" t="s">
        <v>33</v>
      </c>
      <c r="AX299" s="13" t="s">
        <v>72</v>
      </c>
      <c r="AY299" s="200" t="s">
        <v>135</v>
      </c>
    </row>
    <row r="300" spans="1:65" s="13" customFormat="1">
      <c r="B300" s="190"/>
      <c r="C300" s="191"/>
      <c r="D300" s="192" t="s">
        <v>146</v>
      </c>
      <c r="E300" s="193" t="s">
        <v>21</v>
      </c>
      <c r="F300" s="194" t="s">
        <v>273</v>
      </c>
      <c r="G300" s="191"/>
      <c r="H300" s="193" t="s">
        <v>21</v>
      </c>
      <c r="I300" s="195"/>
      <c r="J300" s="191"/>
      <c r="K300" s="191"/>
      <c r="L300" s="196"/>
      <c r="M300" s="197"/>
      <c r="N300" s="198"/>
      <c r="O300" s="198"/>
      <c r="P300" s="198"/>
      <c r="Q300" s="198"/>
      <c r="R300" s="198"/>
      <c r="S300" s="198"/>
      <c r="T300" s="199"/>
      <c r="AT300" s="200" t="s">
        <v>146</v>
      </c>
      <c r="AU300" s="200" t="s">
        <v>82</v>
      </c>
      <c r="AV300" s="13" t="s">
        <v>80</v>
      </c>
      <c r="AW300" s="13" t="s">
        <v>33</v>
      </c>
      <c r="AX300" s="13" t="s">
        <v>72</v>
      </c>
      <c r="AY300" s="200" t="s">
        <v>135</v>
      </c>
    </row>
    <row r="301" spans="1:65" s="14" customFormat="1">
      <c r="B301" s="201"/>
      <c r="C301" s="202"/>
      <c r="D301" s="192" t="s">
        <v>146</v>
      </c>
      <c r="E301" s="203" t="s">
        <v>21</v>
      </c>
      <c r="F301" s="204" t="s">
        <v>423</v>
      </c>
      <c r="G301" s="202"/>
      <c r="H301" s="205">
        <v>193</v>
      </c>
      <c r="I301" s="206"/>
      <c r="J301" s="202"/>
      <c r="K301" s="202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146</v>
      </c>
      <c r="AU301" s="211" t="s">
        <v>82</v>
      </c>
      <c r="AV301" s="14" t="s">
        <v>82</v>
      </c>
      <c r="AW301" s="14" t="s">
        <v>33</v>
      </c>
      <c r="AX301" s="14" t="s">
        <v>72</v>
      </c>
      <c r="AY301" s="211" t="s">
        <v>135</v>
      </c>
    </row>
    <row r="302" spans="1:65" s="16" customFormat="1">
      <c r="B302" s="223"/>
      <c r="C302" s="224"/>
      <c r="D302" s="192" t="s">
        <v>146</v>
      </c>
      <c r="E302" s="225" t="s">
        <v>88</v>
      </c>
      <c r="F302" s="226" t="s">
        <v>181</v>
      </c>
      <c r="G302" s="224"/>
      <c r="H302" s="227">
        <v>193</v>
      </c>
      <c r="I302" s="228"/>
      <c r="J302" s="224"/>
      <c r="K302" s="224"/>
      <c r="L302" s="229"/>
      <c r="M302" s="230"/>
      <c r="N302" s="231"/>
      <c r="O302" s="231"/>
      <c r="P302" s="231"/>
      <c r="Q302" s="231"/>
      <c r="R302" s="231"/>
      <c r="S302" s="231"/>
      <c r="T302" s="232"/>
      <c r="AT302" s="233" t="s">
        <v>146</v>
      </c>
      <c r="AU302" s="233" t="s">
        <v>82</v>
      </c>
      <c r="AV302" s="16" t="s">
        <v>160</v>
      </c>
      <c r="AW302" s="16" t="s">
        <v>33</v>
      </c>
      <c r="AX302" s="16" t="s">
        <v>72</v>
      </c>
      <c r="AY302" s="233" t="s">
        <v>135</v>
      </c>
    </row>
    <row r="303" spans="1:65" s="14" customFormat="1">
      <c r="B303" s="201"/>
      <c r="C303" s="202"/>
      <c r="D303" s="192" t="s">
        <v>146</v>
      </c>
      <c r="E303" s="203" t="s">
        <v>21</v>
      </c>
      <c r="F303" s="204" t="s">
        <v>85</v>
      </c>
      <c r="G303" s="202"/>
      <c r="H303" s="205">
        <v>67.78</v>
      </c>
      <c r="I303" s="206"/>
      <c r="J303" s="202"/>
      <c r="K303" s="202"/>
      <c r="L303" s="207"/>
      <c r="M303" s="208"/>
      <c r="N303" s="209"/>
      <c r="O303" s="209"/>
      <c r="P303" s="209"/>
      <c r="Q303" s="209"/>
      <c r="R303" s="209"/>
      <c r="S303" s="209"/>
      <c r="T303" s="210"/>
      <c r="AT303" s="211" t="s">
        <v>146</v>
      </c>
      <c r="AU303" s="211" t="s">
        <v>82</v>
      </c>
      <c r="AV303" s="14" t="s">
        <v>82</v>
      </c>
      <c r="AW303" s="14" t="s">
        <v>33</v>
      </c>
      <c r="AX303" s="14" t="s">
        <v>72</v>
      </c>
      <c r="AY303" s="211" t="s">
        <v>135</v>
      </c>
    </row>
    <row r="304" spans="1:65" s="13" customFormat="1">
      <c r="B304" s="190"/>
      <c r="C304" s="191"/>
      <c r="D304" s="192" t="s">
        <v>146</v>
      </c>
      <c r="E304" s="193" t="s">
        <v>21</v>
      </c>
      <c r="F304" s="194" t="s">
        <v>410</v>
      </c>
      <c r="G304" s="191"/>
      <c r="H304" s="193" t="s">
        <v>21</v>
      </c>
      <c r="I304" s="195"/>
      <c r="J304" s="191"/>
      <c r="K304" s="191"/>
      <c r="L304" s="196"/>
      <c r="M304" s="197"/>
      <c r="N304" s="198"/>
      <c r="O304" s="198"/>
      <c r="P304" s="198"/>
      <c r="Q304" s="198"/>
      <c r="R304" s="198"/>
      <c r="S304" s="198"/>
      <c r="T304" s="199"/>
      <c r="AT304" s="200" t="s">
        <v>146</v>
      </c>
      <c r="AU304" s="200" t="s">
        <v>82</v>
      </c>
      <c r="AV304" s="13" t="s">
        <v>80</v>
      </c>
      <c r="AW304" s="13" t="s">
        <v>33</v>
      </c>
      <c r="AX304" s="13" t="s">
        <v>72</v>
      </c>
      <c r="AY304" s="200" t="s">
        <v>135</v>
      </c>
    </row>
    <row r="305" spans="1:65" s="14" customFormat="1">
      <c r="B305" s="201"/>
      <c r="C305" s="202"/>
      <c r="D305" s="192" t="s">
        <v>146</v>
      </c>
      <c r="E305" s="203" t="s">
        <v>21</v>
      </c>
      <c r="F305" s="204" t="s">
        <v>424</v>
      </c>
      <c r="G305" s="202"/>
      <c r="H305" s="205">
        <v>16.254000000000001</v>
      </c>
      <c r="I305" s="206"/>
      <c r="J305" s="202"/>
      <c r="K305" s="202"/>
      <c r="L305" s="207"/>
      <c r="M305" s="208"/>
      <c r="N305" s="209"/>
      <c r="O305" s="209"/>
      <c r="P305" s="209"/>
      <c r="Q305" s="209"/>
      <c r="R305" s="209"/>
      <c r="S305" s="209"/>
      <c r="T305" s="210"/>
      <c r="AT305" s="211" t="s">
        <v>146</v>
      </c>
      <c r="AU305" s="211" t="s">
        <v>82</v>
      </c>
      <c r="AV305" s="14" t="s">
        <v>82</v>
      </c>
      <c r="AW305" s="14" t="s">
        <v>33</v>
      </c>
      <c r="AX305" s="14" t="s">
        <v>72</v>
      </c>
      <c r="AY305" s="211" t="s">
        <v>135</v>
      </c>
    </row>
    <row r="306" spans="1:65" s="15" customFormat="1">
      <c r="B306" s="212"/>
      <c r="C306" s="213"/>
      <c r="D306" s="192" t="s">
        <v>146</v>
      </c>
      <c r="E306" s="214" t="s">
        <v>83</v>
      </c>
      <c r="F306" s="215" t="s">
        <v>150</v>
      </c>
      <c r="G306" s="213"/>
      <c r="H306" s="216">
        <v>277.03399999999999</v>
      </c>
      <c r="I306" s="217"/>
      <c r="J306" s="213"/>
      <c r="K306" s="213"/>
      <c r="L306" s="218"/>
      <c r="M306" s="219"/>
      <c r="N306" s="220"/>
      <c r="O306" s="220"/>
      <c r="P306" s="220"/>
      <c r="Q306" s="220"/>
      <c r="R306" s="220"/>
      <c r="S306" s="220"/>
      <c r="T306" s="221"/>
      <c r="AT306" s="222" t="s">
        <v>146</v>
      </c>
      <c r="AU306" s="222" t="s">
        <v>82</v>
      </c>
      <c r="AV306" s="15" t="s">
        <v>142</v>
      </c>
      <c r="AW306" s="15" t="s">
        <v>33</v>
      </c>
      <c r="AX306" s="15" t="s">
        <v>80</v>
      </c>
      <c r="AY306" s="222" t="s">
        <v>135</v>
      </c>
    </row>
    <row r="307" spans="1:65" s="2" customFormat="1" ht="24.2" customHeight="1">
      <c r="A307" s="36"/>
      <c r="B307" s="37"/>
      <c r="C307" s="172" t="s">
        <v>425</v>
      </c>
      <c r="D307" s="172" t="s">
        <v>137</v>
      </c>
      <c r="E307" s="173" t="s">
        <v>426</v>
      </c>
      <c r="F307" s="174" t="s">
        <v>427</v>
      </c>
      <c r="G307" s="175" t="s">
        <v>194</v>
      </c>
      <c r="H307" s="176">
        <v>11.1</v>
      </c>
      <c r="I307" s="177"/>
      <c r="J307" s="178">
        <f>ROUND(I307*H307,2)</f>
        <v>0</v>
      </c>
      <c r="K307" s="174" t="s">
        <v>141</v>
      </c>
      <c r="L307" s="41"/>
      <c r="M307" s="179" t="s">
        <v>21</v>
      </c>
      <c r="N307" s="180" t="s">
        <v>43</v>
      </c>
      <c r="O307" s="66"/>
      <c r="P307" s="181">
        <f>O307*H307</f>
        <v>0</v>
      </c>
      <c r="Q307" s="181">
        <v>7.6999999999999996E-4</v>
      </c>
      <c r="R307" s="181">
        <f>Q307*H307</f>
        <v>8.546999999999999E-3</v>
      </c>
      <c r="S307" s="181">
        <v>0</v>
      </c>
      <c r="T307" s="18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3" t="s">
        <v>244</v>
      </c>
      <c r="AT307" s="183" t="s">
        <v>137</v>
      </c>
      <c r="AU307" s="183" t="s">
        <v>82</v>
      </c>
      <c r="AY307" s="19" t="s">
        <v>135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9" t="s">
        <v>80</v>
      </c>
      <c r="BK307" s="184">
        <f>ROUND(I307*H307,2)</f>
        <v>0</v>
      </c>
      <c r="BL307" s="19" t="s">
        <v>244</v>
      </c>
      <c r="BM307" s="183" t="s">
        <v>428</v>
      </c>
    </row>
    <row r="308" spans="1:65" s="2" customFormat="1">
      <c r="A308" s="36"/>
      <c r="B308" s="37"/>
      <c r="C308" s="38"/>
      <c r="D308" s="185" t="s">
        <v>144</v>
      </c>
      <c r="E308" s="38"/>
      <c r="F308" s="186" t="s">
        <v>429</v>
      </c>
      <c r="G308" s="38"/>
      <c r="H308" s="38"/>
      <c r="I308" s="187"/>
      <c r="J308" s="38"/>
      <c r="K308" s="38"/>
      <c r="L308" s="41"/>
      <c r="M308" s="188"/>
      <c r="N308" s="189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144</v>
      </c>
      <c r="AU308" s="19" t="s">
        <v>82</v>
      </c>
    </row>
    <row r="309" spans="1:65" s="13" customFormat="1">
      <c r="B309" s="190"/>
      <c r="C309" s="191"/>
      <c r="D309" s="192" t="s">
        <v>146</v>
      </c>
      <c r="E309" s="193" t="s">
        <v>21</v>
      </c>
      <c r="F309" s="194" t="s">
        <v>430</v>
      </c>
      <c r="G309" s="191"/>
      <c r="H309" s="193" t="s">
        <v>21</v>
      </c>
      <c r="I309" s="195"/>
      <c r="J309" s="191"/>
      <c r="K309" s="191"/>
      <c r="L309" s="196"/>
      <c r="M309" s="197"/>
      <c r="N309" s="198"/>
      <c r="O309" s="198"/>
      <c r="P309" s="198"/>
      <c r="Q309" s="198"/>
      <c r="R309" s="198"/>
      <c r="S309" s="198"/>
      <c r="T309" s="199"/>
      <c r="AT309" s="200" t="s">
        <v>146</v>
      </c>
      <c r="AU309" s="200" t="s">
        <v>82</v>
      </c>
      <c r="AV309" s="13" t="s">
        <v>80</v>
      </c>
      <c r="AW309" s="13" t="s">
        <v>33</v>
      </c>
      <c r="AX309" s="13" t="s">
        <v>72</v>
      </c>
      <c r="AY309" s="200" t="s">
        <v>135</v>
      </c>
    </row>
    <row r="310" spans="1:65" s="14" customFormat="1">
      <c r="B310" s="201"/>
      <c r="C310" s="202"/>
      <c r="D310" s="192" t="s">
        <v>146</v>
      </c>
      <c r="E310" s="203" t="s">
        <v>21</v>
      </c>
      <c r="F310" s="204" t="s">
        <v>431</v>
      </c>
      <c r="G310" s="202"/>
      <c r="H310" s="205">
        <v>11.1</v>
      </c>
      <c r="I310" s="206"/>
      <c r="J310" s="202"/>
      <c r="K310" s="202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146</v>
      </c>
      <c r="AU310" s="211" t="s">
        <v>82</v>
      </c>
      <c r="AV310" s="14" t="s">
        <v>82</v>
      </c>
      <c r="AW310" s="14" t="s">
        <v>33</v>
      </c>
      <c r="AX310" s="14" t="s">
        <v>72</v>
      </c>
      <c r="AY310" s="211" t="s">
        <v>135</v>
      </c>
    </row>
    <row r="311" spans="1:65" s="15" customFormat="1">
      <c r="B311" s="212"/>
      <c r="C311" s="213"/>
      <c r="D311" s="192" t="s">
        <v>146</v>
      </c>
      <c r="E311" s="214" t="s">
        <v>21</v>
      </c>
      <c r="F311" s="215" t="s">
        <v>150</v>
      </c>
      <c r="G311" s="213"/>
      <c r="H311" s="216">
        <v>11.1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146</v>
      </c>
      <c r="AU311" s="222" t="s">
        <v>82</v>
      </c>
      <c r="AV311" s="15" t="s">
        <v>142</v>
      </c>
      <c r="AW311" s="15" t="s">
        <v>33</v>
      </c>
      <c r="AX311" s="15" t="s">
        <v>80</v>
      </c>
      <c r="AY311" s="222" t="s">
        <v>135</v>
      </c>
    </row>
    <row r="312" spans="1:65" s="2" customFormat="1" ht="16.5" customHeight="1">
      <c r="A312" s="36"/>
      <c r="B312" s="37"/>
      <c r="C312" s="235" t="s">
        <v>432</v>
      </c>
      <c r="D312" s="235" t="s">
        <v>251</v>
      </c>
      <c r="E312" s="236" t="s">
        <v>433</v>
      </c>
      <c r="F312" s="237" t="s">
        <v>434</v>
      </c>
      <c r="G312" s="238" t="s">
        <v>194</v>
      </c>
      <c r="H312" s="239">
        <v>336.298</v>
      </c>
      <c r="I312" s="240"/>
      <c r="J312" s="241">
        <f>ROUND(I312*H312,2)</f>
        <v>0</v>
      </c>
      <c r="K312" s="237" t="s">
        <v>141</v>
      </c>
      <c r="L312" s="242"/>
      <c r="M312" s="243" t="s">
        <v>21</v>
      </c>
      <c r="N312" s="244" t="s">
        <v>43</v>
      </c>
      <c r="O312" s="66"/>
      <c r="P312" s="181">
        <f>O312*H312</f>
        <v>0</v>
      </c>
      <c r="Q312" s="181">
        <v>1.91E-3</v>
      </c>
      <c r="R312" s="181">
        <f>Q312*H312</f>
        <v>0.64232918000000006</v>
      </c>
      <c r="S312" s="181">
        <v>0</v>
      </c>
      <c r="T312" s="182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3" t="s">
        <v>331</v>
      </c>
      <c r="AT312" s="183" t="s">
        <v>251</v>
      </c>
      <c r="AU312" s="183" t="s">
        <v>82</v>
      </c>
      <c r="AY312" s="19" t="s">
        <v>135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9" t="s">
        <v>80</v>
      </c>
      <c r="BK312" s="184">
        <f>ROUND(I312*H312,2)</f>
        <v>0</v>
      </c>
      <c r="BL312" s="19" t="s">
        <v>244</v>
      </c>
      <c r="BM312" s="183" t="s">
        <v>435</v>
      </c>
    </row>
    <row r="313" spans="1:65" s="13" customFormat="1">
      <c r="B313" s="190"/>
      <c r="C313" s="191"/>
      <c r="D313" s="192" t="s">
        <v>146</v>
      </c>
      <c r="E313" s="193" t="s">
        <v>21</v>
      </c>
      <c r="F313" s="194" t="s">
        <v>430</v>
      </c>
      <c r="G313" s="191"/>
      <c r="H313" s="193" t="s">
        <v>21</v>
      </c>
      <c r="I313" s="195"/>
      <c r="J313" s="191"/>
      <c r="K313" s="191"/>
      <c r="L313" s="196"/>
      <c r="M313" s="197"/>
      <c r="N313" s="198"/>
      <c r="O313" s="198"/>
      <c r="P313" s="198"/>
      <c r="Q313" s="198"/>
      <c r="R313" s="198"/>
      <c r="S313" s="198"/>
      <c r="T313" s="199"/>
      <c r="AT313" s="200" t="s">
        <v>146</v>
      </c>
      <c r="AU313" s="200" t="s">
        <v>82</v>
      </c>
      <c r="AV313" s="13" t="s">
        <v>80</v>
      </c>
      <c r="AW313" s="13" t="s">
        <v>33</v>
      </c>
      <c r="AX313" s="13" t="s">
        <v>72</v>
      </c>
      <c r="AY313" s="200" t="s">
        <v>135</v>
      </c>
    </row>
    <row r="314" spans="1:65" s="14" customFormat="1">
      <c r="B314" s="201"/>
      <c r="C314" s="202"/>
      <c r="D314" s="192" t="s">
        <v>146</v>
      </c>
      <c r="E314" s="203" t="s">
        <v>21</v>
      </c>
      <c r="F314" s="204" t="s">
        <v>436</v>
      </c>
      <c r="G314" s="202"/>
      <c r="H314" s="205">
        <v>13.553000000000001</v>
      </c>
      <c r="I314" s="206"/>
      <c r="J314" s="202"/>
      <c r="K314" s="202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146</v>
      </c>
      <c r="AU314" s="211" t="s">
        <v>82</v>
      </c>
      <c r="AV314" s="14" t="s">
        <v>82</v>
      </c>
      <c r="AW314" s="14" t="s">
        <v>33</v>
      </c>
      <c r="AX314" s="14" t="s">
        <v>72</v>
      </c>
      <c r="AY314" s="211" t="s">
        <v>135</v>
      </c>
    </row>
    <row r="315" spans="1:65" s="14" customFormat="1">
      <c r="B315" s="201"/>
      <c r="C315" s="202"/>
      <c r="D315" s="192" t="s">
        <v>146</v>
      </c>
      <c r="E315" s="203" t="s">
        <v>21</v>
      </c>
      <c r="F315" s="204" t="s">
        <v>437</v>
      </c>
      <c r="G315" s="202"/>
      <c r="H315" s="205">
        <v>322.745</v>
      </c>
      <c r="I315" s="206"/>
      <c r="J315" s="202"/>
      <c r="K315" s="202"/>
      <c r="L315" s="207"/>
      <c r="M315" s="208"/>
      <c r="N315" s="209"/>
      <c r="O315" s="209"/>
      <c r="P315" s="209"/>
      <c r="Q315" s="209"/>
      <c r="R315" s="209"/>
      <c r="S315" s="209"/>
      <c r="T315" s="210"/>
      <c r="AT315" s="211" t="s">
        <v>146</v>
      </c>
      <c r="AU315" s="211" t="s">
        <v>82</v>
      </c>
      <c r="AV315" s="14" t="s">
        <v>82</v>
      </c>
      <c r="AW315" s="14" t="s">
        <v>33</v>
      </c>
      <c r="AX315" s="14" t="s">
        <v>72</v>
      </c>
      <c r="AY315" s="211" t="s">
        <v>135</v>
      </c>
    </row>
    <row r="316" spans="1:65" s="15" customFormat="1">
      <c r="B316" s="212"/>
      <c r="C316" s="213"/>
      <c r="D316" s="192" t="s">
        <v>146</v>
      </c>
      <c r="E316" s="214" t="s">
        <v>21</v>
      </c>
      <c r="F316" s="215" t="s">
        <v>150</v>
      </c>
      <c r="G316" s="213"/>
      <c r="H316" s="216">
        <v>336.298</v>
      </c>
      <c r="I316" s="217"/>
      <c r="J316" s="213"/>
      <c r="K316" s="213"/>
      <c r="L316" s="218"/>
      <c r="M316" s="219"/>
      <c r="N316" s="220"/>
      <c r="O316" s="220"/>
      <c r="P316" s="220"/>
      <c r="Q316" s="220"/>
      <c r="R316" s="220"/>
      <c r="S316" s="220"/>
      <c r="T316" s="221"/>
      <c r="AT316" s="222" t="s">
        <v>146</v>
      </c>
      <c r="AU316" s="222" t="s">
        <v>82</v>
      </c>
      <c r="AV316" s="15" t="s">
        <v>142</v>
      </c>
      <c r="AW316" s="15" t="s">
        <v>33</v>
      </c>
      <c r="AX316" s="15" t="s">
        <v>80</v>
      </c>
      <c r="AY316" s="222" t="s">
        <v>135</v>
      </c>
    </row>
    <row r="317" spans="1:65" s="2" customFormat="1" ht="24.2" customHeight="1">
      <c r="A317" s="36"/>
      <c r="B317" s="37"/>
      <c r="C317" s="172" t="s">
        <v>438</v>
      </c>
      <c r="D317" s="172" t="s">
        <v>137</v>
      </c>
      <c r="E317" s="173" t="s">
        <v>439</v>
      </c>
      <c r="F317" s="174" t="s">
        <v>440</v>
      </c>
      <c r="G317" s="175" t="s">
        <v>391</v>
      </c>
      <c r="H317" s="176">
        <v>1.1000000000000001</v>
      </c>
      <c r="I317" s="177"/>
      <c r="J317" s="178">
        <f>ROUND(I317*H317,2)</f>
        <v>0</v>
      </c>
      <c r="K317" s="174" t="s">
        <v>141</v>
      </c>
      <c r="L317" s="41"/>
      <c r="M317" s="179" t="s">
        <v>21</v>
      </c>
      <c r="N317" s="180" t="s">
        <v>43</v>
      </c>
      <c r="O317" s="66"/>
      <c r="P317" s="181">
        <f>O317*H317</f>
        <v>0</v>
      </c>
      <c r="Q317" s="181">
        <v>0</v>
      </c>
      <c r="R317" s="181">
        <f>Q317*H317</f>
        <v>0</v>
      </c>
      <c r="S317" s="181">
        <v>0</v>
      </c>
      <c r="T317" s="182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3" t="s">
        <v>244</v>
      </c>
      <c r="AT317" s="183" t="s">
        <v>137</v>
      </c>
      <c r="AU317" s="183" t="s">
        <v>82</v>
      </c>
      <c r="AY317" s="19" t="s">
        <v>135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9" t="s">
        <v>80</v>
      </c>
      <c r="BK317" s="184">
        <f>ROUND(I317*H317,2)</f>
        <v>0</v>
      </c>
      <c r="BL317" s="19" t="s">
        <v>244</v>
      </c>
      <c r="BM317" s="183" t="s">
        <v>441</v>
      </c>
    </row>
    <row r="318" spans="1:65" s="2" customFormat="1">
      <c r="A318" s="36"/>
      <c r="B318" s="37"/>
      <c r="C318" s="38"/>
      <c r="D318" s="185" t="s">
        <v>144</v>
      </c>
      <c r="E318" s="38"/>
      <c r="F318" s="186" t="s">
        <v>442</v>
      </c>
      <c r="G318" s="38"/>
      <c r="H318" s="38"/>
      <c r="I318" s="187"/>
      <c r="J318" s="38"/>
      <c r="K318" s="38"/>
      <c r="L318" s="41"/>
      <c r="M318" s="188"/>
      <c r="N318" s="189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144</v>
      </c>
      <c r="AU318" s="19" t="s">
        <v>82</v>
      </c>
    </row>
    <row r="319" spans="1:65" s="12" customFormat="1" ht="22.9" customHeight="1">
      <c r="B319" s="156"/>
      <c r="C319" s="157"/>
      <c r="D319" s="158" t="s">
        <v>71</v>
      </c>
      <c r="E319" s="170" t="s">
        <v>443</v>
      </c>
      <c r="F319" s="170" t="s">
        <v>444</v>
      </c>
      <c r="G319" s="157"/>
      <c r="H319" s="157"/>
      <c r="I319" s="160"/>
      <c r="J319" s="171">
        <f>BK319</f>
        <v>0</v>
      </c>
      <c r="K319" s="157"/>
      <c r="L319" s="162"/>
      <c r="M319" s="163"/>
      <c r="N319" s="164"/>
      <c r="O319" s="164"/>
      <c r="P319" s="165">
        <f>SUM(P320:P337)</f>
        <v>0</v>
      </c>
      <c r="Q319" s="164"/>
      <c r="R319" s="165">
        <f>SUM(R320:R337)</f>
        <v>4.8458427000000004</v>
      </c>
      <c r="S319" s="164"/>
      <c r="T319" s="166">
        <f>SUM(T320:T337)</f>
        <v>0</v>
      </c>
      <c r="AR319" s="167" t="s">
        <v>82</v>
      </c>
      <c r="AT319" s="168" t="s">
        <v>71</v>
      </c>
      <c r="AU319" s="168" t="s">
        <v>80</v>
      </c>
      <c r="AY319" s="167" t="s">
        <v>135</v>
      </c>
      <c r="BK319" s="169">
        <f>SUM(BK320:BK337)</f>
        <v>0</v>
      </c>
    </row>
    <row r="320" spans="1:65" s="2" customFormat="1" ht="21.75" customHeight="1">
      <c r="A320" s="36"/>
      <c r="B320" s="37"/>
      <c r="C320" s="172" t="s">
        <v>445</v>
      </c>
      <c r="D320" s="172" t="s">
        <v>137</v>
      </c>
      <c r="E320" s="173" t="s">
        <v>446</v>
      </c>
      <c r="F320" s="174" t="s">
        <v>447</v>
      </c>
      <c r="G320" s="175" t="s">
        <v>194</v>
      </c>
      <c r="H320" s="176">
        <v>260.77999999999997</v>
      </c>
      <c r="I320" s="177"/>
      <c r="J320" s="178">
        <f>ROUND(I320*H320,2)</f>
        <v>0</v>
      </c>
      <c r="K320" s="174" t="s">
        <v>141</v>
      </c>
      <c r="L320" s="41"/>
      <c r="M320" s="179" t="s">
        <v>21</v>
      </c>
      <c r="N320" s="180" t="s">
        <v>43</v>
      </c>
      <c r="O320" s="66"/>
      <c r="P320" s="181">
        <f>O320*H320</f>
        <v>0</v>
      </c>
      <c r="Q320" s="181">
        <v>0</v>
      </c>
      <c r="R320" s="181">
        <f>Q320*H320</f>
        <v>0</v>
      </c>
      <c r="S320" s="181">
        <v>0</v>
      </c>
      <c r="T320" s="182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3" t="s">
        <v>244</v>
      </c>
      <c r="AT320" s="183" t="s">
        <v>137</v>
      </c>
      <c r="AU320" s="183" t="s">
        <v>82</v>
      </c>
      <c r="AY320" s="19" t="s">
        <v>135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9" t="s">
        <v>80</v>
      </c>
      <c r="BK320" s="184">
        <f>ROUND(I320*H320,2)</f>
        <v>0</v>
      </c>
      <c r="BL320" s="19" t="s">
        <v>244</v>
      </c>
      <c r="BM320" s="183" t="s">
        <v>448</v>
      </c>
    </row>
    <row r="321" spans="1:65" s="2" customFormat="1">
      <c r="A321" s="36"/>
      <c r="B321" s="37"/>
      <c r="C321" s="38"/>
      <c r="D321" s="185" t="s">
        <v>144</v>
      </c>
      <c r="E321" s="38"/>
      <c r="F321" s="186" t="s">
        <v>449</v>
      </c>
      <c r="G321" s="38"/>
      <c r="H321" s="38"/>
      <c r="I321" s="187"/>
      <c r="J321" s="38"/>
      <c r="K321" s="38"/>
      <c r="L321" s="41"/>
      <c r="M321" s="188"/>
      <c r="N321" s="189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144</v>
      </c>
      <c r="AU321" s="19" t="s">
        <v>82</v>
      </c>
    </row>
    <row r="322" spans="1:65" s="14" customFormat="1">
      <c r="B322" s="201"/>
      <c r="C322" s="202"/>
      <c r="D322" s="192" t="s">
        <v>146</v>
      </c>
      <c r="E322" s="203" t="s">
        <v>21</v>
      </c>
      <c r="F322" s="204" t="s">
        <v>85</v>
      </c>
      <c r="G322" s="202"/>
      <c r="H322" s="205">
        <v>67.78</v>
      </c>
      <c r="I322" s="206"/>
      <c r="J322" s="202"/>
      <c r="K322" s="202"/>
      <c r="L322" s="207"/>
      <c r="M322" s="208"/>
      <c r="N322" s="209"/>
      <c r="O322" s="209"/>
      <c r="P322" s="209"/>
      <c r="Q322" s="209"/>
      <c r="R322" s="209"/>
      <c r="S322" s="209"/>
      <c r="T322" s="210"/>
      <c r="AT322" s="211" t="s">
        <v>146</v>
      </c>
      <c r="AU322" s="211" t="s">
        <v>82</v>
      </c>
      <c r="AV322" s="14" t="s">
        <v>82</v>
      </c>
      <c r="AW322" s="14" t="s">
        <v>33</v>
      </c>
      <c r="AX322" s="14" t="s">
        <v>72</v>
      </c>
      <c r="AY322" s="211" t="s">
        <v>135</v>
      </c>
    </row>
    <row r="323" spans="1:65" s="14" customFormat="1">
      <c r="B323" s="201"/>
      <c r="C323" s="202"/>
      <c r="D323" s="192" t="s">
        <v>146</v>
      </c>
      <c r="E323" s="203" t="s">
        <v>21</v>
      </c>
      <c r="F323" s="204" t="s">
        <v>450</v>
      </c>
      <c r="G323" s="202"/>
      <c r="H323" s="205">
        <v>193</v>
      </c>
      <c r="I323" s="206"/>
      <c r="J323" s="202"/>
      <c r="K323" s="202"/>
      <c r="L323" s="207"/>
      <c r="M323" s="208"/>
      <c r="N323" s="209"/>
      <c r="O323" s="209"/>
      <c r="P323" s="209"/>
      <c r="Q323" s="209"/>
      <c r="R323" s="209"/>
      <c r="S323" s="209"/>
      <c r="T323" s="210"/>
      <c r="AT323" s="211" t="s">
        <v>146</v>
      </c>
      <c r="AU323" s="211" t="s">
        <v>82</v>
      </c>
      <c r="AV323" s="14" t="s">
        <v>82</v>
      </c>
      <c r="AW323" s="14" t="s">
        <v>33</v>
      </c>
      <c r="AX323" s="14" t="s">
        <v>72</v>
      </c>
      <c r="AY323" s="211" t="s">
        <v>135</v>
      </c>
    </row>
    <row r="324" spans="1:65" s="15" customFormat="1">
      <c r="B324" s="212"/>
      <c r="C324" s="213"/>
      <c r="D324" s="192" t="s">
        <v>146</v>
      </c>
      <c r="E324" s="214" t="s">
        <v>21</v>
      </c>
      <c r="F324" s="215" t="s">
        <v>150</v>
      </c>
      <c r="G324" s="213"/>
      <c r="H324" s="216">
        <v>260.77999999999997</v>
      </c>
      <c r="I324" s="217"/>
      <c r="J324" s="213"/>
      <c r="K324" s="213"/>
      <c r="L324" s="218"/>
      <c r="M324" s="219"/>
      <c r="N324" s="220"/>
      <c r="O324" s="220"/>
      <c r="P324" s="220"/>
      <c r="Q324" s="220"/>
      <c r="R324" s="220"/>
      <c r="S324" s="220"/>
      <c r="T324" s="221"/>
      <c r="AT324" s="222" t="s">
        <v>146</v>
      </c>
      <c r="AU324" s="222" t="s">
        <v>82</v>
      </c>
      <c r="AV324" s="15" t="s">
        <v>142</v>
      </c>
      <c r="AW324" s="15" t="s">
        <v>33</v>
      </c>
      <c r="AX324" s="15" t="s">
        <v>80</v>
      </c>
      <c r="AY324" s="222" t="s">
        <v>135</v>
      </c>
    </row>
    <row r="325" spans="1:65" s="2" customFormat="1" ht="16.5" customHeight="1">
      <c r="A325" s="36"/>
      <c r="B325" s="37"/>
      <c r="C325" s="235" t="s">
        <v>451</v>
      </c>
      <c r="D325" s="235" t="s">
        <v>251</v>
      </c>
      <c r="E325" s="236" t="s">
        <v>452</v>
      </c>
      <c r="F325" s="237" t="s">
        <v>453</v>
      </c>
      <c r="G325" s="238" t="s">
        <v>194</v>
      </c>
      <c r="H325" s="239">
        <v>303.80900000000003</v>
      </c>
      <c r="I325" s="240"/>
      <c r="J325" s="241">
        <f>ROUND(I325*H325,2)</f>
        <v>0</v>
      </c>
      <c r="K325" s="237" t="s">
        <v>141</v>
      </c>
      <c r="L325" s="242"/>
      <c r="M325" s="243" t="s">
        <v>21</v>
      </c>
      <c r="N325" s="244" t="s">
        <v>43</v>
      </c>
      <c r="O325" s="66"/>
      <c r="P325" s="181">
        <f>O325*H325</f>
        <v>0</v>
      </c>
      <c r="Q325" s="181">
        <v>2.9999999999999997E-4</v>
      </c>
      <c r="R325" s="181">
        <f>Q325*H325</f>
        <v>9.1142699999999993E-2</v>
      </c>
      <c r="S325" s="181">
        <v>0</v>
      </c>
      <c r="T325" s="182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3" t="s">
        <v>331</v>
      </c>
      <c r="AT325" s="183" t="s">
        <v>251</v>
      </c>
      <c r="AU325" s="183" t="s">
        <v>82</v>
      </c>
      <c r="AY325" s="19" t="s">
        <v>135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9" t="s">
        <v>80</v>
      </c>
      <c r="BK325" s="184">
        <f>ROUND(I325*H325,2)</f>
        <v>0</v>
      </c>
      <c r="BL325" s="19" t="s">
        <v>244</v>
      </c>
      <c r="BM325" s="183" t="s">
        <v>454</v>
      </c>
    </row>
    <row r="326" spans="1:65" s="14" customFormat="1">
      <c r="B326" s="201"/>
      <c r="C326" s="202"/>
      <c r="D326" s="192" t="s">
        <v>146</v>
      </c>
      <c r="E326" s="203" t="s">
        <v>21</v>
      </c>
      <c r="F326" s="204" t="s">
        <v>455</v>
      </c>
      <c r="G326" s="202"/>
      <c r="H326" s="205">
        <v>78.963999999999999</v>
      </c>
      <c r="I326" s="206"/>
      <c r="J326" s="202"/>
      <c r="K326" s="202"/>
      <c r="L326" s="207"/>
      <c r="M326" s="208"/>
      <c r="N326" s="209"/>
      <c r="O326" s="209"/>
      <c r="P326" s="209"/>
      <c r="Q326" s="209"/>
      <c r="R326" s="209"/>
      <c r="S326" s="209"/>
      <c r="T326" s="210"/>
      <c r="AT326" s="211" t="s">
        <v>146</v>
      </c>
      <c r="AU326" s="211" t="s">
        <v>82</v>
      </c>
      <c r="AV326" s="14" t="s">
        <v>82</v>
      </c>
      <c r="AW326" s="14" t="s">
        <v>33</v>
      </c>
      <c r="AX326" s="14" t="s">
        <v>72</v>
      </c>
      <c r="AY326" s="211" t="s">
        <v>135</v>
      </c>
    </row>
    <row r="327" spans="1:65" s="14" customFormat="1">
      <c r="B327" s="201"/>
      <c r="C327" s="202"/>
      <c r="D327" s="192" t="s">
        <v>146</v>
      </c>
      <c r="E327" s="203" t="s">
        <v>21</v>
      </c>
      <c r="F327" s="204" t="s">
        <v>456</v>
      </c>
      <c r="G327" s="202"/>
      <c r="H327" s="205">
        <v>224.845</v>
      </c>
      <c r="I327" s="206"/>
      <c r="J327" s="202"/>
      <c r="K327" s="202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146</v>
      </c>
      <c r="AU327" s="211" t="s">
        <v>82</v>
      </c>
      <c r="AV327" s="14" t="s">
        <v>82</v>
      </c>
      <c r="AW327" s="14" t="s">
        <v>33</v>
      </c>
      <c r="AX327" s="14" t="s">
        <v>72</v>
      </c>
      <c r="AY327" s="211" t="s">
        <v>135</v>
      </c>
    </row>
    <row r="328" spans="1:65" s="15" customFormat="1">
      <c r="B328" s="212"/>
      <c r="C328" s="213"/>
      <c r="D328" s="192" t="s">
        <v>146</v>
      </c>
      <c r="E328" s="214" t="s">
        <v>21</v>
      </c>
      <c r="F328" s="215" t="s">
        <v>150</v>
      </c>
      <c r="G328" s="213"/>
      <c r="H328" s="216">
        <v>303.80900000000003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146</v>
      </c>
      <c r="AU328" s="222" t="s">
        <v>82</v>
      </c>
      <c r="AV328" s="15" t="s">
        <v>142</v>
      </c>
      <c r="AW328" s="15" t="s">
        <v>33</v>
      </c>
      <c r="AX328" s="15" t="s">
        <v>80</v>
      </c>
      <c r="AY328" s="222" t="s">
        <v>135</v>
      </c>
    </row>
    <row r="329" spans="1:65" s="2" customFormat="1" ht="21.75" customHeight="1">
      <c r="A329" s="36"/>
      <c r="B329" s="37"/>
      <c r="C329" s="172" t="s">
        <v>457</v>
      </c>
      <c r="D329" s="172" t="s">
        <v>137</v>
      </c>
      <c r="E329" s="173" t="s">
        <v>458</v>
      </c>
      <c r="F329" s="174" t="s">
        <v>459</v>
      </c>
      <c r="G329" s="175" t="s">
        <v>194</v>
      </c>
      <c r="H329" s="176">
        <v>111.226</v>
      </c>
      <c r="I329" s="177"/>
      <c r="J329" s="178">
        <f>ROUND(I329*H329,2)</f>
        <v>0</v>
      </c>
      <c r="K329" s="174" t="s">
        <v>141</v>
      </c>
      <c r="L329" s="41"/>
      <c r="M329" s="179" t="s">
        <v>21</v>
      </c>
      <c r="N329" s="180" t="s">
        <v>43</v>
      </c>
      <c r="O329" s="66"/>
      <c r="P329" s="181">
        <f>O329*H329</f>
        <v>0</v>
      </c>
      <c r="Q329" s="181">
        <v>0</v>
      </c>
      <c r="R329" s="181">
        <f>Q329*H329</f>
        <v>0</v>
      </c>
      <c r="S329" s="181">
        <v>0</v>
      </c>
      <c r="T329" s="182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3" t="s">
        <v>244</v>
      </c>
      <c r="AT329" s="183" t="s">
        <v>137</v>
      </c>
      <c r="AU329" s="183" t="s">
        <v>82</v>
      </c>
      <c r="AY329" s="19" t="s">
        <v>135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9" t="s">
        <v>80</v>
      </c>
      <c r="BK329" s="184">
        <f>ROUND(I329*H329,2)</f>
        <v>0</v>
      </c>
      <c r="BL329" s="19" t="s">
        <v>244</v>
      </c>
      <c r="BM329" s="183" t="s">
        <v>460</v>
      </c>
    </row>
    <row r="330" spans="1:65" s="2" customFormat="1">
      <c r="A330" s="36"/>
      <c r="B330" s="37"/>
      <c r="C330" s="38"/>
      <c r="D330" s="185" t="s">
        <v>144</v>
      </c>
      <c r="E330" s="38"/>
      <c r="F330" s="186" t="s">
        <v>461</v>
      </c>
      <c r="G330" s="38"/>
      <c r="H330" s="38"/>
      <c r="I330" s="187"/>
      <c r="J330" s="38"/>
      <c r="K330" s="38"/>
      <c r="L330" s="41"/>
      <c r="M330" s="188"/>
      <c r="N330" s="189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144</v>
      </c>
      <c r="AU330" s="19" t="s">
        <v>82</v>
      </c>
    </row>
    <row r="331" spans="1:65" s="14" customFormat="1">
      <c r="B331" s="201"/>
      <c r="C331" s="202"/>
      <c r="D331" s="192" t="s">
        <v>146</v>
      </c>
      <c r="E331" s="203" t="s">
        <v>21</v>
      </c>
      <c r="F331" s="204" t="s">
        <v>462</v>
      </c>
      <c r="G331" s="202"/>
      <c r="H331" s="205">
        <v>111.226</v>
      </c>
      <c r="I331" s="206"/>
      <c r="J331" s="202"/>
      <c r="K331" s="202"/>
      <c r="L331" s="207"/>
      <c r="M331" s="208"/>
      <c r="N331" s="209"/>
      <c r="O331" s="209"/>
      <c r="P331" s="209"/>
      <c r="Q331" s="209"/>
      <c r="R331" s="209"/>
      <c r="S331" s="209"/>
      <c r="T331" s="210"/>
      <c r="AT331" s="211" t="s">
        <v>146</v>
      </c>
      <c r="AU331" s="211" t="s">
        <v>82</v>
      </c>
      <c r="AV331" s="14" t="s">
        <v>82</v>
      </c>
      <c r="AW331" s="14" t="s">
        <v>33</v>
      </c>
      <c r="AX331" s="14" t="s">
        <v>80</v>
      </c>
      <c r="AY331" s="211" t="s">
        <v>135</v>
      </c>
    </row>
    <row r="332" spans="1:65" s="2" customFormat="1" ht="16.5" customHeight="1">
      <c r="A332" s="36"/>
      <c r="B332" s="37"/>
      <c r="C332" s="235" t="s">
        <v>463</v>
      </c>
      <c r="D332" s="235" t="s">
        <v>251</v>
      </c>
      <c r="E332" s="236" t="s">
        <v>464</v>
      </c>
      <c r="F332" s="237" t="s">
        <v>465</v>
      </c>
      <c r="G332" s="238" t="s">
        <v>140</v>
      </c>
      <c r="H332" s="239">
        <v>10.566000000000001</v>
      </c>
      <c r="I332" s="240"/>
      <c r="J332" s="241">
        <f>ROUND(I332*H332,2)</f>
        <v>0</v>
      </c>
      <c r="K332" s="237" t="s">
        <v>141</v>
      </c>
      <c r="L332" s="242"/>
      <c r="M332" s="243" t="s">
        <v>21</v>
      </c>
      <c r="N332" s="244" t="s">
        <v>43</v>
      </c>
      <c r="O332" s="66"/>
      <c r="P332" s="181">
        <f>O332*H332</f>
        <v>0</v>
      </c>
      <c r="Q332" s="181">
        <v>0.45</v>
      </c>
      <c r="R332" s="181">
        <f>Q332*H332</f>
        <v>4.7547000000000006</v>
      </c>
      <c r="S332" s="181">
        <v>0</v>
      </c>
      <c r="T332" s="182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3" t="s">
        <v>331</v>
      </c>
      <c r="AT332" s="183" t="s">
        <v>251</v>
      </c>
      <c r="AU332" s="183" t="s">
        <v>82</v>
      </c>
      <c r="AY332" s="19" t="s">
        <v>135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9" t="s">
        <v>80</v>
      </c>
      <c r="BK332" s="184">
        <f>ROUND(I332*H332,2)</f>
        <v>0</v>
      </c>
      <c r="BL332" s="19" t="s">
        <v>244</v>
      </c>
      <c r="BM332" s="183" t="s">
        <v>466</v>
      </c>
    </row>
    <row r="333" spans="1:65" s="14" customFormat="1">
      <c r="B333" s="201"/>
      <c r="C333" s="202"/>
      <c r="D333" s="192" t="s">
        <v>146</v>
      </c>
      <c r="E333" s="203" t="s">
        <v>21</v>
      </c>
      <c r="F333" s="204" t="s">
        <v>467</v>
      </c>
      <c r="G333" s="202"/>
      <c r="H333" s="205">
        <v>6.4390000000000001</v>
      </c>
      <c r="I333" s="206"/>
      <c r="J333" s="202"/>
      <c r="K333" s="202"/>
      <c r="L333" s="207"/>
      <c r="M333" s="208"/>
      <c r="N333" s="209"/>
      <c r="O333" s="209"/>
      <c r="P333" s="209"/>
      <c r="Q333" s="209"/>
      <c r="R333" s="209"/>
      <c r="S333" s="209"/>
      <c r="T333" s="210"/>
      <c r="AT333" s="211" t="s">
        <v>146</v>
      </c>
      <c r="AU333" s="211" t="s">
        <v>82</v>
      </c>
      <c r="AV333" s="14" t="s">
        <v>82</v>
      </c>
      <c r="AW333" s="14" t="s">
        <v>33</v>
      </c>
      <c r="AX333" s="14" t="s">
        <v>72</v>
      </c>
      <c r="AY333" s="211" t="s">
        <v>135</v>
      </c>
    </row>
    <row r="334" spans="1:65" s="14" customFormat="1">
      <c r="B334" s="201"/>
      <c r="C334" s="202"/>
      <c r="D334" s="192" t="s">
        <v>146</v>
      </c>
      <c r="E334" s="203" t="s">
        <v>21</v>
      </c>
      <c r="F334" s="204" t="s">
        <v>468</v>
      </c>
      <c r="G334" s="202"/>
      <c r="H334" s="205">
        <v>4.1269999999999998</v>
      </c>
      <c r="I334" s="206"/>
      <c r="J334" s="202"/>
      <c r="K334" s="202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146</v>
      </c>
      <c r="AU334" s="211" t="s">
        <v>82</v>
      </c>
      <c r="AV334" s="14" t="s">
        <v>82</v>
      </c>
      <c r="AW334" s="14" t="s">
        <v>33</v>
      </c>
      <c r="AX334" s="14" t="s">
        <v>72</v>
      </c>
      <c r="AY334" s="211" t="s">
        <v>135</v>
      </c>
    </row>
    <row r="335" spans="1:65" s="15" customFormat="1">
      <c r="B335" s="212"/>
      <c r="C335" s="213"/>
      <c r="D335" s="192" t="s">
        <v>146</v>
      </c>
      <c r="E335" s="214" t="s">
        <v>21</v>
      </c>
      <c r="F335" s="215" t="s">
        <v>150</v>
      </c>
      <c r="G335" s="213"/>
      <c r="H335" s="216">
        <v>10.565999999999999</v>
      </c>
      <c r="I335" s="217"/>
      <c r="J335" s="213"/>
      <c r="K335" s="213"/>
      <c r="L335" s="218"/>
      <c r="M335" s="219"/>
      <c r="N335" s="220"/>
      <c r="O335" s="220"/>
      <c r="P335" s="220"/>
      <c r="Q335" s="220"/>
      <c r="R335" s="220"/>
      <c r="S335" s="220"/>
      <c r="T335" s="221"/>
      <c r="AT335" s="222" t="s">
        <v>146</v>
      </c>
      <c r="AU335" s="222" t="s">
        <v>82</v>
      </c>
      <c r="AV335" s="15" t="s">
        <v>142</v>
      </c>
      <c r="AW335" s="15" t="s">
        <v>33</v>
      </c>
      <c r="AX335" s="15" t="s">
        <v>80</v>
      </c>
      <c r="AY335" s="222" t="s">
        <v>135</v>
      </c>
    </row>
    <row r="336" spans="1:65" s="2" customFormat="1" ht="24.2" customHeight="1">
      <c r="A336" s="36"/>
      <c r="B336" s="37"/>
      <c r="C336" s="172" t="s">
        <v>469</v>
      </c>
      <c r="D336" s="172" t="s">
        <v>137</v>
      </c>
      <c r="E336" s="173" t="s">
        <v>470</v>
      </c>
      <c r="F336" s="174" t="s">
        <v>471</v>
      </c>
      <c r="G336" s="175" t="s">
        <v>391</v>
      </c>
      <c r="H336" s="176">
        <v>4.8460000000000001</v>
      </c>
      <c r="I336" s="177"/>
      <c r="J336" s="178">
        <f>ROUND(I336*H336,2)</f>
        <v>0</v>
      </c>
      <c r="K336" s="174" t="s">
        <v>141</v>
      </c>
      <c r="L336" s="41"/>
      <c r="M336" s="179" t="s">
        <v>21</v>
      </c>
      <c r="N336" s="180" t="s">
        <v>43</v>
      </c>
      <c r="O336" s="66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3" t="s">
        <v>244</v>
      </c>
      <c r="AT336" s="183" t="s">
        <v>137</v>
      </c>
      <c r="AU336" s="183" t="s">
        <v>82</v>
      </c>
      <c r="AY336" s="19" t="s">
        <v>135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9" t="s">
        <v>80</v>
      </c>
      <c r="BK336" s="184">
        <f>ROUND(I336*H336,2)</f>
        <v>0</v>
      </c>
      <c r="BL336" s="19" t="s">
        <v>244</v>
      </c>
      <c r="BM336" s="183" t="s">
        <v>472</v>
      </c>
    </row>
    <row r="337" spans="1:65" s="2" customFormat="1">
      <c r="A337" s="36"/>
      <c r="B337" s="37"/>
      <c r="C337" s="38"/>
      <c r="D337" s="185" t="s">
        <v>144</v>
      </c>
      <c r="E337" s="38"/>
      <c r="F337" s="186" t="s">
        <v>473</v>
      </c>
      <c r="G337" s="38"/>
      <c r="H337" s="38"/>
      <c r="I337" s="187"/>
      <c r="J337" s="38"/>
      <c r="K337" s="38"/>
      <c r="L337" s="41"/>
      <c r="M337" s="188"/>
      <c r="N337" s="189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144</v>
      </c>
      <c r="AU337" s="19" t="s">
        <v>82</v>
      </c>
    </row>
    <row r="338" spans="1:65" s="12" customFormat="1" ht="22.9" customHeight="1">
      <c r="B338" s="156"/>
      <c r="C338" s="157"/>
      <c r="D338" s="158" t="s">
        <v>71</v>
      </c>
      <c r="E338" s="170" t="s">
        <v>474</v>
      </c>
      <c r="F338" s="170" t="s">
        <v>475</v>
      </c>
      <c r="G338" s="157"/>
      <c r="H338" s="157"/>
      <c r="I338" s="160"/>
      <c r="J338" s="171">
        <f>BK338</f>
        <v>0</v>
      </c>
      <c r="K338" s="157"/>
      <c r="L338" s="162"/>
      <c r="M338" s="163"/>
      <c r="N338" s="164"/>
      <c r="O338" s="164"/>
      <c r="P338" s="165">
        <f>SUM(P339:P352)</f>
        <v>0</v>
      </c>
      <c r="Q338" s="164"/>
      <c r="R338" s="165">
        <f>SUM(R339:R352)</f>
        <v>6.8902999999999992E-2</v>
      </c>
      <c r="S338" s="164"/>
      <c r="T338" s="166">
        <f>SUM(T339:T352)</f>
        <v>5.2979999999999999E-2</v>
      </c>
      <c r="AR338" s="167" t="s">
        <v>82</v>
      </c>
      <c r="AT338" s="168" t="s">
        <v>71</v>
      </c>
      <c r="AU338" s="168" t="s">
        <v>80</v>
      </c>
      <c r="AY338" s="167" t="s">
        <v>135</v>
      </c>
      <c r="BK338" s="169">
        <f>SUM(BK339:BK352)</f>
        <v>0</v>
      </c>
    </row>
    <row r="339" spans="1:65" s="2" customFormat="1" ht="16.5" customHeight="1">
      <c r="A339" s="36"/>
      <c r="B339" s="37"/>
      <c r="C339" s="172" t="s">
        <v>476</v>
      </c>
      <c r="D339" s="172" t="s">
        <v>137</v>
      </c>
      <c r="E339" s="173" t="s">
        <v>477</v>
      </c>
      <c r="F339" s="174" t="s">
        <v>478</v>
      </c>
      <c r="G339" s="175" t="s">
        <v>352</v>
      </c>
      <c r="H339" s="176">
        <v>12.8</v>
      </c>
      <c r="I339" s="177"/>
      <c r="J339" s="178">
        <f>ROUND(I339*H339,2)</f>
        <v>0</v>
      </c>
      <c r="K339" s="174" t="s">
        <v>141</v>
      </c>
      <c r="L339" s="41"/>
      <c r="M339" s="179" t="s">
        <v>21</v>
      </c>
      <c r="N339" s="180" t="s">
        <v>43</v>
      </c>
      <c r="O339" s="66"/>
      <c r="P339" s="181">
        <f>O339*H339</f>
        <v>0</v>
      </c>
      <c r="Q339" s="181">
        <v>0</v>
      </c>
      <c r="R339" s="181">
        <f>Q339*H339</f>
        <v>0</v>
      </c>
      <c r="S339" s="181">
        <v>2.5999999999999999E-3</v>
      </c>
      <c r="T339" s="182">
        <f>S339*H339</f>
        <v>3.3279999999999997E-2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3" t="s">
        <v>244</v>
      </c>
      <c r="AT339" s="183" t="s">
        <v>137</v>
      </c>
      <c r="AU339" s="183" t="s">
        <v>82</v>
      </c>
      <c r="AY339" s="19" t="s">
        <v>135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9" t="s">
        <v>80</v>
      </c>
      <c r="BK339" s="184">
        <f>ROUND(I339*H339,2)</f>
        <v>0</v>
      </c>
      <c r="BL339" s="19" t="s">
        <v>244</v>
      </c>
      <c r="BM339" s="183" t="s">
        <v>479</v>
      </c>
    </row>
    <row r="340" spans="1:65" s="2" customFormat="1">
      <c r="A340" s="36"/>
      <c r="B340" s="37"/>
      <c r="C340" s="38"/>
      <c r="D340" s="185" t="s">
        <v>144</v>
      </c>
      <c r="E340" s="38"/>
      <c r="F340" s="186" t="s">
        <v>480</v>
      </c>
      <c r="G340" s="38"/>
      <c r="H340" s="38"/>
      <c r="I340" s="187"/>
      <c r="J340" s="38"/>
      <c r="K340" s="38"/>
      <c r="L340" s="41"/>
      <c r="M340" s="188"/>
      <c r="N340" s="189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144</v>
      </c>
      <c r="AU340" s="19" t="s">
        <v>82</v>
      </c>
    </row>
    <row r="341" spans="1:65" s="2" customFormat="1" ht="16.5" customHeight="1">
      <c r="A341" s="36"/>
      <c r="B341" s="37"/>
      <c r="C341" s="172" t="s">
        <v>481</v>
      </c>
      <c r="D341" s="172" t="s">
        <v>137</v>
      </c>
      <c r="E341" s="173" t="s">
        <v>482</v>
      </c>
      <c r="F341" s="174" t="s">
        <v>483</v>
      </c>
      <c r="G341" s="175" t="s">
        <v>352</v>
      </c>
      <c r="H341" s="176">
        <v>5</v>
      </c>
      <c r="I341" s="177"/>
      <c r="J341" s="178">
        <f>ROUND(I341*H341,2)</f>
        <v>0</v>
      </c>
      <c r="K341" s="174" t="s">
        <v>141</v>
      </c>
      <c r="L341" s="41"/>
      <c r="M341" s="179" t="s">
        <v>21</v>
      </c>
      <c r="N341" s="180" t="s">
        <v>43</v>
      </c>
      <c r="O341" s="66"/>
      <c r="P341" s="181">
        <f>O341*H341</f>
        <v>0</v>
      </c>
      <c r="Q341" s="181">
        <v>0</v>
      </c>
      <c r="R341" s="181">
        <f>Q341*H341</f>
        <v>0</v>
      </c>
      <c r="S341" s="181">
        <v>3.9399999999999999E-3</v>
      </c>
      <c r="T341" s="182">
        <f>S341*H341</f>
        <v>1.9699999999999999E-2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3" t="s">
        <v>244</v>
      </c>
      <c r="AT341" s="183" t="s">
        <v>137</v>
      </c>
      <c r="AU341" s="183" t="s">
        <v>82</v>
      </c>
      <c r="AY341" s="19" t="s">
        <v>135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9" t="s">
        <v>80</v>
      </c>
      <c r="BK341" s="184">
        <f>ROUND(I341*H341,2)</f>
        <v>0</v>
      </c>
      <c r="BL341" s="19" t="s">
        <v>244</v>
      </c>
      <c r="BM341" s="183" t="s">
        <v>484</v>
      </c>
    </row>
    <row r="342" spans="1:65" s="2" customFormat="1">
      <c r="A342" s="36"/>
      <c r="B342" s="37"/>
      <c r="C342" s="38"/>
      <c r="D342" s="185" t="s">
        <v>144</v>
      </c>
      <c r="E342" s="38"/>
      <c r="F342" s="186" t="s">
        <v>485</v>
      </c>
      <c r="G342" s="38"/>
      <c r="H342" s="38"/>
      <c r="I342" s="187"/>
      <c r="J342" s="38"/>
      <c r="K342" s="38"/>
      <c r="L342" s="41"/>
      <c r="M342" s="188"/>
      <c r="N342" s="189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144</v>
      </c>
      <c r="AU342" s="19" t="s">
        <v>82</v>
      </c>
    </row>
    <row r="343" spans="1:65" s="2" customFormat="1" ht="24.2" customHeight="1">
      <c r="A343" s="36"/>
      <c r="B343" s="37"/>
      <c r="C343" s="172" t="s">
        <v>486</v>
      </c>
      <c r="D343" s="172" t="s">
        <v>137</v>
      </c>
      <c r="E343" s="173" t="s">
        <v>487</v>
      </c>
      <c r="F343" s="174" t="s">
        <v>488</v>
      </c>
      <c r="G343" s="175" t="s">
        <v>352</v>
      </c>
      <c r="H343" s="176">
        <v>17.5</v>
      </c>
      <c r="I343" s="177"/>
      <c r="J343" s="178">
        <f>ROUND(I343*H343,2)</f>
        <v>0</v>
      </c>
      <c r="K343" s="174" t="s">
        <v>21</v>
      </c>
      <c r="L343" s="41"/>
      <c r="M343" s="179" t="s">
        <v>21</v>
      </c>
      <c r="N343" s="180" t="s">
        <v>43</v>
      </c>
      <c r="O343" s="66"/>
      <c r="P343" s="181">
        <f>O343*H343</f>
        <v>0</v>
      </c>
      <c r="Q343" s="181">
        <v>1.17E-3</v>
      </c>
      <c r="R343" s="181">
        <f>Q343*H343</f>
        <v>2.0475E-2</v>
      </c>
      <c r="S343" s="181">
        <v>0</v>
      </c>
      <c r="T343" s="182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3" t="s">
        <v>244</v>
      </c>
      <c r="AT343" s="183" t="s">
        <v>137</v>
      </c>
      <c r="AU343" s="183" t="s">
        <v>82</v>
      </c>
      <c r="AY343" s="19" t="s">
        <v>135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9" t="s">
        <v>80</v>
      </c>
      <c r="BK343" s="184">
        <f>ROUND(I343*H343,2)</f>
        <v>0</v>
      </c>
      <c r="BL343" s="19" t="s">
        <v>244</v>
      </c>
      <c r="BM343" s="183" t="s">
        <v>489</v>
      </c>
    </row>
    <row r="344" spans="1:65" s="14" customFormat="1">
      <c r="B344" s="201"/>
      <c r="C344" s="202"/>
      <c r="D344" s="192" t="s">
        <v>146</v>
      </c>
      <c r="E344" s="203" t="s">
        <v>21</v>
      </c>
      <c r="F344" s="204" t="s">
        <v>490</v>
      </c>
      <c r="G344" s="202"/>
      <c r="H344" s="205">
        <v>17.5</v>
      </c>
      <c r="I344" s="206"/>
      <c r="J344" s="202"/>
      <c r="K344" s="202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146</v>
      </c>
      <c r="AU344" s="211" t="s">
        <v>82</v>
      </c>
      <c r="AV344" s="14" t="s">
        <v>82</v>
      </c>
      <c r="AW344" s="14" t="s">
        <v>33</v>
      </c>
      <c r="AX344" s="14" t="s">
        <v>80</v>
      </c>
      <c r="AY344" s="211" t="s">
        <v>135</v>
      </c>
    </row>
    <row r="345" spans="1:65" s="2" customFormat="1" ht="24.2" customHeight="1">
      <c r="A345" s="36"/>
      <c r="B345" s="37"/>
      <c r="C345" s="172" t="s">
        <v>491</v>
      </c>
      <c r="D345" s="172" t="s">
        <v>137</v>
      </c>
      <c r="E345" s="173" t="s">
        <v>492</v>
      </c>
      <c r="F345" s="174" t="s">
        <v>493</v>
      </c>
      <c r="G345" s="175" t="s">
        <v>352</v>
      </c>
      <c r="H345" s="176">
        <v>5.6</v>
      </c>
      <c r="I345" s="177"/>
      <c r="J345" s="178">
        <f>ROUND(I345*H345,2)</f>
        <v>0</v>
      </c>
      <c r="K345" s="174" t="s">
        <v>21</v>
      </c>
      <c r="L345" s="41"/>
      <c r="M345" s="179" t="s">
        <v>21</v>
      </c>
      <c r="N345" s="180" t="s">
        <v>43</v>
      </c>
      <c r="O345" s="66"/>
      <c r="P345" s="181">
        <f>O345*H345</f>
        <v>0</v>
      </c>
      <c r="Q345" s="181">
        <v>2.9099999999999998E-3</v>
      </c>
      <c r="R345" s="181">
        <f>Q345*H345</f>
        <v>1.6295999999999998E-2</v>
      </c>
      <c r="S345" s="181">
        <v>0</v>
      </c>
      <c r="T345" s="182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3" t="s">
        <v>244</v>
      </c>
      <c r="AT345" s="183" t="s">
        <v>137</v>
      </c>
      <c r="AU345" s="183" t="s">
        <v>82</v>
      </c>
      <c r="AY345" s="19" t="s">
        <v>135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9" t="s">
        <v>80</v>
      </c>
      <c r="BK345" s="184">
        <f>ROUND(I345*H345,2)</f>
        <v>0</v>
      </c>
      <c r="BL345" s="19" t="s">
        <v>244</v>
      </c>
      <c r="BM345" s="183" t="s">
        <v>494</v>
      </c>
    </row>
    <row r="346" spans="1:65" s="14" customFormat="1">
      <c r="B346" s="201"/>
      <c r="C346" s="202"/>
      <c r="D346" s="192" t="s">
        <v>146</v>
      </c>
      <c r="E346" s="203" t="s">
        <v>21</v>
      </c>
      <c r="F346" s="204" t="s">
        <v>495</v>
      </c>
      <c r="G346" s="202"/>
      <c r="H346" s="205">
        <v>5.6</v>
      </c>
      <c r="I346" s="206"/>
      <c r="J346" s="202"/>
      <c r="K346" s="202"/>
      <c r="L346" s="207"/>
      <c r="M346" s="208"/>
      <c r="N346" s="209"/>
      <c r="O346" s="209"/>
      <c r="P346" s="209"/>
      <c r="Q346" s="209"/>
      <c r="R346" s="209"/>
      <c r="S346" s="209"/>
      <c r="T346" s="210"/>
      <c r="AT346" s="211" t="s">
        <v>146</v>
      </c>
      <c r="AU346" s="211" t="s">
        <v>82</v>
      </c>
      <c r="AV346" s="14" t="s">
        <v>82</v>
      </c>
      <c r="AW346" s="14" t="s">
        <v>33</v>
      </c>
      <c r="AX346" s="14" t="s">
        <v>72</v>
      </c>
      <c r="AY346" s="211" t="s">
        <v>135</v>
      </c>
    </row>
    <row r="347" spans="1:65" s="15" customFormat="1">
      <c r="B347" s="212"/>
      <c r="C347" s="213"/>
      <c r="D347" s="192" t="s">
        <v>146</v>
      </c>
      <c r="E347" s="214" t="s">
        <v>21</v>
      </c>
      <c r="F347" s="215" t="s">
        <v>150</v>
      </c>
      <c r="G347" s="213"/>
      <c r="H347" s="216">
        <v>5.6</v>
      </c>
      <c r="I347" s="217"/>
      <c r="J347" s="213"/>
      <c r="K347" s="213"/>
      <c r="L347" s="218"/>
      <c r="M347" s="219"/>
      <c r="N347" s="220"/>
      <c r="O347" s="220"/>
      <c r="P347" s="220"/>
      <c r="Q347" s="220"/>
      <c r="R347" s="220"/>
      <c r="S347" s="220"/>
      <c r="T347" s="221"/>
      <c r="AT347" s="222" t="s">
        <v>146</v>
      </c>
      <c r="AU347" s="222" t="s">
        <v>82</v>
      </c>
      <c r="AV347" s="15" t="s">
        <v>142</v>
      </c>
      <c r="AW347" s="15" t="s">
        <v>33</v>
      </c>
      <c r="AX347" s="15" t="s">
        <v>80</v>
      </c>
      <c r="AY347" s="222" t="s">
        <v>135</v>
      </c>
    </row>
    <row r="348" spans="1:65" s="2" customFormat="1" ht="21.75" customHeight="1">
      <c r="A348" s="36"/>
      <c r="B348" s="37"/>
      <c r="C348" s="172" t="s">
        <v>496</v>
      </c>
      <c r="D348" s="172" t="s">
        <v>137</v>
      </c>
      <c r="E348" s="173" t="s">
        <v>497</v>
      </c>
      <c r="F348" s="174" t="s">
        <v>498</v>
      </c>
      <c r="G348" s="175" t="s">
        <v>352</v>
      </c>
      <c r="H348" s="176">
        <v>12.8</v>
      </c>
      <c r="I348" s="177"/>
      <c r="J348" s="178">
        <f>ROUND(I348*H348,2)</f>
        <v>0</v>
      </c>
      <c r="K348" s="174" t="s">
        <v>141</v>
      </c>
      <c r="L348" s="41"/>
      <c r="M348" s="179" t="s">
        <v>21</v>
      </c>
      <c r="N348" s="180" t="s">
        <v>43</v>
      </c>
      <c r="O348" s="66"/>
      <c r="P348" s="181">
        <f>O348*H348</f>
        <v>0</v>
      </c>
      <c r="Q348" s="181">
        <v>1.6900000000000001E-3</v>
      </c>
      <c r="R348" s="181">
        <f>Q348*H348</f>
        <v>2.1632000000000002E-2</v>
      </c>
      <c r="S348" s="181">
        <v>0</v>
      </c>
      <c r="T348" s="182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3" t="s">
        <v>244</v>
      </c>
      <c r="AT348" s="183" t="s">
        <v>137</v>
      </c>
      <c r="AU348" s="183" t="s">
        <v>82</v>
      </c>
      <c r="AY348" s="19" t="s">
        <v>135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9" t="s">
        <v>80</v>
      </c>
      <c r="BK348" s="184">
        <f>ROUND(I348*H348,2)</f>
        <v>0</v>
      </c>
      <c r="BL348" s="19" t="s">
        <v>244</v>
      </c>
      <c r="BM348" s="183" t="s">
        <v>499</v>
      </c>
    </row>
    <row r="349" spans="1:65" s="2" customFormat="1">
      <c r="A349" s="36"/>
      <c r="B349" s="37"/>
      <c r="C349" s="38"/>
      <c r="D349" s="185" t="s">
        <v>144</v>
      </c>
      <c r="E349" s="38"/>
      <c r="F349" s="186" t="s">
        <v>500</v>
      </c>
      <c r="G349" s="38"/>
      <c r="H349" s="38"/>
      <c r="I349" s="187"/>
      <c r="J349" s="38"/>
      <c r="K349" s="38"/>
      <c r="L349" s="41"/>
      <c r="M349" s="188"/>
      <c r="N349" s="189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144</v>
      </c>
      <c r="AU349" s="19" t="s">
        <v>82</v>
      </c>
    </row>
    <row r="350" spans="1:65" s="14" customFormat="1">
      <c r="B350" s="201"/>
      <c r="C350" s="202"/>
      <c r="D350" s="192" t="s">
        <v>146</v>
      </c>
      <c r="E350" s="203" t="s">
        <v>21</v>
      </c>
      <c r="F350" s="204" t="s">
        <v>501</v>
      </c>
      <c r="G350" s="202"/>
      <c r="H350" s="205">
        <v>12.8</v>
      </c>
      <c r="I350" s="206"/>
      <c r="J350" s="202"/>
      <c r="K350" s="202"/>
      <c r="L350" s="207"/>
      <c r="M350" s="208"/>
      <c r="N350" s="209"/>
      <c r="O350" s="209"/>
      <c r="P350" s="209"/>
      <c r="Q350" s="209"/>
      <c r="R350" s="209"/>
      <c r="S350" s="209"/>
      <c r="T350" s="210"/>
      <c r="AT350" s="211" t="s">
        <v>146</v>
      </c>
      <c r="AU350" s="211" t="s">
        <v>82</v>
      </c>
      <c r="AV350" s="14" t="s">
        <v>82</v>
      </c>
      <c r="AW350" s="14" t="s">
        <v>33</v>
      </c>
      <c r="AX350" s="14" t="s">
        <v>80</v>
      </c>
      <c r="AY350" s="211" t="s">
        <v>135</v>
      </c>
    </row>
    <row r="351" spans="1:65" s="2" customFormat="1" ht="24.2" customHeight="1">
      <c r="A351" s="36"/>
      <c r="B351" s="37"/>
      <c r="C351" s="172" t="s">
        <v>502</v>
      </c>
      <c r="D351" s="172" t="s">
        <v>137</v>
      </c>
      <c r="E351" s="173" t="s">
        <v>503</v>
      </c>
      <c r="F351" s="174" t="s">
        <v>504</v>
      </c>
      <c r="G351" s="175" t="s">
        <v>352</v>
      </c>
      <c r="H351" s="176">
        <v>5</v>
      </c>
      <c r="I351" s="177"/>
      <c r="J351" s="178">
        <f>ROUND(I351*H351,2)</f>
        <v>0</v>
      </c>
      <c r="K351" s="174" t="s">
        <v>21</v>
      </c>
      <c r="L351" s="41"/>
      <c r="M351" s="179" t="s">
        <v>21</v>
      </c>
      <c r="N351" s="180" t="s">
        <v>43</v>
      </c>
      <c r="O351" s="66"/>
      <c r="P351" s="181">
        <f>O351*H351</f>
        <v>0</v>
      </c>
      <c r="Q351" s="181">
        <v>2.0999999999999999E-3</v>
      </c>
      <c r="R351" s="181">
        <f>Q351*H351</f>
        <v>1.0499999999999999E-2</v>
      </c>
      <c r="S351" s="181">
        <v>0</v>
      </c>
      <c r="T351" s="182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3" t="s">
        <v>244</v>
      </c>
      <c r="AT351" s="183" t="s">
        <v>137</v>
      </c>
      <c r="AU351" s="183" t="s">
        <v>82</v>
      </c>
      <c r="AY351" s="19" t="s">
        <v>135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9" t="s">
        <v>80</v>
      </c>
      <c r="BK351" s="184">
        <f>ROUND(I351*H351,2)</f>
        <v>0</v>
      </c>
      <c r="BL351" s="19" t="s">
        <v>244</v>
      </c>
      <c r="BM351" s="183" t="s">
        <v>505</v>
      </c>
    </row>
    <row r="352" spans="1:65" s="14" customFormat="1">
      <c r="B352" s="201"/>
      <c r="C352" s="202"/>
      <c r="D352" s="192" t="s">
        <v>146</v>
      </c>
      <c r="E352" s="203" t="s">
        <v>21</v>
      </c>
      <c r="F352" s="204" t="s">
        <v>506</v>
      </c>
      <c r="G352" s="202"/>
      <c r="H352" s="205">
        <v>5</v>
      </c>
      <c r="I352" s="206"/>
      <c r="J352" s="202"/>
      <c r="K352" s="202"/>
      <c r="L352" s="207"/>
      <c r="M352" s="208"/>
      <c r="N352" s="209"/>
      <c r="O352" s="209"/>
      <c r="P352" s="209"/>
      <c r="Q352" s="209"/>
      <c r="R352" s="209"/>
      <c r="S352" s="209"/>
      <c r="T352" s="210"/>
      <c r="AT352" s="211" t="s">
        <v>146</v>
      </c>
      <c r="AU352" s="211" t="s">
        <v>82</v>
      </c>
      <c r="AV352" s="14" t="s">
        <v>82</v>
      </c>
      <c r="AW352" s="14" t="s">
        <v>33</v>
      </c>
      <c r="AX352" s="14" t="s">
        <v>80</v>
      </c>
      <c r="AY352" s="211" t="s">
        <v>135</v>
      </c>
    </row>
    <row r="353" spans="1:65" s="12" customFormat="1" ht="22.9" customHeight="1">
      <c r="B353" s="156"/>
      <c r="C353" s="157"/>
      <c r="D353" s="158" t="s">
        <v>71</v>
      </c>
      <c r="E353" s="170" t="s">
        <v>507</v>
      </c>
      <c r="F353" s="170" t="s">
        <v>508</v>
      </c>
      <c r="G353" s="157"/>
      <c r="H353" s="157"/>
      <c r="I353" s="160"/>
      <c r="J353" s="171">
        <f>BK353</f>
        <v>0</v>
      </c>
      <c r="K353" s="157"/>
      <c r="L353" s="162"/>
      <c r="M353" s="163"/>
      <c r="N353" s="164"/>
      <c r="O353" s="164"/>
      <c r="P353" s="165">
        <f>SUM(P354:P355)</f>
        <v>0</v>
      </c>
      <c r="Q353" s="164"/>
      <c r="R353" s="165">
        <f>SUM(R354:R355)</f>
        <v>0</v>
      </c>
      <c r="S353" s="164"/>
      <c r="T353" s="166">
        <f>SUM(T354:T355)</f>
        <v>0.2414</v>
      </c>
      <c r="AR353" s="167" t="s">
        <v>82</v>
      </c>
      <c r="AT353" s="168" t="s">
        <v>71</v>
      </c>
      <c r="AU353" s="168" t="s">
        <v>80</v>
      </c>
      <c r="AY353" s="167" t="s">
        <v>135</v>
      </c>
      <c r="BK353" s="169">
        <f>SUM(BK354:BK355)</f>
        <v>0</v>
      </c>
    </row>
    <row r="354" spans="1:65" s="2" customFormat="1" ht="16.5" customHeight="1">
      <c r="A354" s="36"/>
      <c r="B354" s="37"/>
      <c r="C354" s="172" t="s">
        <v>509</v>
      </c>
      <c r="D354" s="172" t="s">
        <v>137</v>
      </c>
      <c r="E354" s="173" t="s">
        <v>510</v>
      </c>
      <c r="F354" s="174" t="s">
        <v>511</v>
      </c>
      <c r="G354" s="175" t="s">
        <v>352</v>
      </c>
      <c r="H354" s="176">
        <v>20</v>
      </c>
      <c r="I354" s="177"/>
      <c r="J354" s="178">
        <f>ROUND(I354*H354,2)</f>
        <v>0</v>
      </c>
      <c r="K354" s="174" t="s">
        <v>21</v>
      </c>
      <c r="L354" s="41"/>
      <c r="M354" s="179" t="s">
        <v>21</v>
      </c>
      <c r="N354" s="180" t="s">
        <v>43</v>
      </c>
      <c r="O354" s="66"/>
      <c r="P354" s="181">
        <f>O354*H354</f>
        <v>0</v>
      </c>
      <c r="Q354" s="181">
        <v>0</v>
      </c>
      <c r="R354" s="181">
        <f>Q354*H354</f>
        <v>0</v>
      </c>
      <c r="S354" s="181">
        <v>1.2070000000000001E-2</v>
      </c>
      <c r="T354" s="182">
        <f>S354*H354</f>
        <v>0.2414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3" t="s">
        <v>244</v>
      </c>
      <c r="AT354" s="183" t="s">
        <v>137</v>
      </c>
      <c r="AU354" s="183" t="s">
        <v>82</v>
      </c>
      <c r="AY354" s="19" t="s">
        <v>135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9" t="s">
        <v>80</v>
      </c>
      <c r="BK354" s="184">
        <f>ROUND(I354*H354,2)</f>
        <v>0</v>
      </c>
      <c r="BL354" s="19" t="s">
        <v>244</v>
      </c>
      <c r="BM354" s="183" t="s">
        <v>512</v>
      </c>
    </row>
    <row r="355" spans="1:65" s="14" customFormat="1">
      <c r="B355" s="201"/>
      <c r="C355" s="202"/>
      <c r="D355" s="192" t="s">
        <v>146</v>
      </c>
      <c r="E355" s="203" t="s">
        <v>21</v>
      </c>
      <c r="F355" s="204" t="s">
        <v>513</v>
      </c>
      <c r="G355" s="202"/>
      <c r="H355" s="205">
        <v>20</v>
      </c>
      <c r="I355" s="206"/>
      <c r="J355" s="202"/>
      <c r="K355" s="202"/>
      <c r="L355" s="207"/>
      <c r="M355" s="208"/>
      <c r="N355" s="209"/>
      <c r="O355" s="209"/>
      <c r="P355" s="209"/>
      <c r="Q355" s="209"/>
      <c r="R355" s="209"/>
      <c r="S355" s="209"/>
      <c r="T355" s="210"/>
      <c r="AT355" s="211" t="s">
        <v>146</v>
      </c>
      <c r="AU355" s="211" t="s">
        <v>82</v>
      </c>
      <c r="AV355" s="14" t="s">
        <v>82</v>
      </c>
      <c r="AW355" s="14" t="s">
        <v>33</v>
      </c>
      <c r="AX355" s="14" t="s">
        <v>80</v>
      </c>
      <c r="AY355" s="211" t="s">
        <v>135</v>
      </c>
    </row>
    <row r="356" spans="1:65" s="12" customFormat="1" ht="22.9" customHeight="1">
      <c r="B356" s="156"/>
      <c r="C356" s="157"/>
      <c r="D356" s="158" t="s">
        <v>71</v>
      </c>
      <c r="E356" s="170" t="s">
        <v>514</v>
      </c>
      <c r="F356" s="170" t="s">
        <v>515</v>
      </c>
      <c r="G356" s="157"/>
      <c r="H356" s="157"/>
      <c r="I356" s="160"/>
      <c r="J356" s="171">
        <f>BK356</f>
        <v>0</v>
      </c>
      <c r="K356" s="157"/>
      <c r="L356" s="162"/>
      <c r="M356" s="163"/>
      <c r="N356" s="164"/>
      <c r="O356" s="164"/>
      <c r="P356" s="165">
        <f>SUM(P357:P376)</f>
        <v>0</v>
      </c>
      <c r="Q356" s="164"/>
      <c r="R356" s="165">
        <f>SUM(R357:R376)</f>
        <v>0</v>
      </c>
      <c r="S356" s="164"/>
      <c r="T356" s="166">
        <f>SUM(T357:T376)</f>
        <v>0.32</v>
      </c>
      <c r="AR356" s="167" t="s">
        <v>82</v>
      </c>
      <c r="AT356" s="168" t="s">
        <v>71</v>
      </c>
      <c r="AU356" s="168" t="s">
        <v>80</v>
      </c>
      <c r="AY356" s="167" t="s">
        <v>135</v>
      </c>
      <c r="BK356" s="169">
        <f>SUM(BK357:BK376)</f>
        <v>0</v>
      </c>
    </row>
    <row r="357" spans="1:65" s="2" customFormat="1" ht="16.5" customHeight="1">
      <c r="A357" s="36"/>
      <c r="B357" s="37"/>
      <c r="C357" s="172" t="s">
        <v>516</v>
      </c>
      <c r="D357" s="172" t="s">
        <v>137</v>
      </c>
      <c r="E357" s="173" t="s">
        <v>517</v>
      </c>
      <c r="F357" s="174" t="s">
        <v>518</v>
      </c>
      <c r="G357" s="175" t="s">
        <v>352</v>
      </c>
      <c r="H357" s="176">
        <v>20</v>
      </c>
      <c r="I357" s="177"/>
      <c r="J357" s="178">
        <f>ROUND(I357*H357,2)</f>
        <v>0</v>
      </c>
      <c r="K357" s="174" t="s">
        <v>141</v>
      </c>
      <c r="L357" s="41"/>
      <c r="M357" s="179" t="s">
        <v>21</v>
      </c>
      <c r="N357" s="180" t="s">
        <v>43</v>
      </c>
      <c r="O357" s="66"/>
      <c r="P357" s="181">
        <f>O357*H357</f>
        <v>0</v>
      </c>
      <c r="Q357" s="181">
        <v>0</v>
      </c>
      <c r="R357" s="181">
        <f>Q357*H357</f>
        <v>0</v>
      </c>
      <c r="S357" s="181">
        <v>1.6E-2</v>
      </c>
      <c r="T357" s="182">
        <f>S357*H357</f>
        <v>0.32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3" t="s">
        <v>244</v>
      </c>
      <c r="AT357" s="183" t="s">
        <v>137</v>
      </c>
      <c r="AU357" s="183" t="s">
        <v>82</v>
      </c>
      <c r="AY357" s="19" t="s">
        <v>135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9" t="s">
        <v>80</v>
      </c>
      <c r="BK357" s="184">
        <f>ROUND(I357*H357,2)</f>
        <v>0</v>
      </c>
      <c r="BL357" s="19" t="s">
        <v>244</v>
      </c>
      <c r="BM357" s="183" t="s">
        <v>519</v>
      </c>
    </row>
    <row r="358" spans="1:65" s="2" customFormat="1">
      <c r="A358" s="36"/>
      <c r="B358" s="37"/>
      <c r="C358" s="38"/>
      <c r="D358" s="185" t="s">
        <v>144</v>
      </c>
      <c r="E358" s="38"/>
      <c r="F358" s="186" t="s">
        <v>520</v>
      </c>
      <c r="G358" s="38"/>
      <c r="H358" s="38"/>
      <c r="I358" s="187"/>
      <c r="J358" s="38"/>
      <c r="K358" s="38"/>
      <c r="L358" s="41"/>
      <c r="M358" s="188"/>
      <c r="N358" s="189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144</v>
      </c>
      <c r="AU358" s="19" t="s">
        <v>82</v>
      </c>
    </row>
    <row r="359" spans="1:65" s="14" customFormat="1">
      <c r="B359" s="201"/>
      <c r="C359" s="202"/>
      <c r="D359" s="192" t="s">
        <v>146</v>
      </c>
      <c r="E359" s="203" t="s">
        <v>21</v>
      </c>
      <c r="F359" s="204" t="s">
        <v>513</v>
      </c>
      <c r="G359" s="202"/>
      <c r="H359" s="205">
        <v>20</v>
      </c>
      <c r="I359" s="206"/>
      <c r="J359" s="202"/>
      <c r="K359" s="202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146</v>
      </c>
      <c r="AU359" s="211" t="s">
        <v>82</v>
      </c>
      <c r="AV359" s="14" t="s">
        <v>82</v>
      </c>
      <c r="AW359" s="14" t="s">
        <v>33</v>
      </c>
      <c r="AX359" s="14" t="s">
        <v>80</v>
      </c>
      <c r="AY359" s="211" t="s">
        <v>135</v>
      </c>
    </row>
    <row r="360" spans="1:65" s="2" customFormat="1" ht="16.5" customHeight="1">
      <c r="A360" s="36"/>
      <c r="B360" s="37"/>
      <c r="C360" s="172" t="s">
        <v>521</v>
      </c>
      <c r="D360" s="172" t="s">
        <v>137</v>
      </c>
      <c r="E360" s="173" t="s">
        <v>522</v>
      </c>
      <c r="F360" s="174" t="s">
        <v>523</v>
      </c>
      <c r="G360" s="175" t="s">
        <v>352</v>
      </c>
      <c r="H360" s="176">
        <v>74.87</v>
      </c>
      <c r="I360" s="177"/>
      <c r="J360" s="178">
        <f>ROUND(I360*H360,2)</f>
        <v>0</v>
      </c>
      <c r="K360" s="174" t="s">
        <v>21</v>
      </c>
      <c r="L360" s="41"/>
      <c r="M360" s="179" t="s">
        <v>21</v>
      </c>
      <c r="N360" s="180" t="s">
        <v>43</v>
      </c>
      <c r="O360" s="66"/>
      <c r="P360" s="181">
        <f>O360*H360</f>
        <v>0</v>
      </c>
      <c r="Q360" s="181">
        <v>0</v>
      </c>
      <c r="R360" s="181">
        <f>Q360*H360</f>
        <v>0</v>
      </c>
      <c r="S360" s="181">
        <v>0</v>
      </c>
      <c r="T360" s="182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3" t="s">
        <v>244</v>
      </c>
      <c r="AT360" s="183" t="s">
        <v>137</v>
      </c>
      <c r="AU360" s="183" t="s">
        <v>82</v>
      </c>
      <c r="AY360" s="19" t="s">
        <v>135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9" t="s">
        <v>80</v>
      </c>
      <c r="BK360" s="184">
        <f>ROUND(I360*H360,2)</f>
        <v>0</v>
      </c>
      <c r="BL360" s="19" t="s">
        <v>244</v>
      </c>
      <c r="BM360" s="183" t="s">
        <v>524</v>
      </c>
    </row>
    <row r="361" spans="1:65" s="14" customFormat="1">
      <c r="B361" s="201"/>
      <c r="C361" s="202"/>
      <c r="D361" s="192" t="s">
        <v>146</v>
      </c>
      <c r="E361" s="203" t="s">
        <v>21</v>
      </c>
      <c r="F361" s="204" t="s">
        <v>525</v>
      </c>
      <c r="G361" s="202"/>
      <c r="H361" s="205">
        <v>74.87</v>
      </c>
      <c r="I361" s="206"/>
      <c r="J361" s="202"/>
      <c r="K361" s="202"/>
      <c r="L361" s="207"/>
      <c r="M361" s="208"/>
      <c r="N361" s="209"/>
      <c r="O361" s="209"/>
      <c r="P361" s="209"/>
      <c r="Q361" s="209"/>
      <c r="R361" s="209"/>
      <c r="S361" s="209"/>
      <c r="T361" s="210"/>
      <c r="AT361" s="211" t="s">
        <v>146</v>
      </c>
      <c r="AU361" s="211" t="s">
        <v>82</v>
      </c>
      <c r="AV361" s="14" t="s">
        <v>82</v>
      </c>
      <c r="AW361" s="14" t="s">
        <v>33</v>
      </c>
      <c r="AX361" s="14" t="s">
        <v>72</v>
      </c>
      <c r="AY361" s="211" t="s">
        <v>135</v>
      </c>
    </row>
    <row r="362" spans="1:65" s="15" customFormat="1">
      <c r="B362" s="212"/>
      <c r="C362" s="213"/>
      <c r="D362" s="192" t="s">
        <v>146</v>
      </c>
      <c r="E362" s="214" t="s">
        <v>21</v>
      </c>
      <c r="F362" s="215" t="s">
        <v>150</v>
      </c>
      <c r="G362" s="213"/>
      <c r="H362" s="216">
        <v>74.87</v>
      </c>
      <c r="I362" s="217"/>
      <c r="J362" s="213"/>
      <c r="K362" s="213"/>
      <c r="L362" s="218"/>
      <c r="M362" s="219"/>
      <c r="N362" s="220"/>
      <c r="O362" s="220"/>
      <c r="P362" s="220"/>
      <c r="Q362" s="220"/>
      <c r="R362" s="220"/>
      <c r="S362" s="220"/>
      <c r="T362" s="221"/>
      <c r="AT362" s="222" t="s">
        <v>146</v>
      </c>
      <c r="AU362" s="222" t="s">
        <v>82</v>
      </c>
      <c r="AV362" s="15" t="s">
        <v>142</v>
      </c>
      <c r="AW362" s="15" t="s">
        <v>33</v>
      </c>
      <c r="AX362" s="15" t="s">
        <v>80</v>
      </c>
      <c r="AY362" s="222" t="s">
        <v>135</v>
      </c>
    </row>
    <row r="363" spans="1:65" s="2" customFormat="1" ht="16.5" customHeight="1">
      <c r="A363" s="36"/>
      <c r="B363" s="37"/>
      <c r="C363" s="172" t="s">
        <v>526</v>
      </c>
      <c r="D363" s="172" t="s">
        <v>137</v>
      </c>
      <c r="E363" s="173" t="s">
        <v>527</v>
      </c>
      <c r="F363" s="174" t="s">
        <v>528</v>
      </c>
      <c r="G363" s="175" t="s">
        <v>352</v>
      </c>
      <c r="H363" s="176">
        <v>38.700000000000003</v>
      </c>
      <c r="I363" s="177"/>
      <c r="J363" s="178">
        <f>ROUND(I363*H363,2)</f>
        <v>0</v>
      </c>
      <c r="K363" s="174" t="s">
        <v>21</v>
      </c>
      <c r="L363" s="41"/>
      <c r="M363" s="179" t="s">
        <v>21</v>
      </c>
      <c r="N363" s="180" t="s">
        <v>43</v>
      </c>
      <c r="O363" s="66"/>
      <c r="P363" s="181">
        <f>O363*H363</f>
        <v>0</v>
      </c>
      <c r="Q363" s="181">
        <v>0</v>
      </c>
      <c r="R363" s="181">
        <f>Q363*H363</f>
        <v>0</v>
      </c>
      <c r="S363" s="181">
        <v>0</v>
      </c>
      <c r="T363" s="182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3" t="s">
        <v>244</v>
      </c>
      <c r="AT363" s="183" t="s">
        <v>137</v>
      </c>
      <c r="AU363" s="183" t="s">
        <v>82</v>
      </c>
      <c r="AY363" s="19" t="s">
        <v>135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9" t="s">
        <v>80</v>
      </c>
      <c r="BK363" s="184">
        <f>ROUND(I363*H363,2)</f>
        <v>0</v>
      </c>
      <c r="BL363" s="19" t="s">
        <v>244</v>
      </c>
      <c r="BM363" s="183" t="s">
        <v>529</v>
      </c>
    </row>
    <row r="364" spans="1:65" s="13" customFormat="1">
      <c r="B364" s="190"/>
      <c r="C364" s="191"/>
      <c r="D364" s="192" t="s">
        <v>146</v>
      </c>
      <c r="E364" s="193" t="s">
        <v>21</v>
      </c>
      <c r="F364" s="194" t="s">
        <v>273</v>
      </c>
      <c r="G364" s="191"/>
      <c r="H364" s="193" t="s">
        <v>21</v>
      </c>
      <c r="I364" s="195"/>
      <c r="J364" s="191"/>
      <c r="K364" s="191"/>
      <c r="L364" s="196"/>
      <c r="M364" s="197"/>
      <c r="N364" s="198"/>
      <c r="O364" s="198"/>
      <c r="P364" s="198"/>
      <c r="Q364" s="198"/>
      <c r="R364" s="198"/>
      <c r="S364" s="198"/>
      <c r="T364" s="199"/>
      <c r="AT364" s="200" t="s">
        <v>146</v>
      </c>
      <c r="AU364" s="200" t="s">
        <v>82</v>
      </c>
      <c r="AV364" s="13" t="s">
        <v>80</v>
      </c>
      <c r="AW364" s="13" t="s">
        <v>33</v>
      </c>
      <c r="AX364" s="13" t="s">
        <v>72</v>
      </c>
      <c r="AY364" s="200" t="s">
        <v>135</v>
      </c>
    </row>
    <row r="365" spans="1:65" s="14" customFormat="1">
      <c r="B365" s="201"/>
      <c r="C365" s="202"/>
      <c r="D365" s="192" t="s">
        <v>146</v>
      </c>
      <c r="E365" s="203" t="s">
        <v>21</v>
      </c>
      <c r="F365" s="204" t="s">
        <v>530</v>
      </c>
      <c r="G365" s="202"/>
      <c r="H365" s="205">
        <v>38.700000000000003</v>
      </c>
      <c r="I365" s="206"/>
      <c r="J365" s="202"/>
      <c r="K365" s="202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146</v>
      </c>
      <c r="AU365" s="211" t="s">
        <v>82</v>
      </c>
      <c r="AV365" s="14" t="s">
        <v>82</v>
      </c>
      <c r="AW365" s="14" t="s">
        <v>33</v>
      </c>
      <c r="AX365" s="14" t="s">
        <v>72</v>
      </c>
      <c r="AY365" s="211" t="s">
        <v>135</v>
      </c>
    </row>
    <row r="366" spans="1:65" s="15" customFormat="1">
      <c r="B366" s="212"/>
      <c r="C366" s="213"/>
      <c r="D366" s="192" t="s">
        <v>146</v>
      </c>
      <c r="E366" s="214" t="s">
        <v>21</v>
      </c>
      <c r="F366" s="215" t="s">
        <v>150</v>
      </c>
      <c r="G366" s="213"/>
      <c r="H366" s="216">
        <v>38.700000000000003</v>
      </c>
      <c r="I366" s="217"/>
      <c r="J366" s="213"/>
      <c r="K366" s="213"/>
      <c r="L366" s="218"/>
      <c r="M366" s="219"/>
      <c r="N366" s="220"/>
      <c r="O366" s="220"/>
      <c r="P366" s="220"/>
      <c r="Q366" s="220"/>
      <c r="R366" s="220"/>
      <c r="S366" s="220"/>
      <c r="T366" s="221"/>
      <c r="AT366" s="222" t="s">
        <v>146</v>
      </c>
      <c r="AU366" s="222" t="s">
        <v>82</v>
      </c>
      <c r="AV366" s="15" t="s">
        <v>142</v>
      </c>
      <c r="AW366" s="15" t="s">
        <v>33</v>
      </c>
      <c r="AX366" s="15" t="s">
        <v>80</v>
      </c>
      <c r="AY366" s="222" t="s">
        <v>135</v>
      </c>
    </row>
    <row r="367" spans="1:65" s="2" customFormat="1" ht="16.5" customHeight="1">
      <c r="A367" s="36"/>
      <c r="B367" s="37"/>
      <c r="C367" s="172" t="s">
        <v>531</v>
      </c>
      <c r="D367" s="172" t="s">
        <v>137</v>
      </c>
      <c r="E367" s="173" t="s">
        <v>532</v>
      </c>
      <c r="F367" s="174" t="s">
        <v>533</v>
      </c>
      <c r="G367" s="175" t="s">
        <v>242</v>
      </c>
      <c r="H367" s="176">
        <v>1</v>
      </c>
      <c r="I367" s="177"/>
      <c r="J367" s="178">
        <f>ROUND(I367*H367,2)</f>
        <v>0</v>
      </c>
      <c r="K367" s="174" t="s">
        <v>21</v>
      </c>
      <c r="L367" s="41"/>
      <c r="M367" s="179" t="s">
        <v>21</v>
      </c>
      <c r="N367" s="180" t="s">
        <v>43</v>
      </c>
      <c r="O367" s="66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3" t="s">
        <v>244</v>
      </c>
      <c r="AT367" s="183" t="s">
        <v>137</v>
      </c>
      <c r="AU367" s="183" t="s">
        <v>82</v>
      </c>
      <c r="AY367" s="19" t="s">
        <v>135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9" t="s">
        <v>80</v>
      </c>
      <c r="BK367" s="184">
        <f>ROUND(I367*H367,2)</f>
        <v>0</v>
      </c>
      <c r="BL367" s="19" t="s">
        <v>244</v>
      </c>
      <c r="BM367" s="183" t="s">
        <v>534</v>
      </c>
    </row>
    <row r="368" spans="1:65" s="2" customFormat="1" ht="68.25">
      <c r="A368" s="36"/>
      <c r="B368" s="37"/>
      <c r="C368" s="38"/>
      <c r="D368" s="192" t="s">
        <v>187</v>
      </c>
      <c r="E368" s="38"/>
      <c r="F368" s="234" t="s">
        <v>535</v>
      </c>
      <c r="G368" s="38"/>
      <c r="H368" s="38"/>
      <c r="I368" s="187"/>
      <c r="J368" s="38"/>
      <c r="K368" s="38"/>
      <c r="L368" s="41"/>
      <c r="M368" s="188"/>
      <c r="N368" s="189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187</v>
      </c>
      <c r="AU368" s="19" t="s">
        <v>82</v>
      </c>
    </row>
    <row r="369" spans="1:65" s="14" customFormat="1">
      <c r="B369" s="201"/>
      <c r="C369" s="202"/>
      <c r="D369" s="192" t="s">
        <v>146</v>
      </c>
      <c r="E369" s="203" t="s">
        <v>21</v>
      </c>
      <c r="F369" s="204" t="s">
        <v>80</v>
      </c>
      <c r="G369" s="202"/>
      <c r="H369" s="205">
        <v>1</v>
      </c>
      <c r="I369" s="206"/>
      <c r="J369" s="202"/>
      <c r="K369" s="202"/>
      <c r="L369" s="207"/>
      <c r="M369" s="208"/>
      <c r="N369" s="209"/>
      <c r="O369" s="209"/>
      <c r="P369" s="209"/>
      <c r="Q369" s="209"/>
      <c r="R369" s="209"/>
      <c r="S369" s="209"/>
      <c r="T369" s="210"/>
      <c r="AT369" s="211" t="s">
        <v>146</v>
      </c>
      <c r="AU369" s="211" t="s">
        <v>82</v>
      </c>
      <c r="AV369" s="14" t="s">
        <v>82</v>
      </c>
      <c r="AW369" s="14" t="s">
        <v>33</v>
      </c>
      <c r="AX369" s="14" t="s">
        <v>80</v>
      </c>
      <c r="AY369" s="211" t="s">
        <v>135</v>
      </c>
    </row>
    <row r="370" spans="1:65" s="2" customFormat="1" ht="24.2" customHeight="1">
      <c r="A370" s="36"/>
      <c r="B370" s="37"/>
      <c r="C370" s="172" t="s">
        <v>536</v>
      </c>
      <c r="D370" s="172" t="s">
        <v>137</v>
      </c>
      <c r="E370" s="173" t="s">
        <v>537</v>
      </c>
      <c r="F370" s="174" t="s">
        <v>538</v>
      </c>
      <c r="G370" s="175" t="s">
        <v>340</v>
      </c>
      <c r="H370" s="176">
        <v>22</v>
      </c>
      <c r="I370" s="177"/>
      <c r="J370" s="178">
        <f>ROUND(I370*H370,2)</f>
        <v>0</v>
      </c>
      <c r="K370" s="174" t="s">
        <v>21</v>
      </c>
      <c r="L370" s="41"/>
      <c r="M370" s="179" t="s">
        <v>21</v>
      </c>
      <c r="N370" s="180" t="s">
        <v>43</v>
      </c>
      <c r="O370" s="66"/>
      <c r="P370" s="181">
        <f>O370*H370</f>
        <v>0</v>
      </c>
      <c r="Q370" s="181">
        <v>0</v>
      </c>
      <c r="R370" s="181">
        <f>Q370*H370</f>
        <v>0</v>
      </c>
      <c r="S370" s="181">
        <v>0</v>
      </c>
      <c r="T370" s="182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3" t="s">
        <v>244</v>
      </c>
      <c r="AT370" s="183" t="s">
        <v>137</v>
      </c>
      <c r="AU370" s="183" t="s">
        <v>82</v>
      </c>
      <c r="AY370" s="19" t="s">
        <v>135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9" t="s">
        <v>80</v>
      </c>
      <c r="BK370" s="184">
        <f>ROUND(I370*H370,2)</f>
        <v>0</v>
      </c>
      <c r="BL370" s="19" t="s">
        <v>244</v>
      </c>
      <c r="BM370" s="183" t="s">
        <v>539</v>
      </c>
    </row>
    <row r="371" spans="1:65" s="14" customFormat="1">
      <c r="B371" s="201"/>
      <c r="C371" s="202"/>
      <c r="D371" s="192" t="s">
        <v>146</v>
      </c>
      <c r="E371" s="203" t="s">
        <v>21</v>
      </c>
      <c r="F371" s="204" t="s">
        <v>278</v>
      </c>
      <c r="G371" s="202"/>
      <c r="H371" s="205">
        <v>22</v>
      </c>
      <c r="I371" s="206"/>
      <c r="J371" s="202"/>
      <c r="K371" s="202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146</v>
      </c>
      <c r="AU371" s="211" t="s">
        <v>82</v>
      </c>
      <c r="AV371" s="14" t="s">
        <v>82</v>
      </c>
      <c r="AW371" s="14" t="s">
        <v>33</v>
      </c>
      <c r="AX371" s="14" t="s">
        <v>80</v>
      </c>
      <c r="AY371" s="211" t="s">
        <v>135</v>
      </c>
    </row>
    <row r="372" spans="1:65" s="2" customFormat="1" ht="24.2" customHeight="1">
      <c r="A372" s="36"/>
      <c r="B372" s="37"/>
      <c r="C372" s="172" t="s">
        <v>540</v>
      </c>
      <c r="D372" s="172" t="s">
        <v>137</v>
      </c>
      <c r="E372" s="173" t="s">
        <v>541</v>
      </c>
      <c r="F372" s="174" t="s">
        <v>542</v>
      </c>
      <c r="G372" s="175" t="s">
        <v>340</v>
      </c>
      <c r="H372" s="176">
        <v>1</v>
      </c>
      <c r="I372" s="177"/>
      <c r="J372" s="178">
        <f>ROUND(I372*H372,2)</f>
        <v>0</v>
      </c>
      <c r="K372" s="174" t="s">
        <v>21</v>
      </c>
      <c r="L372" s="41"/>
      <c r="M372" s="179" t="s">
        <v>21</v>
      </c>
      <c r="N372" s="180" t="s">
        <v>43</v>
      </c>
      <c r="O372" s="66"/>
      <c r="P372" s="181">
        <f>O372*H372</f>
        <v>0</v>
      </c>
      <c r="Q372" s="181">
        <v>0</v>
      </c>
      <c r="R372" s="181">
        <f>Q372*H372</f>
        <v>0</v>
      </c>
      <c r="S372" s="181">
        <v>0</v>
      </c>
      <c r="T372" s="182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3" t="s">
        <v>244</v>
      </c>
      <c r="AT372" s="183" t="s">
        <v>137</v>
      </c>
      <c r="AU372" s="183" t="s">
        <v>82</v>
      </c>
      <c r="AY372" s="19" t="s">
        <v>135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9" t="s">
        <v>80</v>
      </c>
      <c r="BK372" s="184">
        <f>ROUND(I372*H372,2)</f>
        <v>0</v>
      </c>
      <c r="BL372" s="19" t="s">
        <v>244</v>
      </c>
      <c r="BM372" s="183" t="s">
        <v>543</v>
      </c>
    </row>
    <row r="373" spans="1:65" s="14" customFormat="1">
      <c r="B373" s="201"/>
      <c r="C373" s="202"/>
      <c r="D373" s="192" t="s">
        <v>146</v>
      </c>
      <c r="E373" s="203" t="s">
        <v>21</v>
      </c>
      <c r="F373" s="204" t="s">
        <v>80</v>
      </c>
      <c r="G373" s="202"/>
      <c r="H373" s="205">
        <v>1</v>
      </c>
      <c r="I373" s="206"/>
      <c r="J373" s="202"/>
      <c r="K373" s="202"/>
      <c r="L373" s="207"/>
      <c r="M373" s="208"/>
      <c r="N373" s="209"/>
      <c r="O373" s="209"/>
      <c r="P373" s="209"/>
      <c r="Q373" s="209"/>
      <c r="R373" s="209"/>
      <c r="S373" s="209"/>
      <c r="T373" s="210"/>
      <c r="AT373" s="211" t="s">
        <v>146</v>
      </c>
      <c r="AU373" s="211" t="s">
        <v>82</v>
      </c>
      <c r="AV373" s="14" t="s">
        <v>82</v>
      </c>
      <c r="AW373" s="14" t="s">
        <v>33</v>
      </c>
      <c r="AX373" s="14" t="s">
        <v>80</v>
      </c>
      <c r="AY373" s="211" t="s">
        <v>135</v>
      </c>
    </row>
    <row r="374" spans="1:65" s="2" customFormat="1" ht="24.2" customHeight="1">
      <c r="A374" s="36"/>
      <c r="B374" s="37"/>
      <c r="C374" s="172" t="s">
        <v>544</v>
      </c>
      <c r="D374" s="172" t="s">
        <v>137</v>
      </c>
      <c r="E374" s="173" t="s">
        <v>545</v>
      </c>
      <c r="F374" s="174" t="s">
        <v>546</v>
      </c>
      <c r="G374" s="175" t="s">
        <v>340</v>
      </c>
      <c r="H374" s="176">
        <v>6</v>
      </c>
      <c r="I374" s="177"/>
      <c r="J374" s="178">
        <f>ROUND(I374*H374,2)</f>
        <v>0</v>
      </c>
      <c r="K374" s="174" t="s">
        <v>21</v>
      </c>
      <c r="L374" s="41"/>
      <c r="M374" s="179" t="s">
        <v>21</v>
      </c>
      <c r="N374" s="180" t="s">
        <v>43</v>
      </c>
      <c r="O374" s="66"/>
      <c r="P374" s="181">
        <f>O374*H374</f>
        <v>0</v>
      </c>
      <c r="Q374" s="181">
        <v>0</v>
      </c>
      <c r="R374" s="181">
        <f>Q374*H374</f>
        <v>0</v>
      </c>
      <c r="S374" s="181">
        <v>0</v>
      </c>
      <c r="T374" s="182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3" t="s">
        <v>244</v>
      </c>
      <c r="AT374" s="183" t="s">
        <v>137</v>
      </c>
      <c r="AU374" s="183" t="s">
        <v>82</v>
      </c>
      <c r="AY374" s="19" t="s">
        <v>135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9" t="s">
        <v>80</v>
      </c>
      <c r="BK374" s="184">
        <f>ROUND(I374*H374,2)</f>
        <v>0</v>
      </c>
      <c r="BL374" s="19" t="s">
        <v>244</v>
      </c>
      <c r="BM374" s="183" t="s">
        <v>547</v>
      </c>
    </row>
    <row r="375" spans="1:65" s="2" customFormat="1" ht="29.25">
      <c r="A375" s="36"/>
      <c r="B375" s="37"/>
      <c r="C375" s="38"/>
      <c r="D375" s="192" t="s">
        <v>187</v>
      </c>
      <c r="E375" s="38"/>
      <c r="F375" s="234" t="s">
        <v>548</v>
      </c>
      <c r="G375" s="38"/>
      <c r="H375" s="38"/>
      <c r="I375" s="187"/>
      <c r="J375" s="38"/>
      <c r="K375" s="38"/>
      <c r="L375" s="41"/>
      <c r="M375" s="188"/>
      <c r="N375" s="189"/>
      <c r="O375" s="66"/>
      <c r="P375" s="66"/>
      <c r="Q375" s="66"/>
      <c r="R375" s="66"/>
      <c r="S375" s="66"/>
      <c r="T375" s="67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9" t="s">
        <v>187</v>
      </c>
      <c r="AU375" s="19" t="s">
        <v>82</v>
      </c>
    </row>
    <row r="376" spans="1:65" s="14" customFormat="1">
      <c r="B376" s="201"/>
      <c r="C376" s="202"/>
      <c r="D376" s="192" t="s">
        <v>146</v>
      </c>
      <c r="E376" s="203" t="s">
        <v>21</v>
      </c>
      <c r="F376" s="204" t="s">
        <v>182</v>
      </c>
      <c r="G376" s="202"/>
      <c r="H376" s="205">
        <v>6</v>
      </c>
      <c r="I376" s="206"/>
      <c r="J376" s="202"/>
      <c r="K376" s="202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146</v>
      </c>
      <c r="AU376" s="211" t="s">
        <v>82</v>
      </c>
      <c r="AV376" s="14" t="s">
        <v>82</v>
      </c>
      <c r="AW376" s="14" t="s">
        <v>33</v>
      </c>
      <c r="AX376" s="14" t="s">
        <v>80</v>
      </c>
      <c r="AY376" s="211" t="s">
        <v>135</v>
      </c>
    </row>
    <row r="377" spans="1:65" s="12" customFormat="1" ht="25.9" customHeight="1">
      <c r="B377" s="156"/>
      <c r="C377" s="157"/>
      <c r="D377" s="158" t="s">
        <v>71</v>
      </c>
      <c r="E377" s="159" t="s">
        <v>549</v>
      </c>
      <c r="F377" s="159" t="s">
        <v>550</v>
      </c>
      <c r="G377" s="157"/>
      <c r="H377" s="157"/>
      <c r="I377" s="160"/>
      <c r="J377" s="161">
        <f>BK377</f>
        <v>0</v>
      </c>
      <c r="K377" s="157"/>
      <c r="L377" s="162"/>
      <c r="M377" s="163"/>
      <c r="N377" s="164"/>
      <c r="O377" s="164"/>
      <c r="P377" s="165">
        <f>P378</f>
        <v>0</v>
      </c>
      <c r="Q377" s="164"/>
      <c r="R377" s="165">
        <f>R378</f>
        <v>0</v>
      </c>
      <c r="S377" s="164"/>
      <c r="T377" s="166">
        <f>T378</f>
        <v>0</v>
      </c>
      <c r="AR377" s="167" t="s">
        <v>142</v>
      </c>
      <c r="AT377" s="168" t="s">
        <v>71</v>
      </c>
      <c r="AU377" s="168" t="s">
        <v>72</v>
      </c>
      <c r="AY377" s="167" t="s">
        <v>135</v>
      </c>
      <c r="BK377" s="169">
        <f>BK378</f>
        <v>0</v>
      </c>
    </row>
    <row r="378" spans="1:65" s="2" customFormat="1" ht="16.5" customHeight="1">
      <c r="A378" s="36"/>
      <c r="B378" s="37"/>
      <c r="C378" s="172" t="s">
        <v>551</v>
      </c>
      <c r="D378" s="172" t="s">
        <v>137</v>
      </c>
      <c r="E378" s="173" t="s">
        <v>552</v>
      </c>
      <c r="F378" s="174" t="s">
        <v>553</v>
      </c>
      <c r="G378" s="175" t="s">
        <v>376</v>
      </c>
      <c r="H378" s="176">
        <v>1</v>
      </c>
      <c r="I378" s="177"/>
      <c r="J378" s="178">
        <f>ROUND(I378*H378,2)</f>
        <v>0</v>
      </c>
      <c r="K378" s="174" t="s">
        <v>21</v>
      </c>
      <c r="L378" s="41"/>
      <c r="M378" s="179" t="s">
        <v>21</v>
      </c>
      <c r="N378" s="180" t="s">
        <v>43</v>
      </c>
      <c r="O378" s="66"/>
      <c r="P378" s="181">
        <f>O378*H378</f>
        <v>0</v>
      </c>
      <c r="Q378" s="181">
        <v>0</v>
      </c>
      <c r="R378" s="181">
        <f>Q378*H378</f>
        <v>0</v>
      </c>
      <c r="S378" s="181">
        <v>0</v>
      </c>
      <c r="T378" s="182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3" t="s">
        <v>554</v>
      </c>
      <c r="AT378" s="183" t="s">
        <v>137</v>
      </c>
      <c r="AU378" s="183" t="s">
        <v>80</v>
      </c>
      <c r="AY378" s="19" t="s">
        <v>135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9" t="s">
        <v>80</v>
      </c>
      <c r="BK378" s="184">
        <f>ROUND(I378*H378,2)</f>
        <v>0</v>
      </c>
      <c r="BL378" s="19" t="s">
        <v>554</v>
      </c>
      <c r="BM378" s="183" t="s">
        <v>555</v>
      </c>
    </row>
    <row r="379" spans="1:65" s="12" customFormat="1" ht="25.9" customHeight="1">
      <c r="B379" s="156"/>
      <c r="C379" s="157"/>
      <c r="D379" s="158" t="s">
        <v>71</v>
      </c>
      <c r="E379" s="159" t="s">
        <v>556</v>
      </c>
      <c r="F379" s="159" t="s">
        <v>557</v>
      </c>
      <c r="G379" s="157"/>
      <c r="H379" s="157"/>
      <c r="I379" s="160"/>
      <c r="J379" s="161">
        <f>BK379</f>
        <v>0</v>
      </c>
      <c r="K379" s="157"/>
      <c r="L379" s="162"/>
      <c r="M379" s="163"/>
      <c r="N379" s="164"/>
      <c r="O379" s="164"/>
      <c r="P379" s="165">
        <f>P380+P383+P386</f>
        <v>0</v>
      </c>
      <c r="Q379" s="164"/>
      <c r="R379" s="165">
        <f>R380+R383+R386</f>
        <v>0</v>
      </c>
      <c r="S379" s="164"/>
      <c r="T379" s="166">
        <f>T380+T383+T386</f>
        <v>0</v>
      </c>
      <c r="AR379" s="167" t="s">
        <v>171</v>
      </c>
      <c r="AT379" s="168" t="s">
        <v>71</v>
      </c>
      <c r="AU379" s="168" t="s">
        <v>72</v>
      </c>
      <c r="AY379" s="167" t="s">
        <v>135</v>
      </c>
      <c r="BK379" s="169">
        <f>BK380+BK383+BK386</f>
        <v>0</v>
      </c>
    </row>
    <row r="380" spans="1:65" s="12" customFormat="1" ht="22.9" customHeight="1">
      <c r="B380" s="156"/>
      <c r="C380" s="157"/>
      <c r="D380" s="158" t="s">
        <v>71</v>
      </c>
      <c r="E380" s="170" t="s">
        <v>558</v>
      </c>
      <c r="F380" s="170" t="s">
        <v>559</v>
      </c>
      <c r="G380" s="157"/>
      <c r="H380" s="157"/>
      <c r="I380" s="160"/>
      <c r="J380" s="171">
        <f>BK380</f>
        <v>0</v>
      </c>
      <c r="K380" s="157"/>
      <c r="L380" s="162"/>
      <c r="M380" s="163"/>
      <c r="N380" s="164"/>
      <c r="O380" s="164"/>
      <c r="P380" s="165">
        <f>SUM(P381:P382)</f>
        <v>0</v>
      </c>
      <c r="Q380" s="164"/>
      <c r="R380" s="165">
        <f>SUM(R381:R382)</f>
        <v>0</v>
      </c>
      <c r="S380" s="164"/>
      <c r="T380" s="166">
        <f>SUM(T381:T382)</f>
        <v>0</v>
      </c>
      <c r="AR380" s="167" t="s">
        <v>171</v>
      </c>
      <c r="AT380" s="168" t="s">
        <v>71</v>
      </c>
      <c r="AU380" s="168" t="s">
        <v>80</v>
      </c>
      <c r="AY380" s="167" t="s">
        <v>135</v>
      </c>
      <c r="BK380" s="169">
        <f>SUM(BK381:BK382)</f>
        <v>0</v>
      </c>
    </row>
    <row r="381" spans="1:65" s="2" customFormat="1" ht="24.2" customHeight="1">
      <c r="A381" s="36"/>
      <c r="B381" s="37"/>
      <c r="C381" s="172" t="s">
        <v>560</v>
      </c>
      <c r="D381" s="172" t="s">
        <v>137</v>
      </c>
      <c r="E381" s="173" t="s">
        <v>561</v>
      </c>
      <c r="F381" s="174" t="s">
        <v>562</v>
      </c>
      <c r="G381" s="175" t="s">
        <v>376</v>
      </c>
      <c r="H381" s="176">
        <v>1</v>
      </c>
      <c r="I381" s="177"/>
      <c r="J381" s="178">
        <f>ROUND(I381*H381,2)</f>
        <v>0</v>
      </c>
      <c r="K381" s="174" t="s">
        <v>21</v>
      </c>
      <c r="L381" s="41"/>
      <c r="M381" s="179" t="s">
        <v>21</v>
      </c>
      <c r="N381" s="180" t="s">
        <v>43</v>
      </c>
      <c r="O381" s="66"/>
      <c r="P381" s="181">
        <f>O381*H381</f>
        <v>0</v>
      </c>
      <c r="Q381" s="181">
        <v>0</v>
      </c>
      <c r="R381" s="181">
        <f>Q381*H381</f>
        <v>0</v>
      </c>
      <c r="S381" s="181">
        <v>0</v>
      </c>
      <c r="T381" s="182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83" t="s">
        <v>563</v>
      </c>
      <c r="AT381" s="183" t="s">
        <v>137</v>
      </c>
      <c r="AU381" s="183" t="s">
        <v>82</v>
      </c>
      <c r="AY381" s="19" t="s">
        <v>135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9" t="s">
        <v>80</v>
      </c>
      <c r="BK381" s="184">
        <f>ROUND(I381*H381,2)</f>
        <v>0</v>
      </c>
      <c r="BL381" s="19" t="s">
        <v>563</v>
      </c>
      <c r="BM381" s="183" t="s">
        <v>564</v>
      </c>
    </row>
    <row r="382" spans="1:65" s="2" customFormat="1" ht="16.5" customHeight="1">
      <c r="A382" s="36"/>
      <c r="B382" s="37"/>
      <c r="C382" s="172" t="s">
        <v>565</v>
      </c>
      <c r="D382" s="172" t="s">
        <v>137</v>
      </c>
      <c r="E382" s="173" t="s">
        <v>566</v>
      </c>
      <c r="F382" s="174" t="s">
        <v>567</v>
      </c>
      <c r="G382" s="175" t="s">
        <v>376</v>
      </c>
      <c r="H382" s="176">
        <v>1</v>
      </c>
      <c r="I382" s="177"/>
      <c r="J382" s="178">
        <f>ROUND(I382*H382,2)</f>
        <v>0</v>
      </c>
      <c r="K382" s="174" t="s">
        <v>21</v>
      </c>
      <c r="L382" s="41"/>
      <c r="M382" s="179" t="s">
        <v>21</v>
      </c>
      <c r="N382" s="180" t="s">
        <v>43</v>
      </c>
      <c r="O382" s="66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3" t="s">
        <v>563</v>
      </c>
      <c r="AT382" s="183" t="s">
        <v>137</v>
      </c>
      <c r="AU382" s="183" t="s">
        <v>82</v>
      </c>
      <c r="AY382" s="19" t="s">
        <v>135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9" t="s">
        <v>80</v>
      </c>
      <c r="BK382" s="184">
        <f>ROUND(I382*H382,2)</f>
        <v>0</v>
      </c>
      <c r="BL382" s="19" t="s">
        <v>563</v>
      </c>
      <c r="BM382" s="183" t="s">
        <v>568</v>
      </c>
    </row>
    <row r="383" spans="1:65" s="12" customFormat="1" ht="22.9" customHeight="1">
      <c r="B383" s="156"/>
      <c r="C383" s="157"/>
      <c r="D383" s="158" t="s">
        <v>71</v>
      </c>
      <c r="E383" s="170" t="s">
        <v>569</v>
      </c>
      <c r="F383" s="170" t="s">
        <v>570</v>
      </c>
      <c r="G383" s="157"/>
      <c r="H383" s="157"/>
      <c r="I383" s="160"/>
      <c r="J383" s="171">
        <f>BK383</f>
        <v>0</v>
      </c>
      <c r="K383" s="157"/>
      <c r="L383" s="162"/>
      <c r="M383" s="163"/>
      <c r="N383" s="164"/>
      <c r="O383" s="164"/>
      <c r="P383" s="165">
        <f>SUM(P384:P385)</f>
        <v>0</v>
      </c>
      <c r="Q383" s="164"/>
      <c r="R383" s="165">
        <f>SUM(R384:R385)</f>
        <v>0</v>
      </c>
      <c r="S383" s="164"/>
      <c r="T383" s="166">
        <f>SUM(T384:T385)</f>
        <v>0</v>
      </c>
      <c r="AR383" s="167" t="s">
        <v>171</v>
      </c>
      <c r="AT383" s="168" t="s">
        <v>71</v>
      </c>
      <c r="AU383" s="168" t="s">
        <v>80</v>
      </c>
      <c r="AY383" s="167" t="s">
        <v>135</v>
      </c>
      <c r="BK383" s="169">
        <f>SUM(BK384:BK385)</f>
        <v>0</v>
      </c>
    </row>
    <row r="384" spans="1:65" s="2" customFormat="1" ht="16.5" customHeight="1">
      <c r="A384" s="36"/>
      <c r="B384" s="37"/>
      <c r="C384" s="172" t="s">
        <v>571</v>
      </c>
      <c r="D384" s="172" t="s">
        <v>137</v>
      </c>
      <c r="E384" s="173" t="s">
        <v>572</v>
      </c>
      <c r="F384" s="174" t="s">
        <v>573</v>
      </c>
      <c r="G384" s="175" t="s">
        <v>376</v>
      </c>
      <c r="H384" s="176">
        <v>1</v>
      </c>
      <c r="I384" s="177"/>
      <c r="J384" s="178">
        <f>ROUND(I384*H384,2)</f>
        <v>0</v>
      </c>
      <c r="K384" s="174" t="s">
        <v>21</v>
      </c>
      <c r="L384" s="41"/>
      <c r="M384" s="179" t="s">
        <v>21</v>
      </c>
      <c r="N384" s="180" t="s">
        <v>43</v>
      </c>
      <c r="O384" s="66"/>
      <c r="P384" s="181">
        <f>O384*H384</f>
        <v>0</v>
      </c>
      <c r="Q384" s="181">
        <v>0</v>
      </c>
      <c r="R384" s="181">
        <f>Q384*H384</f>
        <v>0</v>
      </c>
      <c r="S384" s="181">
        <v>0</v>
      </c>
      <c r="T384" s="182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3" t="s">
        <v>563</v>
      </c>
      <c r="AT384" s="183" t="s">
        <v>137</v>
      </c>
      <c r="AU384" s="183" t="s">
        <v>82</v>
      </c>
      <c r="AY384" s="19" t="s">
        <v>135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9" t="s">
        <v>80</v>
      </c>
      <c r="BK384" s="184">
        <f>ROUND(I384*H384,2)</f>
        <v>0</v>
      </c>
      <c r="BL384" s="19" t="s">
        <v>563</v>
      </c>
      <c r="BM384" s="183" t="s">
        <v>574</v>
      </c>
    </row>
    <row r="385" spans="1:65" s="2" customFormat="1" ht="16.5" customHeight="1">
      <c r="A385" s="36"/>
      <c r="B385" s="37"/>
      <c r="C385" s="172" t="s">
        <v>575</v>
      </c>
      <c r="D385" s="172" t="s">
        <v>137</v>
      </c>
      <c r="E385" s="173" t="s">
        <v>576</v>
      </c>
      <c r="F385" s="174" t="s">
        <v>577</v>
      </c>
      <c r="G385" s="175" t="s">
        <v>376</v>
      </c>
      <c r="H385" s="176">
        <v>1</v>
      </c>
      <c r="I385" s="177"/>
      <c r="J385" s="178">
        <f>ROUND(I385*H385,2)</f>
        <v>0</v>
      </c>
      <c r="K385" s="174" t="s">
        <v>21</v>
      </c>
      <c r="L385" s="41"/>
      <c r="M385" s="179" t="s">
        <v>21</v>
      </c>
      <c r="N385" s="180" t="s">
        <v>43</v>
      </c>
      <c r="O385" s="66"/>
      <c r="P385" s="181">
        <f>O385*H385</f>
        <v>0</v>
      </c>
      <c r="Q385" s="181">
        <v>0</v>
      </c>
      <c r="R385" s="181">
        <f>Q385*H385</f>
        <v>0</v>
      </c>
      <c r="S385" s="181">
        <v>0</v>
      </c>
      <c r="T385" s="182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83" t="s">
        <v>563</v>
      </c>
      <c r="AT385" s="183" t="s">
        <v>137</v>
      </c>
      <c r="AU385" s="183" t="s">
        <v>82</v>
      </c>
      <c r="AY385" s="19" t="s">
        <v>135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9" t="s">
        <v>80</v>
      </c>
      <c r="BK385" s="184">
        <f>ROUND(I385*H385,2)</f>
        <v>0</v>
      </c>
      <c r="BL385" s="19" t="s">
        <v>563</v>
      </c>
      <c r="BM385" s="183" t="s">
        <v>578</v>
      </c>
    </row>
    <row r="386" spans="1:65" s="12" customFormat="1" ht="22.9" customHeight="1">
      <c r="B386" s="156"/>
      <c r="C386" s="157"/>
      <c r="D386" s="158" t="s">
        <v>71</v>
      </c>
      <c r="E386" s="170" t="s">
        <v>579</v>
      </c>
      <c r="F386" s="170" t="s">
        <v>580</v>
      </c>
      <c r="G386" s="157"/>
      <c r="H386" s="157"/>
      <c r="I386" s="160"/>
      <c r="J386" s="171">
        <f>BK386</f>
        <v>0</v>
      </c>
      <c r="K386" s="157"/>
      <c r="L386" s="162"/>
      <c r="M386" s="163"/>
      <c r="N386" s="164"/>
      <c r="O386" s="164"/>
      <c r="P386" s="165">
        <f>P387</f>
        <v>0</v>
      </c>
      <c r="Q386" s="164"/>
      <c r="R386" s="165">
        <f>R387</f>
        <v>0</v>
      </c>
      <c r="S386" s="164"/>
      <c r="T386" s="166">
        <f>T387</f>
        <v>0</v>
      </c>
      <c r="AR386" s="167" t="s">
        <v>171</v>
      </c>
      <c r="AT386" s="168" t="s">
        <v>71</v>
      </c>
      <c r="AU386" s="168" t="s">
        <v>80</v>
      </c>
      <c r="AY386" s="167" t="s">
        <v>135</v>
      </c>
      <c r="BK386" s="169">
        <f>BK387</f>
        <v>0</v>
      </c>
    </row>
    <row r="387" spans="1:65" s="2" customFormat="1" ht="16.5" customHeight="1">
      <c r="A387" s="36"/>
      <c r="B387" s="37"/>
      <c r="C387" s="172" t="s">
        <v>581</v>
      </c>
      <c r="D387" s="172" t="s">
        <v>137</v>
      </c>
      <c r="E387" s="173" t="s">
        <v>582</v>
      </c>
      <c r="F387" s="174" t="s">
        <v>583</v>
      </c>
      <c r="G387" s="175" t="s">
        <v>376</v>
      </c>
      <c r="H387" s="176">
        <v>1</v>
      </c>
      <c r="I387" s="177"/>
      <c r="J387" s="178">
        <f>ROUND(I387*H387,2)</f>
        <v>0</v>
      </c>
      <c r="K387" s="174" t="s">
        <v>21</v>
      </c>
      <c r="L387" s="41"/>
      <c r="M387" s="245" t="s">
        <v>21</v>
      </c>
      <c r="N387" s="246" t="s">
        <v>43</v>
      </c>
      <c r="O387" s="247"/>
      <c r="P387" s="248">
        <f>O387*H387</f>
        <v>0</v>
      </c>
      <c r="Q387" s="248">
        <v>0</v>
      </c>
      <c r="R387" s="248">
        <f>Q387*H387</f>
        <v>0</v>
      </c>
      <c r="S387" s="248">
        <v>0</v>
      </c>
      <c r="T387" s="249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3" t="s">
        <v>563</v>
      </c>
      <c r="AT387" s="183" t="s">
        <v>137</v>
      </c>
      <c r="AU387" s="183" t="s">
        <v>82</v>
      </c>
      <c r="AY387" s="19" t="s">
        <v>135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9" t="s">
        <v>80</v>
      </c>
      <c r="BK387" s="184">
        <f>ROUND(I387*H387,2)</f>
        <v>0</v>
      </c>
      <c r="BL387" s="19" t="s">
        <v>563</v>
      </c>
      <c r="BM387" s="183" t="s">
        <v>584</v>
      </c>
    </row>
    <row r="388" spans="1:65" s="2" customFormat="1" ht="6.95" customHeight="1">
      <c r="A388" s="36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41"/>
      <c r="M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</row>
  </sheetData>
  <sheetProtection algorithmName="SHA-512" hashValue="oolFRRF1sG091Rx8fO+HBwbYmuRhz1cXB3ZOC9W/s0DWDTLK6Z3CRTwHCmqsjF4Ts4NeGLQLB5IDtXgVw9jJTA==" saltValue="rBk6011W4VMqaL+d5j5jjOBoTxWDIiWuBobMFsM4us3qJbVFO/jxAeJB5hDxa8Xh4m/lXa7CZNfYoChBUhEbaw==" spinCount="100000" sheet="1" objects="1" scenarios="1" formatColumns="0" formatRows="0" autoFilter="0"/>
  <autoFilter ref="C98:K387" xr:uid="{00000000-0009-0000-0000-000001000000}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100-000000000000}"/>
    <hyperlink ref="F109" r:id="rId2" xr:uid="{00000000-0004-0000-0100-000001000000}"/>
    <hyperlink ref="F117" r:id="rId3" xr:uid="{00000000-0004-0000-0100-000002000000}"/>
    <hyperlink ref="F122" r:id="rId4" xr:uid="{00000000-0004-0000-0100-000003000000}"/>
    <hyperlink ref="F133" r:id="rId5" xr:uid="{00000000-0004-0000-0100-000004000000}"/>
    <hyperlink ref="F139" r:id="rId6" xr:uid="{00000000-0004-0000-0100-000005000000}"/>
    <hyperlink ref="F150" r:id="rId7" xr:uid="{00000000-0004-0000-0100-000006000000}"/>
    <hyperlink ref="F155" r:id="rId8" xr:uid="{00000000-0004-0000-0100-000007000000}"/>
    <hyperlink ref="F160" r:id="rId9" xr:uid="{00000000-0004-0000-0100-000008000000}"/>
    <hyperlink ref="F162" r:id="rId10" xr:uid="{00000000-0004-0000-0100-000009000000}"/>
    <hyperlink ref="F169" r:id="rId11" xr:uid="{00000000-0004-0000-0100-00000A000000}"/>
    <hyperlink ref="F176" r:id="rId12" xr:uid="{00000000-0004-0000-0100-00000B000000}"/>
    <hyperlink ref="F180" r:id="rId13" xr:uid="{00000000-0004-0000-0100-00000C000000}"/>
    <hyperlink ref="F184" r:id="rId14" xr:uid="{00000000-0004-0000-0100-00000D000000}"/>
    <hyperlink ref="F232" r:id="rId15" xr:uid="{00000000-0004-0000-0100-00000E000000}"/>
    <hyperlink ref="F237" r:id="rId16" xr:uid="{00000000-0004-0000-0100-00000F000000}"/>
    <hyperlink ref="F242" r:id="rId17" xr:uid="{00000000-0004-0000-0100-000010000000}"/>
    <hyperlink ref="F247" r:id="rId18" xr:uid="{00000000-0004-0000-0100-000011000000}"/>
    <hyperlink ref="F256" r:id="rId19" xr:uid="{00000000-0004-0000-0100-000012000000}"/>
    <hyperlink ref="F260" r:id="rId20" xr:uid="{00000000-0004-0000-0100-000013000000}"/>
    <hyperlink ref="F266" r:id="rId21" xr:uid="{00000000-0004-0000-0100-000014000000}"/>
    <hyperlink ref="F270" r:id="rId22" xr:uid="{00000000-0004-0000-0100-000015000000}"/>
    <hyperlink ref="F282" r:id="rId23" xr:uid="{00000000-0004-0000-0100-000016000000}"/>
    <hyperlink ref="F286" r:id="rId24" xr:uid="{00000000-0004-0000-0100-000017000000}"/>
    <hyperlink ref="F296" r:id="rId25" xr:uid="{00000000-0004-0000-0100-000018000000}"/>
    <hyperlink ref="F308" r:id="rId26" xr:uid="{00000000-0004-0000-0100-000019000000}"/>
    <hyperlink ref="F318" r:id="rId27" xr:uid="{00000000-0004-0000-0100-00001A000000}"/>
    <hyperlink ref="F321" r:id="rId28" xr:uid="{00000000-0004-0000-0100-00001B000000}"/>
    <hyperlink ref="F330" r:id="rId29" xr:uid="{00000000-0004-0000-0100-00001C000000}"/>
    <hyperlink ref="F337" r:id="rId30" xr:uid="{00000000-0004-0000-0100-00001D000000}"/>
    <hyperlink ref="F340" r:id="rId31" xr:uid="{00000000-0004-0000-0100-00001E000000}"/>
    <hyperlink ref="F342" r:id="rId32" xr:uid="{00000000-0004-0000-0100-00001F000000}"/>
    <hyperlink ref="F349" r:id="rId33" xr:uid="{00000000-0004-0000-0100-000020000000}"/>
    <hyperlink ref="F358" r:id="rId34" xr:uid="{00000000-0004-0000-0100-00002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0"/>
      <c r="C3" s="101"/>
      <c r="D3" s="101"/>
      <c r="E3" s="101"/>
      <c r="F3" s="101"/>
      <c r="G3" s="101"/>
      <c r="H3" s="22"/>
    </row>
    <row r="4" spans="1:8" s="1" customFormat="1" ht="24.95" customHeight="1">
      <c r="B4" s="22"/>
      <c r="C4" s="102" t="s">
        <v>585</v>
      </c>
      <c r="H4" s="22"/>
    </row>
    <row r="5" spans="1:8" s="1" customFormat="1" ht="12" customHeight="1">
      <c r="B5" s="22"/>
      <c r="C5" s="250" t="s">
        <v>13</v>
      </c>
      <c r="D5" s="394" t="s">
        <v>14</v>
      </c>
      <c r="E5" s="365"/>
      <c r="F5" s="365"/>
      <c r="H5" s="22"/>
    </row>
    <row r="6" spans="1:8" s="1" customFormat="1" ht="36.950000000000003" customHeight="1">
      <c r="B6" s="22"/>
      <c r="C6" s="251" t="s">
        <v>16</v>
      </c>
      <c r="D6" s="395" t="s">
        <v>17</v>
      </c>
      <c r="E6" s="365"/>
      <c r="F6" s="365"/>
      <c r="H6" s="22"/>
    </row>
    <row r="7" spans="1:8" s="1" customFormat="1" ht="16.5" customHeight="1">
      <c r="B7" s="22"/>
      <c r="C7" s="104" t="s">
        <v>24</v>
      </c>
      <c r="D7" s="107">
        <f>'Rekapitulace stavby'!AN8</f>
        <v>0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5"/>
      <c r="B9" s="252"/>
      <c r="C9" s="253" t="s">
        <v>53</v>
      </c>
      <c r="D9" s="254" t="s">
        <v>54</v>
      </c>
      <c r="E9" s="254" t="s">
        <v>122</v>
      </c>
      <c r="F9" s="255" t="s">
        <v>586</v>
      </c>
      <c r="G9" s="145"/>
      <c r="H9" s="252"/>
    </row>
    <row r="10" spans="1:8" s="2" customFormat="1" ht="26.45" customHeight="1">
      <c r="A10" s="36"/>
      <c r="B10" s="41"/>
      <c r="C10" s="256" t="s">
        <v>587</v>
      </c>
      <c r="D10" s="256" t="s">
        <v>78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57" t="s">
        <v>83</v>
      </c>
      <c r="D11" s="258" t="s">
        <v>21</v>
      </c>
      <c r="E11" s="259" t="s">
        <v>21</v>
      </c>
      <c r="F11" s="260">
        <v>277.03399999999999</v>
      </c>
      <c r="G11" s="36"/>
      <c r="H11" s="41"/>
    </row>
    <row r="12" spans="1:8" s="2" customFormat="1" ht="16.899999999999999" customHeight="1">
      <c r="A12" s="36"/>
      <c r="B12" s="41"/>
      <c r="C12" s="261" t="s">
        <v>21</v>
      </c>
      <c r="D12" s="261" t="s">
        <v>422</v>
      </c>
      <c r="E12" s="19" t="s">
        <v>21</v>
      </c>
      <c r="F12" s="262">
        <v>0</v>
      </c>
      <c r="G12" s="36"/>
      <c r="H12" s="41"/>
    </row>
    <row r="13" spans="1:8" s="2" customFormat="1" ht="16.899999999999999" customHeight="1">
      <c r="A13" s="36"/>
      <c r="B13" s="41"/>
      <c r="C13" s="261" t="s">
        <v>21</v>
      </c>
      <c r="D13" s="261" t="s">
        <v>273</v>
      </c>
      <c r="E13" s="19" t="s">
        <v>21</v>
      </c>
      <c r="F13" s="262">
        <v>0</v>
      </c>
      <c r="G13" s="36"/>
      <c r="H13" s="41"/>
    </row>
    <row r="14" spans="1:8" s="2" customFormat="1" ht="16.899999999999999" customHeight="1">
      <c r="A14" s="36"/>
      <c r="B14" s="41"/>
      <c r="C14" s="261" t="s">
        <v>21</v>
      </c>
      <c r="D14" s="261" t="s">
        <v>423</v>
      </c>
      <c r="E14" s="19" t="s">
        <v>21</v>
      </c>
      <c r="F14" s="262">
        <v>193</v>
      </c>
      <c r="G14" s="36"/>
      <c r="H14" s="41"/>
    </row>
    <row r="15" spans="1:8" s="2" customFormat="1" ht="16.899999999999999" customHeight="1">
      <c r="A15" s="36"/>
      <c r="B15" s="41"/>
      <c r="C15" s="261" t="s">
        <v>21</v>
      </c>
      <c r="D15" s="261" t="s">
        <v>21</v>
      </c>
      <c r="E15" s="19" t="s">
        <v>21</v>
      </c>
      <c r="F15" s="262">
        <v>0</v>
      </c>
      <c r="G15" s="36"/>
      <c r="H15" s="41"/>
    </row>
    <row r="16" spans="1:8" s="2" customFormat="1" ht="16.899999999999999" customHeight="1">
      <c r="A16" s="36"/>
      <c r="B16" s="41"/>
      <c r="C16" s="261" t="s">
        <v>21</v>
      </c>
      <c r="D16" s="261" t="s">
        <v>21</v>
      </c>
      <c r="E16" s="19" t="s">
        <v>21</v>
      </c>
      <c r="F16" s="262">
        <v>0</v>
      </c>
      <c r="G16" s="36"/>
      <c r="H16" s="41"/>
    </row>
    <row r="17" spans="1:8" s="2" customFormat="1" ht="16.899999999999999" customHeight="1">
      <c r="A17" s="36"/>
      <c r="B17" s="41"/>
      <c r="C17" s="261" t="s">
        <v>21</v>
      </c>
      <c r="D17" s="261" t="s">
        <v>85</v>
      </c>
      <c r="E17" s="19" t="s">
        <v>21</v>
      </c>
      <c r="F17" s="262">
        <v>67.78</v>
      </c>
      <c r="G17" s="36"/>
      <c r="H17" s="41"/>
    </row>
    <row r="18" spans="1:8" s="2" customFormat="1" ht="16.899999999999999" customHeight="1">
      <c r="A18" s="36"/>
      <c r="B18" s="41"/>
      <c r="C18" s="261" t="s">
        <v>21</v>
      </c>
      <c r="D18" s="261" t="s">
        <v>21</v>
      </c>
      <c r="E18" s="19" t="s">
        <v>21</v>
      </c>
      <c r="F18" s="262">
        <v>0</v>
      </c>
      <c r="G18" s="36"/>
      <c r="H18" s="41"/>
    </row>
    <row r="19" spans="1:8" s="2" customFormat="1" ht="16.899999999999999" customHeight="1">
      <c r="A19" s="36"/>
      <c r="B19" s="41"/>
      <c r="C19" s="261" t="s">
        <v>21</v>
      </c>
      <c r="D19" s="261" t="s">
        <v>410</v>
      </c>
      <c r="E19" s="19" t="s">
        <v>21</v>
      </c>
      <c r="F19" s="262">
        <v>0</v>
      </c>
      <c r="G19" s="36"/>
      <c r="H19" s="41"/>
    </row>
    <row r="20" spans="1:8" s="2" customFormat="1" ht="16.899999999999999" customHeight="1">
      <c r="A20" s="36"/>
      <c r="B20" s="41"/>
      <c r="C20" s="261" t="s">
        <v>21</v>
      </c>
      <c r="D20" s="261" t="s">
        <v>424</v>
      </c>
      <c r="E20" s="19" t="s">
        <v>21</v>
      </c>
      <c r="F20" s="262">
        <v>16.254000000000001</v>
      </c>
      <c r="G20" s="36"/>
      <c r="H20" s="41"/>
    </row>
    <row r="21" spans="1:8" s="2" customFormat="1" ht="16.899999999999999" customHeight="1">
      <c r="A21" s="36"/>
      <c r="B21" s="41"/>
      <c r="C21" s="261" t="s">
        <v>21</v>
      </c>
      <c r="D21" s="261" t="s">
        <v>21</v>
      </c>
      <c r="E21" s="19" t="s">
        <v>21</v>
      </c>
      <c r="F21" s="262">
        <v>0</v>
      </c>
      <c r="G21" s="36"/>
      <c r="H21" s="41"/>
    </row>
    <row r="22" spans="1:8" s="2" customFormat="1" ht="16.899999999999999" customHeight="1">
      <c r="A22" s="36"/>
      <c r="B22" s="41"/>
      <c r="C22" s="261" t="s">
        <v>83</v>
      </c>
      <c r="D22" s="261" t="s">
        <v>150</v>
      </c>
      <c r="E22" s="19" t="s">
        <v>21</v>
      </c>
      <c r="F22" s="262">
        <v>277.03399999999999</v>
      </c>
      <c r="G22" s="36"/>
      <c r="H22" s="41"/>
    </row>
    <row r="23" spans="1:8" s="2" customFormat="1" ht="16.899999999999999" customHeight="1">
      <c r="A23" s="36"/>
      <c r="B23" s="41"/>
      <c r="C23" s="263" t="s">
        <v>588</v>
      </c>
      <c r="D23" s="36"/>
      <c r="E23" s="36"/>
      <c r="F23" s="36"/>
      <c r="G23" s="36"/>
      <c r="H23" s="41"/>
    </row>
    <row r="24" spans="1:8" s="2" customFormat="1" ht="16.899999999999999" customHeight="1">
      <c r="A24" s="36"/>
      <c r="B24" s="41"/>
      <c r="C24" s="261" t="s">
        <v>419</v>
      </c>
      <c r="D24" s="261" t="s">
        <v>420</v>
      </c>
      <c r="E24" s="19" t="s">
        <v>194</v>
      </c>
      <c r="F24" s="262">
        <v>277.03399999999999</v>
      </c>
      <c r="G24" s="36"/>
      <c r="H24" s="41"/>
    </row>
    <row r="25" spans="1:8" s="2" customFormat="1" ht="16.899999999999999" customHeight="1">
      <c r="A25" s="36"/>
      <c r="B25" s="41"/>
      <c r="C25" s="261" t="s">
        <v>433</v>
      </c>
      <c r="D25" s="261" t="s">
        <v>434</v>
      </c>
      <c r="E25" s="19" t="s">
        <v>194</v>
      </c>
      <c r="F25" s="262">
        <v>336.298</v>
      </c>
      <c r="G25" s="36"/>
      <c r="H25" s="41"/>
    </row>
    <row r="26" spans="1:8" s="2" customFormat="1" ht="16.899999999999999" customHeight="1">
      <c r="A26" s="36"/>
      <c r="B26" s="41"/>
      <c r="C26" s="257" t="s">
        <v>85</v>
      </c>
      <c r="D26" s="258" t="s">
        <v>21</v>
      </c>
      <c r="E26" s="259" t="s">
        <v>21</v>
      </c>
      <c r="F26" s="260">
        <v>67.78</v>
      </c>
      <c r="G26" s="36"/>
      <c r="H26" s="41"/>
    </row>
    <row r="27" spans="1:8" s="2" customFormat="1" ht="16.899999999999999" customHeight="1">
      <c r="A27" s="36"/>
      <c r="B27" s="41"/>
      <c r="C27" s="261" t="s">
        <v>21</v>
      </c>
      <c r="D27" s="261" t="s">
        <v>589</v>
      </c>
      <c r="E27" s="19" t="s">
        <v>21</v>
      </c>
      <c r="F27" s="262">
        <v>0</v>
      </c>
      <c r="G27" s="36"/>
      <c r="H27" s="41"/>
    </row>
    <row r="28" spans="1:8" s="2" customFormat="1" ht="16.899999999999999" customHeight="1">
      <c r="A28" s="36"/>
      <c r="B28" s="41"/>
      <c r="C28" s="261" t="s">
        <v>21</v>
      </c>
      <c r="D28" s="261" t="s">
        <v>273</v>
      </c>
      <c r="E28" s="19" t="s">
        <v>21</v>
      </c>
      <c r="F28" s="262">
        <v>0</v>
      </c>
      <c r="G28" s="36"/>
      <c r="H28" s="41"/>
    </row>
    <row r="29" spans="1:8" s="2" customFormat="1" ht="16.899999999999999" customHeight="1">
      <c r="A29" s="36"/>
      <c r="B29" s="41"/>
      <c r="C29" s="261" t="s">
        <v>21</v>
      </c>
      <c r="D29" s="261" t="s">
        <v>590</v>
      </c>
      <c r="E29" s="19" t="s">
        <v>21</v>
      </c>
      <c r="F29" s="262">
        <v>67.78</v>
      </c>
      <c r="G29" s="36"/>
      <c r="H29" s="41"/>
    </row>
    <row r="30" spans="1:8" s="2" customFormat="1" ht="16.899999999999999" customHeight="1">
      <c r="A30" s="36"/>
      <c r="B30" s="41"/>
      <c r="C30" s="261" t="s">
        <v>21</v>
      </c>
      <c r="D30" s="261" t="s">
        <v>21</v>
      </c>
      <c r="E30" s="19" t="s">
        <v>21</v>
      </c>
      <c r="F30" s="262">
        <v>0</v>
      </c>
      <c r="G30" s="36"/>
      <c r="H30" s="41"/>
    </row>
    <row r="31" spans="1:8" s="2" customFormat="1" ht="16.899999999999999" customHeight="1">
      <c r="A31" s="36"/>
      <c r="B31" s="41"/>
      <c r="C31" s="261" t="s">
        <v>85</v>
      </c>
      <c r="D31" s="261" t="s">
        <v>181</v>
      </c>
      <c r="E31" s="19" t="s">
        <v>21</v>
      </c>
      <c r="F31" s="262">
        <v>67.78</v>
      </c>
      <c r="G31" s="36"/>
      <c r="H31" s="41"/>
    </row>
    <row r="32" spans="1:8" s="2" customFormat="1" ht="16.899999999999999" customHeight="1">
      <c r="A32" s="36"/>
      <c r="B32" s="41"/>
      <c r="C32" s="263" t="s">
        <v>588</v>
      </c>
      <c r="D32" s="36"/>
      <c r="E32" s="36"/>
      <c r="F32" s="36"/>
      <c r="G32" s="36"/>
      <c r="H32" s="41"/>
    </row>
    <row r="33" spans="1:8" s="2" customFormat="1" ht="16.899999999999999" customHeight="1">
      <c r="A33" s="36"/>
      <c r="B33" s="41"/>
      <c r="C33" s="261" t="s">
        <v>399</v>
      </c>
      <c r="D33" s="261" t="s">
        <v>591</v>
      </c>
      <c r="E33" s="19" t="s">
        <v>194</v>
      </c>
      <c r="F33" s="262">
        <v>521.55999999999995</v>
      </c>
      <c r="G33" s="36"/>
      <c r="H33" s="41"/>
    </row>
    <row r="34" spans="1:8" s="2" customFormat="1" ht="16.899999999999999" customHeight="1">
      <c r="A34" s="36"/>
      <c r="B34" s="41"/>
      <c r="C34" s="261" t="s">
        <v>413</v>
      </c>
      <c r="D34" s="261" t="s">
        <v>592</v>
      </c>
      <c r="E34" s="19" t="s">
        <v>194</v>
      </c>
      <c r="F34" s="262">
        <v>282.27999999999997</v>
      </c>
      <c r="G34" s="36"/>
      <c r="H34" s="41"/>
    </row>
    <row r="35" spans="1:8" s="2" customFormat="1" ht="16.899999999999999" customHeight="1">
      <c r="A35" s="36"/>
      <c r="B35" s="41"/>
      <c r="C35" s="261" t="s">
        <v>419</v>
      </c>
      <c r="D35" s="261" t="s">
        <v>420</v>
      </c>
      <c r="E35" s="19" t="s">
        <v>194</v>
      </c>
      <c r="F35" s="262">
        <v>277.03399999999999</v>
      </c>
      <c r="G35" s="36"/>
      <c r="H35" s="41"/>
    </row>
    <row r="36" spans="1:8" s="2" customFormat="1" ht="16.899999999999999" customHeight="1">
      <c r="A36" s="36"/>
      <c r="B36" s="41"/>
      <c r="C36" s="261" t="s">
        <v>446</v>
      </c>
      <c r="D36" s="261" t="s">
        <v>593</v>
      </c>
      <c r="E36" s="19" t="s">
        <v>194</v>
      </c>
      <c r="F36" s="262">
        <v>260.77999999999997</v>
      </c>
      <c r="G36" s="36"/>
      <c r="H36" s="41"/>
    </row>
    <row r="37" spans="1:8" s="2" customFormat="1" ht="16.899999999999999" customHeight="1">
      <c r="A37" s="36"/>
      <c r="B37" s="41"/>
      <c r="C37" s="261" t="s">
        <v>458</v>
      </c>
      <c r="D37" s="261" t="s">
        <v>594</v>
      </c>
      <c r="E37" s="19" t="s">
        <v>194</v>
      </c>
      <c r="F37" s="262">
        <v>111.226</v>
      </c>
      <c r="G37" s="36"/>
      <c r="H37" s="41"/>
    </row>
    <row r="38" spans="1:8" s="2" customFormat="1" ht="16.899999999999999" customHeight="1">
      <c r="A38" s="36"/>
      <c r="B38" s="41"/>
      <c r="C38" s="261" t="s">
        <v>464</v>
      </c>
      <c r="D38" s="261" t="s">
        <v>465</v>
      </c>
      <c r="E38" s="19" t="s">
        <v>140</v>
      </c>
      <c r="F38" s="262">
        <v>10.566000000000001</v>
      </c>
      <c r="G38" s="36"/>
      <c r="H38" s="41"/>
    </row>
    <row r="39" spans="1:8" s="2" customFormat="1" ht="16.899999999999999" customHeight="1">
      <c r="A39" s="36"/>
      <c r="B39" s="41"/>
      <c r="C39" s="261" t="s">
        <v>452</v>
      </c>
      <c r="D39" s="261" t="s">
        <v>453</v>
      </c>
      <c r="E39" s="19" t="s">
        <v>194</v>
      </c>
      <c r="F39" s="262">
        <v>303.80900000000003</v>
      </c>
      <c r="G39" s="36"/>
      <c r="H39" s="41"/>
    </row>
    <row r="40" spans="1:8" s="2" customFormat="1" ht="16.899999999999999" customHeight="1">
      <c r="A40" s="36"/>
      <c r="B40" s="41"/>
      <c r="C40" s="261" t="s">
        <v>406</v>
      </c>
      <c r="D40" s="261" t="s">
        <v>407</v>
      </c>
      <c r="E40" s="19" t="s">
        <v>194</v>
      </c>
      <c r="F40" s="262">
        <v>626.553</v>
      </c>
      <c r="G40" s="36"/>
      <c r="H40" s="41"/>
    </row>
    <row r="41" spans="1:8" s="2" customFormat="1" ht="16.899999999999999" customHeight="1">
      <c r="A41" s="36"/>
      <c r="B41" s="41"/>
      <c r="C41" s="257" t="s">
        <v>88</v>
      </c>
      <c r="D41" s="258" t="s">
        <v>21</v>
      </c>
      <c r="E41" s="259" t="s">
        <v>21</v>
      </c>
      <c r="F41" s="260">
        <v>193</v>
      </c>
      <c r="G41" s="36"/>
      <c r="H41" s="41"/>
    </row>
    <row r="42" spans="1:8" s="2" customFormat="1" ht="16.899999999999999" customHeight="1">
      <c r="A42" s="36"/>
      <c r="B42" s="41"/>
      <c r="C42" s="261" t="s">
        <v>21</v>
      </c>
      <c r="D42" s="261" t="s">
        <v>422</v>
      </c>
      <c r="E42" s="19" t="s">
        <v>21</v>
      </c>
      <c r="F42" s="262">
        <v>0</v>
      </c>
      <c r="G42" s="36"/>
      <c r="H42" s="41"/>
    </row>
    <row r="43" spans="1:8" s="2" customFormat="1" ht="16.899999999999999" customHeight="1">
      <c r="A43" s="36"/>
      <c r="B43" s="41"/>
      <c r="C43" s="261" t="s">
        <v>21</v>
      </c>
      <c r="D43" s="261" t="s">
        <v>273</v>
      </c>
      <c r="E43" s="19" t="s">
        <v>21</v>
      </c>
      <c r="F43" s="262">
        <v>0</v>
      </c>
      <c r="G43" s="36"/>
      <c r="H43" s="41"/>
    </row>
    <row r="44" spans="1:8" s="2" customFormat="1" ht="16.899999999999999" customHeight="1">
      <c r="A44" s="36"/>
      <c r="B44" s="41"/>
      <c r="C44" s="261" t="s">
        <v>21</v>
      </c>
      <c r="D44" s="261" t="s">
        <v>423</v>
      </c>
      <c r="E44" s="19" t="s">
        <v>21</v>
      </c>
      <c r="F44" s="262">
        <v>193</v>
      </c>
      <c r="G44" s="36"/>
      <c r="H44" s="41"/>
    </row>
    <row r="45" spans="1:8" s="2" customFormat="1" ht="16.899999999999999" customHeight="1">
      <c r="A45" s="36"/>
      <c r="B45" s="41"/>
      <c r="C45" s="261" t="s">
        <v>21</v>
      </c>
      <c r="D45" s="261" t="s">
        <v>21</v>
      </c>
      <c r="E45" s="19" t="s">
        <v>21</v>
      </c>
      <c r="F45" s="262">
        <v>0</v>
      </c>
      <c r="G45" s="36"/>
      <c r="H45" s="41"/>
    </row>
    <row r="46" spans="1:8" s="2" customFormat="1" ht="16.899999999999999" customHeight="1">
      <c r="A46" s="36"/>
      <c r="B46" s="41"/>
      <c r="C46" s="261" t="s">
        <v>88</v>
      </c>
      <c r="D46" s="261" t="s">
        <v>181</v>
      </c>
      <c r="E46" s="19" t="s">
        <v>21</v>
      </c>
      <c r="F46" s="262">
        <v>193</v>
      </c>
      <c r="G46" s="36"/>
      <c r="H46" s="41"/>
    </row>
    <row r="47" spans="1:8" s="2" customFormat="1" ht="16.899999999999999" customHeight="1">
      <c r="A47" s="36"/>
      <c r="B47" s="41"/>
      <c r="C47" s="263" t="s">
        <v>588</v>
      </c>
      <c r="D47" s="36"/>
      <c r="E47" s="36"/>
      <c r="F47" s="36"/>
      <c r="G47" s="36"/>
      <c r="H47" s="41"/>
    </row>
    <row r="48" spans="1:8" s="2" customFormat="1" ht="16.899999999999999" customHeight="1">
      <c r="A48" s="36"/>
      <c r="B48" s="41"/>
      <c r="C48" s="261" t="s">
        <v>419</v>
      </c>
      <c r="D48" s="261" t="s">
        <v>420</v>
      </c>
      <c r="E48" s="19" t="s">
        <v>194</v>
      </c>
      <c r="F48" s="262">
        <v>277.03399999999999</v>
      </c>
      <c r="G48" s="36"/>
      <c r="H48" s="41"/>
    </row>
    <row r="49" spans="1:8" s="2" customFormat="1" ht="16.899999999999999" customHeight="1">
      <c r="A49" s="36"/>
      <c r="B49" s="41"/>
      <c r="C49" s="261" t="s">
        <v>279</v>
      </c>
      <c r="D49" s="261" t="s">
        <v>595</v>
      </c>
      <c r="E49" s="19" t="s">
        <v>194</v>
      </c>
      <c r="F49" s="262">
        <v>193</v>
      </c>
      <c r="G49" s="36"/>
      <c r="H49" s="41"/>
    </row>
    <row r="50" spans="1:8" s="2" customFormat="1" ht="16.899999999999999" customHeight="1">
      <c r="A50" s="36"/>
      <c r="B50" s="41"/>
      <c r="C50" s="261" t="s">
        <v>399</v>
      </c>
      <c r="D50" s="261" t="s">
        <v>591</v>
      </c>
      <c r="E50" s="19" t="s">
        <v>194</v>
      </c>
      <c r="F50" s="262">
        <v>521.55999999999995</v>
      </c>
      <c r="G50" s="36"/>
      <c r="H50" s="41"/>
    </row>
    <row r="51" spans="1:8" s="2" customFormat="1" ht="16.899999999999999" customHeight="1">
      <c r="A51" s="36"/>
      <c r="B51" s="41"/>
      <c r="C51" s="261" t="s">
        <v>413</v>
      </c>
      <c r="D51" s="261" t="s">
        <v>592</v>
      </c>
      <c r="E51" s="19" t="s">
        <v>194</v>
      </c>
      <c r="F51" s="262">
        <v>282.27999999999997</v>
      </c>
      <c r="G51" s="36"/>
      <c r="H51" s="41"/>
    </row>
    <row r="52" spans="1:8" s="2" customFormat="1" ht="16.899999999999999" customHeight="1">
      <c r="A52" s="36"/>
      <c r="B52" s="41"/>
      <c r="C52" s="261" t="s">
        <v>446</v>
      </c>
      <c r="D52" s="261" t="s">
        <v>593</v>
      </c>
      <c r="E52" s="19" t="s">
        <v>194</v>
      </c>
      <c r="F52" s="262">
        <v>260.77999999999997</v>
      </c>
      <c r="G52" s="36"/>
      <c r="H52" s="41"/>
    </row>
    <row r="53" spans="1:8" s="2" customFormat="1" ht="16.899999999999999" customHeight="1">
      <c r="A53" s="36"/>
      <c r="B53" s="41"/>
      <c r="C53" s="261" t="s">
        <v>452</v>
      </c>
      <c r="D53" s="261" t="s">
        <v>453</v>
      </c>
      <c r="E53" s="19" t="s">
        <v>194</v>
      </c>
      <c r="F53" s="262">
        <v>303.80900000000003</v>
      </c>
      <c r="G53" s="36"/>
      <c r="H53" s="41"/>
    </row>
    <row r="54" spans="1:8" s="2" customFormat="1" ht="16.899999999999999" customHeight="1">
      <c r="A54" s="36"/>
      <c r="B54" s="41"/>
      <c r="C54" s="261" t="s">
        <v>406</v>
      </c>
      <c r="D54" s="261" t="s">
        <v>407</v>
      </c>
      <c r="E54" s="19" t="s">
        <v>194</v>
      </c>
      <c r="F54" s="262">
        <v>626.553</v>
      </c>
      <c r="G54" s="36"/>
      <c r="H54" s="41"/>
    </row>
    <row r="55" spans="1:8" s="2" customFormat="1" ht="16.899999999999999" customHeight="1">
      <c r="A55" s="36"/>
      <c r="B55" s="41"/>
      <c r="C55" s="257" t="s">
        <v>90</v>
      </c>
      <c r="D55" s="258" t="s">
        <v>21</v>
      </c>
      <c r="E55" s="259" t="s">
        <v>21</v>
      </c>
      <c r="F55" s="260">
        <v>43.25</v>
      </c>
      <c r="G55" s="36"/>
      <c r="H55" s="41"/>
    </row>
    <row r="56" spans="1:8" s="2" customFormat="1" ht="16.899999999999999" customHeight="1">
      <c r="A56" s="36"/>
      <c r="B56" s="41"/>
      <c r="C56" s="261" t="s">
        <v>21</v>
      </c>
      <c r="D56" s="261" t="s">
        <v>272</v>
      </c>
      <c r="E56" s="19" t="s">
        <v>21</v>
      </c>
      <c r="F56" s="262">
        <v>0</v>
      </c>
      <c r="G56" s="36"/>
      <c r="H56" s="41"/>
    </row>
    <row r="57" spans="1:8" s="2" customFormat="1" ht="16.899999999999999" customHeight="1">
      <c r="A57" s="36"/>
      <c r="B57" s="41"/>
      <c r="C57" s="261" t="s">
        <v>21</v>
      </c>
      <c r="D57" s="261" t="s">
        <v>273</v>
      </c>
      <c r="E57" s="19" t="s">
        <v>21</v>
      </c>
      <c r="F57" s="262">
        <v>0</v>
      </c>
      <c r="G57" s="36"/>
      <c r="H57" s="41"/>
    </row>
    <row r="58" spans="1:8" s="2" customFormat="1" ht="16.899999999999999" customHeight="1">
      <c r="A58" s="36"/>
      <c r="B58" s="41"/>
      <c r="C58" s="261" t="s">
        <v>21</v>
      </c>
      <c r="D58" s="261" t="s">
        <v>91</v>
      </c>
      <c r="E58" s="19" t="s">
        <v>21</v>
      </c>
      <c r="F58" s="262">
        <v>43.25</v>
      </c>
      <c r="G58" s="36"/>
      <c r="H58" s="41"/>
    </row>
    <row r="59" spans="1:8" s="2" customFormat="1" ht="16.899999999999999" customHeight="1">
      <c r="A59" s="36"/>
      <c r="B59" s="41"/>
      <c r="C59" s="261" t="s">
        <v>21</v>
      </c>
      <c r="D59" s="261" t="s">
        <v>21</v>
      </c>
      <c r="E59" s="19" t="s">
        <v>21</v>
      </c>
      <c r="F59" s="262">
        <v>0</v>
      </c>
      <c r="G59" s="36"/>
      <c r="H59" s="41"/>
    </row>
    <row r="60" spans="1:8" s="2" customFormat="1" ht="16.899999999999999" customHeight="1">
      <c r="A60" s="36"/>
      <c r="B60" s="41"/>
      <c r="C60" s="261" t="s">
        <v>90</v>
      </c>
      <c r="D60" s="261" t="s">
        <v>181</v>
      </c>
      <c r="E60" s="19" t="s">
        <v>21</v>
      </c>
      <c r="F60" s="262">
        <v>43.25</v>
      </c>
      <c r="G60" s="36"/>
      <c r="H60" s="41"/>
    </row>
    <row r="61" spans="1:8" s="2" customFormat="1" ht="16.899999999999999" customHeight="1">
      <c r="A61" s="36"/>
      <c r="B61" s="41"/>
      <c r="C61" s="263" t="s">
        <v>588</v>
      </c>
      <c r="D61" s="36"/>
      <c r="E61" s="36"/>
      <c r="F61" s="36"/>
      <c r="G61" s="36"/>
      <c r="H61" s="41"/>
    </row>
    <row r="62" spans="1:8" s="2" customFormat="1" ht="16.899999999999999" customHeight="1">
      <c r="A62" s="36"/>
      <c r="B62" s="41"/>
      <c r="C62" s="261" t="s">
        <v>269</v>
      </c>
      <c r="D62" s="261" t="s">
        <v>596</v>
      </c>
      <c r="E62" s="19" t="s">
        <v>194</v>
      </c>
      <c r="F62" s="262">
        <v>43.25</v>
      </c>
      <c r="G62" s="36"/>
      <c r="H62" s="41"/>
    </row>
    <row r="63" spans="1:8" s="2" customFormat="1" ht="16.899999999999999" customHeight="1">
      <c r="A63" s="36"/>
      <c r="B63" s="41"/>
      <c r="C63" s="261" t="s">
        <v>192</v>
      </c>
      <c r="D63" s="261" t="s">
        <v>597</v>
      </c>
      <c r="E63" s="19" t="s">
        <v>194</v>
      </c>
      <c r="F63" s="262">
        <v>73.25</v>
      </c>
      <c r="G63" s="36"/>
      <c r="H63" s="41"/>
    </row>
    <row r="64" spans="1:8" s="2" customFormat="1" ht="16.899999999999999" customHeight="1">
      <c r="A64" s="36"/>
      <c r="B64" s="41"/>
      <c r="C64" s="261" t="s">
        <v>296</v>
      </c>
      <c r="D64" s="261" t="s">
        <v>297</v>
      </c>
      <c r="E64" s="19" t="s">
        <v>194</v>
      </c>
      <c r="F64" s="262">
        <v>75.25</v>
      </c>
      <c r="G64" s="36"/>
      <c r="H64" s="41"/>
    </row>
    <row r="65" spans="1:8" s="2" customFormat="1" ht="16.899999999999999" customHeight="1">
      <c r="A65" s="36"/>
      <c r="B65" s="41"/>
      <c r="C65" s="261" t="s">
        <v>300</v>
      </c>
      <c r="D65" s="261" t="s">
        <v>301</v>
      </c>
      <c r="E65" s="19" t="s">
        <v>194</v>
      </c>
      <c r="F65" s="262">
        <v>43.25</v>
      </c>
      <c r="G65" s="36"/>
      <c r="H65" s="41"/>
    </row>
    <row r="66" spans="1:8" s="2" customFormat="1" ht="16.899999999999999" customHeight="1">
      <c r="A66" s="36"/>
      <c r="B66" s="41"/>
      <c r="C66" s="261" t="s">
        <v>345</v>
      </c>
      <c r="D66" s="261" t="s">
        <v>598</v>
      </c>
      <c r="E66" s="19" t="s">
        <v>194</v>
      </c>
      <c r="F66" s="262">
        <v>43.25</v>
      </c>
      <c r="G66" s="36"/>
      <c r="H66" s="41"/>
    </row>
    <row r="67" spans="1:8" s="2" customFormat="1" ht="16.899999999999999" customHeight="1">
      <c r="A67" s="36"/>
      <c r="B67" s="41"/>
      <c r="C67" s="261" t="s">
        <v>304</v>
      </c>
      <c r="D67" s="261" t="s">
        <v>305</v>
      </c>
      <c r="E67" s="19" t="s">
        <v>194</v>
      </c>
      <c r="F67" s="262">
        <v>45.412999999999997</v>
      </c>
      <c r="G67" s="36"/>
      <c r="H67" s="41"/>
    </row>
    <row r="68" spans="1:8" s="2" customFormat="1" ht="16.899999999999999" customHeight="1">
      <c r="A68" s="36"/>
      <c r="B68" s="41"/>
      <c r="C68" s="257" t="s">
        <v>180</v>
      </c>
      <c r="D68" s="258" t="s">
        <v>21</v>
      </c>
      <c r="E68" s="259" t="s">
        <v>21</v>
      </c>
      <c r="F68" s="260">
        <v>56.25</v>
      </c>
      <c r="G68" s="36"/>
      <c r="H68" s="41"/>
    </row>
    <row r="69" spans="1:8" s="2" customFormat="1" ht="16.899999999999999" customHeight="1">
      <c r="A69" s="36"/>
      <c r="B69" s="41"/>
      <c r="C69" s="261" t="s">
        <v>21</v>
      </c>
      <c r="D69" s="261" t="s">
        <v>175</v>
      </c>
      <c r="E69" s="19" t="s">
        <v>21</v>
      </c>
      <c r="F69" s="262">
        <v>0</v>
      </c>
      <c r="G69" s="36"/>
      <c r="H69" s="41"/>
    </row>
    <row r="70" spans="1:8" s="2" customFormat="1" ht="16.899999999999999" customHeight="1">
      <c r="A70" s="36"/>
      <c r="B70" s="41"/>
      <c r="C70" s="261" t="s">
        <v>21</v>
      </c>
      <c r="D70" s="261" t="s">
        <v>176</v>
      </c>
      <c r="E70" s="19" t="s">
        <v>21</v>
      </c>
      <c r="F70" s="262">
        <v>6.25</v>
      </c>
      <c r="G70" s="36"/>
      <c r="H70" s="41"/>
    </row>
    <row r="71" spans="1:8" s="2" customFormat="1" ht="16.899999999999999" customHeight="1">
      <c r="A71" s="36"/>
      <c r="B71" s="41"/>
      <c r="C71" s="261" t="s">
        <v>21</v>
      </c>
      <c r="D71" s="261" t="s">
        <v>21</v>
      </c>
      <c r="E71" s="19" t="s">
        <v>21</v>
      </c>
      <c r="F71" s="262">
        <v>0</v>
      </c>
      <c r="G71" s="36"/>
      <c r="H71" s="41"/>
    </row>
    <row r="72" spans="1:8" s="2" customFormat="1" ht="16.899999999999999" customHeight="1">
      <c r="A72" s="36"/>
      <c r="B72" s="41"/>
      <c r="C72" s="261" t="s">
        <v>21</v>
      </c>
      <c r="D72" s="261" t="s">
        <v>177</v>
      </c>
      <c r="E72" s="19" t="s">
        <v>21</v>
      </c>
      <c r="F72" s="262">
        <v>0</v>
      </c>
      <c r="G72" s="36"/>
      <c r="H72" s="41"/>
    </row>
    <row r="73" spans="1:8" s="2" customFormat="1" ht="16.899999999999999" customHeight="1">
      <c r="A73" s="36"/>
      <c r="B73" s="41"/>
      <c r="C73" s="261" t="s">
        <v>21</v>
      </c>
      <c r="D73" s="261" t="s">
        <v>178</v>
      </c>
      <c r="E73" s="19" t="s">
        <v>21</v>
      </c>
      <c r="F73" s="262">
        <v>0</v>
      </c>
      <c r="G73" s="36"/>
      <c r="H73" s="41"/>
    </row>
    <row r="74" spans="1:8" s="2" customFormat="1" ht="16.899999999999999" customHeight="1">
      <c r="A74" s="36"/>
      <c r="B74" s="41"/>
      <c r="C74" s="261" t="s">
        <v>21</v>
      </c>
      <c r="D74" s="261" t="s">
        <v>179</v>
      </c>
      <c r="E74" s="19" t="s">
        <v>21</v>
      </c>
      <c r="F74" s="262">
        <v>50</v>
      </c>
      <c r="G74" s="36"/>
      <c r="H74" s="41"/>
    </row>
    <row r="75" spans="1:8" s="2" customFormat="1" ht="16.899999999999999" customHeight="1">
      <c r="A75" s="36"/>
      <c r="B75" s="41"/>
      <c r="C75" s="261" t="s">
        <v>21</v>
      </c>
      <c r="D75" s="261" t="s">
        <v>21</v>
      </c>
      <c r="E75" s="19" t="s">
        <v>21</v>
      </c>
      <c r="F75" s="262">
        <v>0</v>
      </c>
      <c r="G75" s="36"/>
      <c r="H75" s="41"/>
    </row>
    <row r="76" spans="1:8" s="2" customFormat="1" ht="16.899999999999999" customHeight="1">
      <c r="A76" s="36"/>
      <c r="B76" s="41"/>
      <c r="C76" s="261" t="s">
        <v>180</v>
      </c>
      <c r="D76" s="261" t="s">
        <v>181</v>
      </c>
      <c r="E76" s="19" t="s">
        <v>21</v>
      </c>
      <c r="F76" s="262">
        <v>56.25</v>
      </c>
      <c r="G76" s="36"/>
      <c r="H76" s="41"/>
    </row>
    <row r="77" spans="1:8" s="2" customFormat="1" ht="16.899999999999999" customHeight="1">
      <c r="A77" s="36"/>
      <c r="B77" s="41"/>
      <c r="C77" s="257" t="s">
        <v>92</v>
      </c>
      <c r="D77" s="258" t="s">
        <v>21</v>
      </c>
      <c r="E77" s="259" t="s">
        <v>21</v>
      </c>
      <c r="F77" s="260">
        <v>5.08</v>
      </c>
      <c r="G77" s="36"/>
      <c r="H77" s="41"/>
    </row>
    <row r="78" spans="1:8" s="2" customFormat="1" ht="16.899999999999999" customHeight="1">
      <c r="A78" s="36"/>
      <c r="B78" s="41"/>
      <c r="C78" s="261" t="s">
        <v>21</v>
      </c>
      <c r="D78" s="261" t="s">
        <v>189</v>
      </c>
      <c r="E78" s="19" t="s">
        <v>21</v>
      </c>
      <c r="F78" s="262">
        <v>0</v>
      </c>
      <c r="G78" s="36"/>
      <c r="H78" s="41"/>
    </row>
    <row r="79" spans="1:8" s="2" customFormat="1" ht="16.899999999999999" customHeight="1">
      <c r="A79" s="36"/>
      <c r="B79" s="41"/>
      <c r="C79" s="261" t="s">
        <v>21</v>
      </c>
      <c r="D79" s="261" t="s">
        <v>190</v>
      </c>
      <c r="E79" s="19" t="s">
        <v>21</v>
      </c>
      <c r="F79" s="262">
        <v>5.08</v>
      </c>
      <c r="G79" s="36"/>
      <c r="H79" s="41"/>
    </row>
    <row r="80" spans="1:8" s="2" customFormat="1" ht="16.899999999999999" customHeight="1">
      <c r="A80" s="36"/>
      <c r="B80" s="41"/>
      <c r="C80" s="261" t="s">
        <v>21</v>
      </c>
      <c r="D80" s="261" t="s">
        <v>21</v>
      </c>
      <c r="E80" s="19" t="s">
        <v>21</v>
      </c>
      <c r="F80" s="262">
        <v>0</v>
      </c>
      <c r="G80" s="36"/>
      <c r="H80" s="41"/>
    </row>
    <row r="81" spans="1:8" s="2" customFormat="1" ht="16.899999999999999" customHeight="1">
      <c r="A81" s="36"/>
      <c r="B81" s="41"/>
      <c r="C81" s="261" t="s">
        <v>92</v>
      </c>
      <c r="D81" s="261" t="s">
        <v>150</v>
      </c>
      <c r="E81" s="19" t="s">
        <v>21</v>
      </c>
      <c r="F81" s="262">
        <v>5.08</v>
      </c>
      <c r="G81" s="36"/>
      <c r="H81" s="41"/>
    </row>
    <row r="82" spans="1:8" s="2" customFormat="1" ht="16.899999999999999" customHeight="1">
      <c r="A82" s="36"/>
      <c r="B82" s="41"/>
      <c r="C82" s="263" t="s">
        <v>588</v>
      </c>
      <c r="D82" s="36"/>
      <c r="E82" s="36"/>
      <c r="F82" s="36"/>
      <c r="G82" s="36"/>
      <c r="H82" s="41"/>
    </row>
    <row r="83" spans="1:8" s="2" customFormat="1" ht="16.899999999999999" customHeight="1">
      <c r="A83" s="36"/>
      <c r="B83" s="41"/>
      <c r="C83" s="261" t="s">
        <v>183</v>
      </c>
      <c r="D83" s="261" t="s">
        <v>599</v>
      </c>
      <c r="E83" s="19" t="s">
        <v>140</v>
      </c>
      <c r="F83" s="262">
        <v>5.08</v>
      </c>
      <c r="G83" s="36"/>
      <c r="H83" s="41"/>
    </row>
    <row r="84" spans="1:8" s="2" customFormat="1" ht="16.899999999999999" customHeight="1">
      <c r="A84" s="36"/>
      <c r="B84" s="41"/>
      <c r="C84" s="261" t="s">
        <v>161</v>
      </c>
      <c r="D84" s="261" t="s">
        <v>600</v>
      </c>
      <c r="E84" s="19" t="s">
        <v>140</v>
      </c>
      <c r="F84" s="262">
        <v>10.16</v>
      </c>
      <c r="G84" s="36"/>
      <c r="H84" s="41"/>
    </row>
    <row r="85" spans="1:8" s="2" customFormat="1" ht="16.899999999999999" customHeight="1">
      <c r="A85" s="36"/>
      <c r="B85" s="41"/>
      <c r="C85" s="261" t="s">
        <v>167</v>
      </c>
      <c r="D85" s="261" t="s">
        <v>601</v>
      </c>
      <c r="E85" s="19" t="s">
        <v>140</v>
      </c>
      <c r="F85" s="262">
        <v>5.08</v>
      </c>
      <c r="G85" s="36"/>
      <c r="H85" s="41"/>
    </row>
    <row r="86" spans="1:8" s="2" customFormat="1" ht="7.35" customHeight="1">
      <c r="A86" s="36"/>
      <c r="B86" s="125"/>
      <c r="C86" s="126"/>
      <c r="D86" s="126"/>
      <c r="E86" s="126"/>
      <c r="F86" s="126"/>
      <c r="G86" s="126"/>
      <c r="H86" s="41"/>
    </row>
    <row r="87" spans="1:8" s="2" customFormat="1">
      <c r="A87" s="36"/>
      <c r="B87" s="36"/>
      <c r="C87" s="36"/>
      <c r="D87" s="36"/>
      <c r="E87" s="36"/>
      <c r="F87" s="36"/>
      <c r="G87" s="36"/>
      <c r="H87" s="36"/>
    </row>
  </sheetData>
  <sheetProtection algorithmName="SHA-512" hashValue="RdgzjBpc0zBVX+lVEHLskmew6EVezlp8hemn6FUr7XY/9HPYaOPaKRjEq90cJUFRASRWr+B4Aq0AN20Pa7JdhQ==" saltValue="WsFz4PJQ23KelV+/U5u5aWm+5wTDDq+HD3wBmNTbmd+Ijn2KXsCAoVkexWSoP5+VbZnF/DVBwu3Z6mUDmbJ/uw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64" customWidth="1"/>
    <col min="2" max="2" width="1.6640625" style="264" customWidth="1"/>
    <col min="3" max="4" width="5" style="264" customWidth="1"/>
    <col min="5" max="5" width="11.6640625" style="264" customWidth="1"/>
    <col min="6" max="6" width="9.1640625" style="264" customWidth="1"/>
    <col min="7" max="7" width="5" style="264" customWidth="1"/>
    <col min="8" max="8" width="77.83203125" style="264" customWidth="1"/>
    <col min="9" max="10" width="20" style="264" customWidth="1"/>
    <col min="11" max="11" width="1.6640625" style="264" customWidth="1"/>
  </cols>
  <sheetData>
    <row r="1" spans="2:11" s="1" customFormat="1" ht="37.5" customHeight="1"/>
    <row r="2" spans="2:11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7" customFormat="1" ht="45" customHeight="1">
      <c r="B3" s="268"/>
      <c r="C3" s="397" t="s">
        <v>602</v>
      </c>
      <c r="D3" s="397"/>
      <c r="E3" s="397"/>
      <c r="F3" s="397"/>
      <c r="G3" s="397"/>
      <c r="H3" s="397"/>
      <c r="I3" s="397"/>
      <c r="J3" s="397"/>
      <c r="K3" s="269"/>
    </row>
    <row r="4" spans="2:11" s="1" customFormat="1" ht="25.5" customHeight="1">
      <c r="B4" s="270"/>
      <c r="C4" s="402" t="s">
        <v>603</v>
      </c>
      <c r="D4" s="402"/>
      <c r="E4" s="402"/>
      <c r="F4" s="402"/>
      <c r="G4" s="402"/>
      <c r="H4" s="402"/>
      <c r="I4" s="402"/>
      <c r="J4" s="402"/>
      <c r="K4" s="271"/>
    </row>
    <row r="5" spans="2:11" s="1" customFormat="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s="1" customFormat="1" ht="15" customHeight="1">
      <c r="B6" s="270"/>
      <c r="C6" s="401" t="s">
        <v>604</v>
      </c>
      <c r="D6" s="401"/>
      <c r="E6" s="401"/>
      <c r="F6" s="401"/>
      <c r="G6" s="401"/>
      <c r="H6" s="401"/>
      <c r="I6" s="401"/>
      <c r="J6" s="401"/>
      <c r="K6" s="271"/>
    </row>
    <row r="7" spans="2:11" s="1" customFormat="1" ht="15" customHeight="1">
      <c r="B7" s="274"/>
      <c r="C7" s="401" t="s">
        <v>605</v>
      </c>
      <c r="D7" s="401"/>
      <c r="E7" s="401"/>
      <c r="F7" s="401"/>
      <c r="G7" s="401"/>
      <c r="H7" s="401"/>
      <c r="I7" s="401"/>
      <c r="J7" s="401"/>
      <c r="K7" s="271"/>
    </row>
    <row r="8" spans="2:11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s="1" customFormat="1" ht="15" customHeight="1">
      <c r="B9" s="274"/>
      <c r="C9" s="401" t="s">
        <v>606</v>
      </c>
      <c r="D9" s="401"/>
      <c r="E9" s="401"/>
      <c r="F9" s="401"/>
      <c r="G9" s="401"/>
      <c r="H9" s="401"/>
      <c r="I9" s="401"/>
      <c r="J9" s="401"/>
      <c r="K9" s="271"/>
    </row>
    <row r="10" spans="2:11" s="1" customFormat="1" ht="15" customHeight="1">
      <c r="B10" s="274"/>
      <c r="C10" s="273"/>
      <c r="D10" s="401" t="s">
        <v>607</v>
      </c>
      <c r="E10" s="401"/>
      <c r="F10" s="401"/>
      <c r="G10" s="401"/>
      <c r="H10" s="401"/>
      <c r="I10" s="401"/>
      <c r="J10" s="401"/>
      <c r="K10" s="271"/>
    </row>
    <row r="11" spans="2:11" s="1" customFormat="1" ht="15" customHeight="1">
      <c r="B11" s="274"/>
      <c r="C11" s="275"/>
      <c r="D11" s="401" t="s">
        <v>608</v>
      </c>
      <c r="E11" s="401"/>
      <c r="F11" s="401"/>
      <c r="G11" s="401"/>
      <c r="H11" s="401"/>
      <c r="I11" s="401"/>
      <c r="J11" s="401"/>
      <c r="K11" s="271"/>
    </row>
    <row r="12" spans="2:11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pans="2:11" s="1" customFormat="1" ht="15" customHeight="1">
      <c r="B13" s="274"/>
      <c r="C13" s="275"/>
      <c r="D13" s="276" t="s">
        <v>609</v>
      </c>
      <c r="E13" s="273"/>
      <c r="F13" s="273"/>
      <c r="G13" s="273"/>
      <c r="H13" s="273"/>
      <c r="I13" s="273"/>
      <c r="J13" s="273"/>
      <c r="K13" s="271"/>
    </row>
    <row r="14" spans="2:11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pans="2:11" s="1" customFormat="1" ht="15" customHeight="1">
      <c r="B15" s="274"/>
      <c r="C15" s="275"/>
      <c r="D15" s="401" t="s">
        <v>610</v>
      </c>
      <c r="E15" s="401"/>
      <c r="F15" s="401"/>
      <c r="G15" s="401"/>
      <c r="H15" s="401"/>
      <c r="I15" s="401"/>
      <c r="J15" s="401"/>
      <c r="K15" s="271"/>
    </row>
    <row r="16" spans="2:11" s="1" customFormat="1" ht="15" customHeight="1">
      <c r="B16" s="274"/>
      <c r="C16" s="275"/>
      <c r="D16" s="401" t="s">
        <v>611</v>
      </c>
      <c r="E16" s="401"/>
      <c r="F16" s="401"/>
      <c r="G16" s="401"/>
      <c r="H16" s="401"/>
      <c r="I16" s="401"/>
      <c r="J16" s="401"/>
      <c r="K16" s="271"/>
    </row>
    <row r="17" spans="2:11" s="1" customFormat="1" ht="15" customHeight="1">
      <c r="B17" s="274"/>
      <c r="C17" s="275"/>
      <c r="D17" s="401" t="s">
        <v>612</v>
      </c>
      <c r="E17" s="401"/>
      <c r="F17" s="401"/>
      <c r="G17" s="401"/>
      <c r="H17" s="401"/>
      <c r="I17" s="401"/>
      <c r="J17" s="401"/>
      <c r="K17" s="271"/>
    </row>
    <row r="18" spans="2:11" s="1" customFormat="1" ht="15" customHeight="1">
      <c r="B18" s="274"/>
      <c r="C18" s="275"/>
      <c r="D18" s="275"/>
      <c r="E18" s="277" t="s">
        <v>79</v>
      </c>
      <c r="F18" s="401" t="s">
        <v>613</v>
      </c>
      <c r="G18" s="401"/>
      <c r="H18" s="401"/>
      <c r="I18" s="401"/>
      <c r="J18" s="401"/>
      <c r="K18" s="271"/>
    </row>
    <row r="19" spans="2:11" s="1" customFormat="1" ht="15" customHeight="1">
      <c r="B19" s="274"/>
      <c r="C19" s="275"/>
      <c r="D19" s="275"/>
      <c r="E19" s="277" t="s">
        <v>614</v>
      </c>
      <c r="F19" s="401" t="s">
        <v>615</v>
      </c>
      <c r="G19" s="401"/>
      <c r="H19" s="401"/>
      <c r="I19" s="401"/>
      <c r="J19" s="401"/>
      <c r="K19" s="271"/>
    </row>
    <row r="20" spans="2:11" s="1" customFormat="1" ht="15" customHeight="1">
      <c r="B20" s="274"/>
      <c r="C20" s="275"/>
      <c r="D20" s="275"/>
      <c r="E20" s="277" t="s">
        <v>616</v>
      </c>
      <c r="F20" s="401" t="s">
        <v>617</v>
      </c>
      <c r="G20" s="401"/>
      <c r="H20" s="401"/>
      <c r="I20" s="401"/>
      <c r="J20" s="401"/>
      <c r="K20" s="271"/>
    </row>
    <row r="21" spans="2:11" s="1" customFormat="1" ht="15" customHeight="1">
      <c r="B21" s="274"/>
      <c r="C21" s="275"/>
      <c r="D21" s="275"/>
      <c r="E21" s="277" t="s">
        <v>618</v>
      </c>
      <c r="F21" s="401" t="s">
        <v>619</v>
      </c>
      <c r="G21" s="401"/>
      <c r="H21" s="401"/>
      <c r="I21" s="401"/>
      <c r="J21" s="401"/>
      <c r="K21" s="271"/>
    </row>
    <row r="22" spans="2:11" s="1" customFormat="1" ht="15" customHeight="1">
      <c r="B22" s="274"/>
      <c r="C22" s="275"/>
      <c r="D22" s="275"/>
      <c r="E22" s="277" t="s">
        <v>549</v>
      </c>
      <c r="F22" s="401" t="s">
        <v>620</v>
      </c>
      <c r="G22" s="401"/>
      <c r="H22" s="401"/>
      <c r="I22" s="401"/>
      <c r="J22" s="401"/>
      <c r="K22" s="271"/>
    </row>
    <row r="23" spans="2:11" s="1" customFormat="1" ht="15" customHeight="1">
      <c r="B23" s="274"/>
      <c r="C23" s="275"/>
      <c r="D23" s="275"/>
      <c r="E23" s="277" t="s">
        <v>621</v>
      </c>
      <c r="F23" s="401" t="s">
        <v>622</v>
      </c>
      <c r="G23" s="401"/>
      <c r="H23" s="401"/>
      <c r="I23" s="401"/>
      <c r="J23" s="401"/>
      <c r="K23" s="271"/>
    </row>
    <row r="24" spans="2:11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pans="2:11" s="1" customFormat="1" ht="15" customHeight="1">
      <c r="B25" s="274"/>
      <c r="C25" s="401" t="s">
        <v>623</v>
      </c>
      <c r="D25" s="401"/>
      <c r="E25" s="401"/>
      <c r="F25" s="401"/>
      <c r="G25" s="401"/>
      <c r="H25" s="401"/>
      <c r="I25" s="401"/>
      <c r="J25" s="401"/>
      <c r="K25" s="271"/>
    </row>
    <row r="26" spans="2:11" s="1" customFormat="1" ht="15" customHeight="1">
      <c r="B26" s="274"/>
      <c r="C26" s="401" t="s">
        <v>624</v>
      </c>
      <c r="D26" s="401"/>
      <c r="E26" s="401"/>
      <c r="F26" s="401"/>
      <c r="G26" s="401"/>
      <c r="H26" s="401"/>
      <c r="I26" s="401"/>
      <c r="J26" s="401"/>
      <c r="K26" s="271"/>
    </row>
    <row r="27" spans="2:11" s="1" customFormat="1" ht="15" customHeight="1">
      <c r="B27" s="274"/>
      <c r="C27" s="273"/>
      <c r="D27" s="401" t="s">
        <v>625</v>
      </c>
      <c r="E27" s="401"/>
      <c r="F27" s="401"/>
      <c r="G27" s="401"/>
      <c r="H27" s="401"/>
      <c r="I27" s="401"/>
      <c r="J27" s="401"/>
      <c r="K27" s="271"/>
    </row>
    <row r="28" spans="2:11" s="1" customFormat="1" ht="15" customHeight="1">
      <c r="B28" s="274"/>
      <c r="C28" s="275"/>
      <c r="D28" s="401" t="s">
        <v>626</v>
      </c>
      <c r="E28" s="401"/>
      <c r="F28" s="401"/>
      <c r="G28" s="401"/>
      <c r="H28" s="401"/>
      <c r="I28" s="401"/>
      <c r="J28" s="401"/>
      <c r="K28" s="271"/>
    </row>
    <row r="29" spans="2:11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pans="2:11" s="1" customFormat="1" ht="15" customHeight="1">
      <c r="B30" s="274"/>
      <c r="C30" s="275"/>
      <c r="D30" s="401" t="s">
        <v>627</v>
      </c>
      <c r="E30" s="401"/>
      <c r="F30" s="401"/>
      <c r="G30" s="401"/>
      <c r="H30" s="401"/>
      <c r="I30" s="401"/>
      <c r="J30" s="401"/>
      <c r="K30" s="271"/>
    </row>
    <row r="31" spans="2:11" s="1" customFormat="1" ht="15" customHeight="1">
      <c r="B31" s="274"/>
      <c r="C31" s="275"/>
      <c r="D31" s="401" t="s">
        <v>628</v>
      </c>
      <c r="E31" s="401"/>
      <c r="F31" s="401"/>
      <c r="G31" s="401"/>
      <c r="H31" s="401"/>
      <c r="I31" s="401"/>
      <c r="J31" s="401"/>
      <c r="K31" s="271"/>
    </row>
    <row r="32" spans="2:11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pans="2:11" s="1" customFormat="1" ht="15" customHeight="1">
      <c r="B33" s="274"/>
      <c r="C33" s="275"/>
      <c r="D33" s="401" t="s">
        <v>629</v>
      </c>
      <c r="E33" s="401"/>
      <c r="F33" s="401"/>
      <c r="G33" s="401"/>
      <c r="H33" s="401"/>
      <c r="I33" s="401"/>
      <c r="J33" s="401"/>
      <c r="K33" s="271"/>
    </row>
    <row r="34" spans="2:11" s="1" customFormat="1" ht="15" customHeight="1">
      <c r="B34" s="274"/>
      <c r="C34" s="275"/>
      <c r="D34" s="401" t="s">
        <v>630</v>
      </c>
      <c r="E34" s="401"/>
      <c r="F34" s="401"/>
      <c r="G34" s="401"/>
      <c r="H34" s="401"/>
      <c r="I34" s="401"/>
      <c r="J34" s="401"/>
      <c r="K34" s="271"/>
    </row>
    <row r="35" spans="2:11" s="1" customFormat="1" ht="15" customHeight="1">
      <c r="B35" s="274"/>
      <c r="C35" s="275"/>
      <c r="D35" s="401" t="s">
        <v>631</v>
      </c>
      <c r="E35" s="401"/>
      <c r="F35" s="401"/>
      <c r="G35" s="401"/>
      <c r="H35" s="401"/>
      <c r="I35" s="401"/>
      <c r="J35" s="401"/>
      <c r="K35" s="271"/>
    </row>
    <row r="36" spans="2:11" s="1" customFormat="1" ht="15" customHeight="1">
      <c r="B36" s="274"/>
      <c r="C36" s="275"/>
      <c r="D36" s="273"/>
      <c r="E36" s="276" t="s">
        <v>121</v>
      </c>
      <c r="F36" s="273"/>
      <c r="G36" s="401" t="s">
        <v>632</v>
      </c>
      <c r="H36" s="401"/>
      <c r="I36" s="401"/>
      <c r="J36" s="401"/>
      <c r="K36" s="271"/>
    </row>
    <row r="37" spans="2:11" s="1" customFormat="1" ht="30.75" customHeight="1">
      <c r="B37" s="274"/>
      <c r="C37" s="275"/>
      <c r="D37" s="273"/>
      <c r="E37" s="276" t="s">
        <v>633</v>
      </c>
      <c r="F37" s="273"/>
      <c r="G37" s="401" t="s">
        <v>634</v>
      </c>
      <c r="H37" s="401"/>
      <c r="I37" s="401"/>
      <c r="J37" s="401"/>
      <c r="K37" s="271"/>
    </row>
    <row r="38" spans="2:11" s="1" customFormat="1" ht="15" customHeight="1">
      <c r="B38" s="274"/>
      <c r="C38" s="275"/>
      <c r="D38" s="273"/>
      <c r="E38" s="276" t="s">
        <v>53</v>
      </c>
      <c r="F38" s="273"/>
      <c r="G38" s="401" t="s">
        <v>635</v>
      </c>
      <c r="H38" s="401"/>
      <c r="I38" s="401"/>
      <c r="J38" s="401"/>
      <c r="K38" s="271"/>
    </row>
    <row r="39" spans="2:11" s="1" customFormat="1" ht="15" customHeight="1">
      <c r="B39" s="274"/>
      <c r="C39" s="275"/>
      <c r="D39" s="273"/>
      <c r="E39" s="276" t="s">
        <v>54</v>
      </c>
      <c r="F39" s="273"/>
      <c r="G39" s="401" t="s">
        <v>636</v>
      </c>
      <c r="H39" s="401"/>
      <c r="I39" s="401"/>
      <c r="J39" s="401"/>
      <c r="K39" s="271"/>
    </row>
    <row r="40" spans="2:11" s="1" customFormat="1" ht="15" customHeight="1">
      <c r="B40" s="274"/>
      <c r="C40" s="275"/>
      <c r="D40" s="273"/>
      <c r="E40" s="276" t="s">
        <v>122</v>
      </c>
      <c r="F40" s="273"/>
      <c r="G40" s="401" t="s">
        <v>637</v>
      </c>
      <c r="H40" s="401"/>
      <c r="I40" s="401"/>
      <c r="J40" s="401"/>
      <c r="K40" s="271"/>
    </row>
    <row r="41" spans="2:11" s="1" customFormat="1" ht="15" customHeight="1">
      <c r="B41" s="274"/>
      <c r="C41" s="275"/>
      <c r="D41" s="273"/>
      <c r="E41" s="276" t="s">
        <v>123</v>
      </c>
      <c r="F41" s="273"/>
      <c r="G41" s="401" t="s">
        <v>638</v>
      </c>
      <c r="H41" s="401"/>
      <c r="I41" s="401"/>
      <c r="J41" s="401"/>
      <c r="K41" s="271"/>
    </row>
    <row r="42" spans="2:11" s="1" customFormat="1" ht="15" customHeight="1">
      <c r="B42" s="274"/>
      <c r="C42" s="275"/>
      <c r="D42" s="273"/>
      <c r="E42" s="276" t="s">
        <v>639</v>
      </c>
      <c r="F42" s="273"/>
      <c r="G42" s="401" t="s">
        <v>640</v>
      </c>
      <c r="H42" s="401"/>
      <c r="I42" s="401"/>
      <c r="J42" s="401"/>
      <c r="K42" s="271"/>
    </row>
    <row r="43" spans="2:11" s="1" customFormat="1" ht="15" customHeight="1">
      <c r="B43" s="274"/>
      <c r="C43" s="275"/>
      <c r="D43" s="273"/>
      <c r="E43" s="276"/>
      <c r="F43" s="273"/>
      <c r="G43" s="401" t="s">
        <v>641</v>
      </c>
      <c r="H43" s="401"/>
      <c r="I43" s="401"/>
      <c r="J43" s="401"/>
      <c r="K43" s="271"/>
    </row>
    <row r="44" spans="2:11" s="1" customFormat="1" ht="15" customHeight="1">
      <c r="B44" s="274"/>
      <c r="C44" s="275"/>
      <c r="D44" s="273"/>
      <c r="E44" s="276" t="s">
        <v>642</v>
      </c>
      <c r="F44" s="273"/>
      <c r="G44" s="401" t="s">
        <v>643</v>
      </c>
      <c r="H44" s="401"/>
      <c r="I44" s="401"/>
      <c r="J44" s="401"/>
      <c r="K44" s="271"/>
    </row>
    <row r="45" spans="2:11" s="1" customFormat="1" ht="15" customHeight="1">
      <c r="B45" s="274"/>
      <c r="C45" s="275"/>
      <c r="D45" s="273"/>
      <c r="E45" s="276" t="s">
        <v>125</v>
      </c>
      <c r="F45" s="273"/>
      <c r="G45" s="401" t="s">
        <v>644</v>
      </c>
      <c r="H45" s="401"/>
      <c r="I45" s="401"/>
      <c r="J45" s="401"/>
      <c r="K45" s="271"/>
    </row>
    <row r="46" spans="2:11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pans="2:11" s="1" customFormat="1" ht="15" customHeight="1">
      <c r="B47" s="274"/>
      <c r="C47" s="275"/>
      <c r="D47" s="401" t="s">
        <v>645</v>
      </c>
      <c r="E47" s="401"/>
      <c r="F47" s="401"/>
      <c r="G47" s="401"/>
      <c r="H47" s="401"/>
      <c r="I47" s="401"/>
      <c r="J47" s="401"/>
      <c r="K47" s="271"/>
    </row>
    <row r="48" spans="2:11" s="1" customFormat="1" ht="15" customHeight="1">
      <c r="B48" s="274"/>
      <c r="C48" s="275"/>
      <c r="D48" s="275"/>
      <c r="E48" s="401" t="s">
        <v>646</v>
      </c>
      <c r="F48" s="401"/>
      <c r="G48" s="401"/>
      <c r="H48" s="401"/>
      <c r="I48" s="401"/>
      <c r="J48" s="401"/>
      <c r="K48" s="271"/>
    </row>
    <row r="49" spans="2:11" s="1" customFormat="1" ht="15" customHeight="1">
      <c r="B49" s="274"/>
      <c r="C49" s="275"/>
      <c r="D49" s="275"/>
      <c r="E49" s="401" t="s">
        <v>647</v>
      </c>
      <c r="F49" s="401"/>
      <c r="G49" s="401"/>
      <c r="H49" s="401"/>
      <c r="I49" s="401"/>
      <c r="J49" s="401"/>
      <c r="K49" s="271"/>
    </row>
    <row r="50" spans="2:11" s="1" customFormat="1" ht="15" customHeight="1">
      <c r="B50" s="274"/>
      <c r="C50" s="275"/>
      <c r="D50" s="275"/>
      <c r="E50" s="401" t="s">
        <v>648</v>
      </c>
      <c r="F50" s="401"/>
      <c r="G50" s="401"/>
      <c r="H50" s="401"/>
      <c r="I50" s="401"/>
      <c r="J50" s="401"/>
      <c r="K50" s="271"/>
    </row>
    <row r="51" spans="2:11" s="1" customFormat="1" ht="15" customHeight="1">
      <c r="B51" s="274"/>
      <c r="C51" s="275"/>
      <c r="D51" s="401" t="s">
        <v>649</v>
      </c>
      <c r="E51" s="401"/>
      <c r="F51" s="401"/>
      <c r="G51" s="401"/>
      <c r="H51" s="401"/>
      <c r="I51" s="401"/>
      <c r="J51" s="401"/>
      <c r="K51" s="271"/>
    </row>
    <row r="52" spans="2:11" s="1" customFormat="1" ht="25.5" customHeight="1">
      <c r="B52" s="270"/>
      <c r="C52" s="402" t="s">
        <v>650</v>
      </c>
      <c r="D52" s="402"/>
      <c r="E52" s="402"/>
      <c r="F52" s="402"/>
      <c r="G52" s="402"/>
      <c r="H52" s="402"/>
      <c r="I52" s="402"/>
      <c r="J52" s="402"/>
      <c r="K52" s="271"/>
    </row>
    <row r="53" spans="2:11" s="1" customFormat="1" ht="5.25" customHeight="1">
      <c r="B53" s="270"/>
      <c r="C53" s="272"/>
      <c r="D53" s="272"/>
      <c r="E53" s="272"/>
      <c r="F53" s="272"/>
      <c r="G53" s="272"/>
      <c r="H53" s="272"/>
      <c r="I53" s="272"/>
      <c r="J53" s="272"/>
      <c r="K53" s="271"/>
    </row>
    <row r="54" spans="2:11" s="1" customFormat="1" ht="15" customHeight="1">
      <c r="B54" s="270"/>
      <c r="C54" s="401" t="s">
        <v>651</v>
      </c>
      <c r="D54" s="401"/>
      <c r="E54" s="401"/>
      <c r="F54" s="401"/>
      <c r="G54" s="401"/>
      <c r="H54" s="401"/>
      <c r="I54" s="401"/>
      <c r="J54" s="401"/>
      <c r="K54" s="271"/>
    </row>
    <row r="55" spans="2:11" s="1" customFormat="1" ht="15" customHeight="1">
      <c r="B55" s="270"/>
      <c r="C55" s="401" t="s">
        <v>652</v>
      </c>
      <c r="D55" s="401"/>
      <c r="E55" s="401"/>
      <c r="F55" s="401"/>
      <c r="G55" s="401"/>
      <c r="H55" s="401"/>
      <c r="I55" s="401"/>
      <c r="J55" s="401"/>
      <c r="K55" s="271"/>
    </row>
    <row r="56" spans="2:11" s="1" customFormat="1" ht="12.75" customHeight="1">
      <c r="B56" s="270"/>
      <c r="C56" s="273"/>
      <c r="D56" s="273"/>
      <c r="E56" s="273"/>
      <c r="F56" s="273"/>
      <c r="G56" s="273"/>
      <c r="H56" s="273"/>
      <c r="I56" s="273"/>
      <c r="J56" s="273"/>
      <c r="K56" s="271"/>
    </row>
    <row r="57" spans="2:11" s="1" customFormat="1" ht="15" customHeight="1">
      <c r="B57" s="270"/>
      <c r="C57" s="401" t="s">
        <v>653</v>
      </c>
      <c r="D57" s="401"/>
      <c r="E57" s="401"/>
      <c r="F57" s="401"/>
      <c r="G57" s="401"/>
      <c r="H57" s="401"/>
      <c r="I57" s="401"/>
      <c r="J57" s="401"/>
      <c r="K57" s="271"/>
    </row>
    <row r="58" spans="2:11" s="1" customFormat="1" ht="15" customHeight="1">
      <c r="B58" s="270"/>
      <c r="C58" s="275"/>
      <c r="D58" s="401" t="s">
        <v>654</v>
      </c>
      <c r="E58" s="401"/>
      <c r="F58" s="401"/>
      <c r="G58" s="401"/>
      <c r="H58" s="401"/>
      <c r="I58" s="401"/>
      <c r="J58" s="401"/>
      <c r="K58" s="271"/>
    </row>
    <row r="59" spans="2:11" s="1" customFormat="1" ht="15" customHeight="1">
      <c r="B59" s="270"/>
      <c r="C59" s="275"/>
      <c r="D59" s="401" t="s">
        <v>655</v>
      </c>
      <c r="E59" s="401"/>
      <c r="F59" s="401"/>
      <c r="G59" s="401"/>
      <c r="H59" s="401"/>
      <c r="I59" s="401"/>
      <c r="J59" s="401"/>
      <c r="K59" s="271"/>
    </row>
    <row r="60" spans="2:11" s="1" customFormat="1" ht="15" customHeight="1">
      <c r="B60" s="270"/>
      <c r="C60" s="275"/>
      <c r="D60" s="401" t="s">
        <v>656</v>
      </c>
      <c r="E60" s="401"/>
      <c r="F60" s="401"/>
      <c r="G60" s="401"/>
      <c r="H60" s="401"/>
      <c r="I60" s="401"/>
      <c r="J60" s="401"/>
      <c r="K60" s="271"/>
    </row>
    <row r="61" spans="2:11" s="1" customFormat="1" ht="15" customHeight="1">
      <c r="B61" s="270"/>
      <c r="C61" s="275"/>
      <c r="D61" s="401" t="s">
        <v>657</v>
      </c>
      <c r="E61" s="401"/>
      <c r="F61" s="401"/>
      <c r="G61" s="401"/>
      <c r="H61" s="401"/>
      <c r="I61" s="401"/>
      <c r="J61" s="401"/>
      <c r="K61" s="271"/>
    </row>
    <row r="62" spans="2:11" s="1" customFormat="1" ht="15" customHeight="1">
      <c r="B62" s="270"/>
      <c r="C62" s="275"/>
      <c r="D62" s="403" t="s">
        <v>658</v>
      </c>
      <c r="E62" s="403"/>
      <c r="F62" s="403"/>
      <c r="G62" s="403"/>
      <c r="H62" s="403"/>
      <c r="I62" s="403"/>
      <c r="J62" s="403"/>
      <c r="K62" s="271"/>
    </row>
    <row r="63" spans="2:11" s="1" customFormat="1" ht="15" customHeight="1">
      <c r="B63" s="270"/>
      <c r="C63" s="275"/>
      <c r="D63" s="401" t="s">
        <v>659</v>
      </c>
      <c r="E63" s="401"/>
      <c r="F63" s="401"/>
      <c r="G63" s="401"/>
      <c r="H63" s="401"/>
      <c r="I63" s="401"/>
      <c r="J63" s="401"/>
      <c r="K63" s="271"/>
    </row>
    <row r="64" spans="2:11" s="1" customFormat="1" ht="12.75" customHeight="1">
      <c r="B64" s="270"/>
      <c r="C64" s="275"/>
      <c r="D64" s="275"/>
      <c r="E64" s="278"/>
      <c r="F64" s="275"/>
      <c r="G64" s="275"/>
      <c r="H64" s="275"/>
      <c r="I64" s="275"/>
      <c r="J64" s="275"/>
      <c r="K64" s="271"/>
    </row>
    <row r="65" spans="2:11" s="1" customFormat="1" ht="15" customHeight="1">
      <c r="B65" s="270"/>
      <c r="C65" s="275"/>
      <c r="D65" s="401" t="s">
        <v>660</v>
      </c>
      <c r="E65" s="401"/>
      <c r="F65" s="401"/>
      <c r="G65" s="401"/>
      <c r="H65" s="401"/>
      <c r="I65" s="401"/>
      <c r="J65" s="401"/>
      <c r="K65" s="271"/>
    </row>
    <row r="66" spans="2:11" s="1" customFormat="1" ht="15" customHeight="1">
      <c r="B66" s="270"/>
      <c r="C66" s="275"/>
      <c r="D66" s="403" t="s">
        <v>661</v>
      </c>
      <c r="E66" s="403"/>
      <c r="F66" s="403"/>
      <c r="G66" s="403"/>
      <c r="H66" s="403"/>
      <c r="I66" s="403"/>
      <c r="J66" s="403"/>
      <c r="K66" s="271"/>
    </row>
    <row r="67" spans="2:11" s="1" customFormat="1" ht="15" customHeight="1">
      <c r="B67" s="270"/>
      <c r="C67" s="275"/>
      <c r="D67" s="401" t="s">
        <v>662</v>
      </c>
      <c r="E67" s="401"/>
      <c r="F67" s="401"/>
      <c r="G67" s="401"/>
      <c r="H67" s="401"/>
      <c r="I67" s="401"/>
      <c r="J67" s="401"/>
      <c r="K67" s="271"/>
    </row>
    <row r="68" spans="2:11" s="1" customFormat="1" ht="15" customHeight="1">
      <c r="B68" s="270"/>
      <c r="C68" s="275"/>
      <c r="D68" s="401" t="s">
        <v>663</v>
      </c>
      <c r="E68" s="401"/>
      <c r="F68" s="401"/>
      <c r="G68" s="401"/>
      <c r="H68" s="401"/>
      <c r="I68" s="401"/>
      <c r="J68" s="401"/>
      <c r="K68" s="271"/>
    </row>
    <row r="69" spans="2:11" s="1" customFormat="1" ht="15" customHeight="1">
      <c r="B69" s="270"/>
      <c r="C69" s="275"/>
      <c r="D69" s="401" t="s">
        <v>664</v>
      </c>
      <c r="E69" s="401"/>
      <c r="F69" s="401"/>
      <c r="G69" s="401"/>
      <c r="H69" s="401"/>
      <c r="I69" s="401"/>
      <c r="J69" s="401"/>
      <c r="K69" s="271"/>
    </row>
    <row r="70" spans="2:11" s="1" customFormat="1" ht="15" customHeight="1">
      <c r="B70" s="270"/>
      <c r="C70" s="275"/>
      <c r="D70" s="401" t="s">
        <v>665</v>
      </c>
      <c r="E70" s="401"/>
      <c r="F70" s="401"/>
      <c r="G70" s="401"/>
      <c r="H70" s="401"/>
      <c r="I70" s="401"/>
      <c r="J70" s="401"/>
      <c r="K70" s="271"/>
    </row>
    <row r="71" spans="2:1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pans="2:11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pans="2:11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pans="2:11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pans="2:11" s="1" customFormat="1" ht="45" customHeight="1">
      <c r="B75" s="287"/>
      <c r="C75" s="396" t="s">
        <v>666</v>
      </c>
      <c r="D75" s="396"/>
      <c r="E75" s="396"/>
      <c r="F75" s="396"/>
      <c r="G75" s="396"/>
      <c r="H75" s="396"/>
      <c r="I75" s="396"/>
      <c r="J75" s="396"/>
      <c r="K75" s="288"/>
    </row>
    <row r="76" spans="2:11" s="1" customFormat="1" ht="17.25" customHeight="1">
      <c r="B76" s="287"/>
      <c r="C76" s="289" t="s">
        <v>667</v>
      </c>
      <c r="D76" s="289"/>
      <c r="E76" s="289"/>
      <c r="F76" s="289" t="s">
        <v>668</v>
      </c>
      <c r="G76" s="290"/>
      <c r="H76" s="289" t="s">
        <v>54</v>
      </c>
      <c r="I76" s="289" t="s">
        <v>57</v>
      </c>
      <c r="J76" s="289" t="s">
        <v>669</v>
      </c>
      <c r="K76" s="288"/>
    </row>
    <row r="77" spans="2:11" s="1" customFormat="1" ht="17.25" customHeight="1">
      <c r="B77" s="287"/>
      <c r="C77" s="291" t="s">
        <v>670</v>
      </c>
      <c r="D77" s="291"/>
      <c r="E77" s="291"/>
      <c r="F77" s="292" t="s">
        <v>671</v>
      </c>
      <c r="G77" s="293"/>
      <c r="H77" s="291"/>
      <c r="I77" s="291"/>
      <c r="J77" s="291" t="s">
        <v>672</v>
      </c>
      <c r="K77" s="288"/>
    </row>
    <row r="78" spans="2:11" s="1" customFormat="1" ht="5.25" customHeight="1">
      <c r="B78" s="287"/>
      <c r="C78" s="294"/>
      <c r="D78" s="294"/>
      <c r="E78" s="294"/>
      <c r="F78" s="294"/>
      <c r="G78" s="295"/>
      <c r="H78" s="294"/>
      <c r="I78" s="294"/>
      <c r="J78" s="294"/>
      <c r="K78" s="288"/>
    </row>
    <row r="79" spans="2:11" s="1" customFormat="1" ht="15" customHeight="1">
      <c r="B79" s="287"/>
      <c r="C79" s="276" t="s">
        <v>53</v>
      </c>
      <c r="D79" s="296"/>
      <c r="E79" s="296"/>
      <c r="F79" s="297" t="s">
        <v>673</v>
      </c>
      <c r="G79" s="298"/>
      <c r="H79" s="276" t="s">
        <v>674</v>
      </c>
      <c r="I79" s="276" t="s">
        <v>675</v>
      </c>
      <c r="J79" s="276">
        <v>20</v>
      </c>
      <c r="K79" s="288"/>
    </row>
    <row r="80" spans="2:11" s="1" customFormat="1" ht="15" customHeight="1">
      <c r="B80" s="287"/>
      <c r="C80" s="276" t="s">
        <v>676</v>
      </c>
      <c r="D80" s="276"/>
      <c r="E80" s="276"/>
      <c r="F80" s="297" t="s">
        <v>673</v>
      </c>
      <c r="G80" s="298"/>
      <c r="H80" s="276" t="s">
        <v>677</v>
      </c>
      <c r="I80" s="276" t="s">
        <v>675</v>
      </c>
      <c r="J80" s="276">
        <v>120</v>
      </c>
      <c r="K80" s="288"/>
    </row>
    <row r="81" spans="2:11" s="1" customFormat="1" ht="15" customHeight="1">
      <c r="B81" s="299"/>
      <c r="C81" s="276" t="s">
        <v>678</v>
      </c>
      <c r="D81" s="276"/>
      <c r="E81" s="276"/>
      <c r="F81" s="297" t="s">
        <v>679</v>
      </c>
      <c r="G81" s="298"/>
      <c r="H81" s="276" t="s">
        <v>680</v>
      </c>
      <c r="I81" s="276" t="s">
        <v>675</v>
      </c>
      <c r="J81" s="276">
        <v>50</v>
      </c>
      <c r="K81" s="288"/>
    </row>
    <row r="82" spans="2:11" s="1" customFormat="1" ht="15" customHeight="1">
      <c r="B82" s="299"/>
      <c r="C82" s="276" t="s">
        <v>681</v>
      </c>
      <c r="D82" s="276"/>
      <c r="E82" s="276"/>
      <c r="F82" s="297" t="s">
        <v>673</v>
      </c>
      <c r="G82" s="298"/>
      <c r="H82" s="276" t="s">
        <v>682</v>
      </c>
      <c r="I82" s="276" t="s">
        <v>683</v>
      </c>
      <c r="J82" s="276"/>
      <c r="K82" s="288"/>
    </row>
    <row r="83" spans="2:11" s="1" customFormat="1" ht="15" customHeight="1">
      <c r="B83" s="299"/>
      <c r="C83" s="300" t="s">
        <v>684</v>
      </c>
      <c r="D83" s="300"/>
      <c r="E83" s="300"/>
      <c r="F83" s="301" t="s">
        <v>679</v>
      </c>
      <c r="G83" s="300"/>
      <c r="H83" s="300" t="s">
        <v>685</v>
      </c>
      <c r="I83" s="300" t="s">
        <v>675</v>
      </c>
      <c r="J83" s="300">
        <v>15</v>
      </c>
      <c r="K83" s="288"/>
    </row>
    <row r="84" spans="2:11" s="1" customFormat="1" ht="15" customHeight="1">
      <c r="B84" s="299"/>
      <c r="C84" s="300" t="s">
        <v>686</v>
      </c>
      <c r="D84" s="300"/>
      <c r="E84" s="300"/>
      <c r="F84" s="301" t="s">
        <v>679</v>
      </c>
      <c r="G84" s="300"/>
      <c r="H84" s="300" t="s">
        <v>687</v>
      </c>
      <c r="I84" s="300" t="s">
        <v>675</v>
      </c>
      <c r="J84" s="300">
        <v>15</v>
      </c>
      <c r="K84" s="288"/>
    </row>
    <row r="85" spans="2:11" s="1" customFormat="1" ht="15" customHeight="1">
      <c r="B85" s="299"/>
      <c r="C85" s="300" t="s">
        <v>688</v>
      </c>
      <c r="D85" s="300"/>
      <c r="E85" s="300"/>
      <c r="F85" s="301" t="s">
        <v>679</v>
      </c>
      <c r="G85" s="300"/>
      <c r="H85" s="300" t="s">
        <v>689</v>
      </c>
      <c r="I85" s="300" t="s">
        <v>675</v>
      </c>
      <c r="J85" s="300">
        <v>20</v>
      </c>
      <c r="K85" s="288"/>
    </row>
    <row r="86" spans="2:11" s="1" customFormat="1" ht="15" customHeight="1">
      <c r="B86" s="299"/>
      <c r="C86" s="300" t="s">
        <v>690</v>
      </c>
      <c r="D86" s="300"/>
      <c r="E86" s="300"/>
      <c r="F86" s="301" t="s">
        <v>679</v>
      </c>
      <c r="G86" s="300"/>
      <c r="H86" s="300" t="s">
        <v>691</v>
      </c>
      <c r="I86" s="300" t="s">
        <v>675</v>
      </c>
      <c r="J86" s="300">
        <v>20</v>
      </c>
      <c r="K86" s="288"/>
    </row>
    <row r="87" spans="2:11" s="1" customFormat="1" ht="15" customHeight="1">
      <c r="B87" s="299"/>
      <c r="C87" s="276" t="s">
        <v>692</v>
      </c>
      <c r="D87" s="276"/>
      <c r="E87" s="276"/>
      <c r="F87" s="297" t="s">
        <v>679</v>
      </c>
      <c r="G87" s="298"/>
      <c r="H87" s="276" t="s">
        <v>693</v>
      </c>
      <c r="I87" s="276" t="s">
        <v>675</v>
      </c>
      <c r="J87" s="276">
        <v>50</v>
      </c>
      <c r="K87" s="288"/>
    </row>
    <row r="88" spans="2:11" s="1" customFormat="1" ht="15" customHeight="1">
      <c r="B88" s="299"/>
      <c r="C88" s="276" t="s">
        <v>694</v>
      </c>
      <c r="D88" s="276"/>
      <c r="E88" s="276"/>
      <c r="F88" s="297" t="s">
        <v>679</v>
      </c>
      <c r="G88" s="298"/>
      <c r="H88" s="276" t="s">
        <v>695</v>
      </c>
      <c r="I88" s="276" t="s">
        <v>675</v>
      </c>
      <c r="J88" s="276">
        <v>20</v>
      </c>
      <c r="K88" s="288"/>
    </row>
    <row r="89" spans="2:11" s="1" customFormat="1" ht="15" customHeight="1">
      <c r="B89" s="299"/>
      <c r="C89" s="276" t="s">
        <v>696</v>
      </c>
      <c r="D89" s="276"/>
      <c r="E89" s="276"/>
      <c r="F89" s="297" t="s">
        <v>679</v>
      </c>
      <c r="G89" s="298"/>
      <c r="H89" s="276" t="s">
        <v>697</v>
      </c>
      <c r="I89" s="276" t="s">
        <v>675</v>
      </c>
      <c r="J89" s="276">
        <v>20</v>
      </c>
      <c r="K89" s="288"/>
    </row>
    <row r="90" spans="2:11" s="1" customFormat="1" ht="15" customHeight="1">
      <c r="B90" s="299"/>
      <c r="C90" s="276" t="s">
        <v>698</v>
      </c>
      <c r="D90" s="276"/>
      <c r="E90" s="276"/>
      <c r="F90" s="297" t="s">
        <v>679</v>
      </c>
      <c r="G90" s="298"/>
      <c r="H90" s="276" t="s">
        <v>699</v>
      </c>
      <c r="I90" s="276" t="s">
        <v>675</v>
      </c>
      <c r="J90" s="276">
        <v>50</v>
      </c>
      <c r="K90" s="288"/>
    </row>
    <row r="91" spans="2:11" s="1" customFormat="1" ht="15" customHeight="1">
      <c r="B91" s="299"/>
      <c r="C91" s="276" t="s">
        <v>700</v>
      </c>
      <c r="D91" s="276"/>
      <c r="E91" s="276"/>
      <c r="F91" s="297" t="s">
        <v>679</v>
      </c>
      <c r="G91" s="298"/>
      <c r="H91" s="276" t="s">
        <v>700</v>
      </c>
      <c r="I91" s="276" t="s">
        <v>675</v>
      </c>
      <c r="J91" s="276">
        <v>50</v>
      </c>
      <c r="K91" s="288"/>
    </row>
    <row r="92" spans="2:11" s="1" customFormat="1" ht="15" customHeight="1">
      <c r="B92" s="299"/>
      <c r="C92" s="276" t="s">
        <v>701</v>
      </c>
      <c r="D92" s="276"/>
      <c r="E92" s="276"/>
      <c r="F92" s="297" t="s">
        <v>679</v>
      </c>
      <c r="G92" s="298"/>
      <c r="H92" s="276" t="s">
        <v>702</v>
      </c>
      <c r="I92" s="276" t="s">
        <v>675</v>
      </c>
      <c r="J92" s="276">
        <v>255</v>
      </c>
      <c r="K92" s="288"/>
    </row>
    <row r="93" spans="2:11" s="1" customFormat="1" ht="15" customHeight="1">
      <c r="B93" s="299"/>
      <c r="C93" s="276" t="s">
        <v>703</v>
      </c>
      <c r="D93" s="276"/>
      <c r="E93" s="276"/>
      <c r="F93" s="297" t="s">
        <v>673</v>
      </c>
      <c r="G93" s="298"/>
      <c r="H93" s="276" t="s">
        <v>704</v>
      </c>
      <c r="I93" s="276" t="s">
        <v>705</v>
      </c>
      <c r="J93" s="276"/>
      <c r="K93" s="288"/>
    </row>
    <row r="94" spans="2:11" s="1" customFormat="1" ht="15" customHeight="1">
      <c r="B94" s="299"/>
      <c r="C94" s="276" t="s">
        <v>706</v>
      </c>
      <c r="D94" s="276"/>
      <c r="E94" s="276"/>
      <c r="F94" s="297" t="s">
        <v>673</v>
      </c>
      <c r="G94" s="298"/>
      <c r="H94" s="276" t="s">
        <v>707</v>
      </c>
      <c r="I94" s="276" t="s">
        <v>708</v>
      </c>
      <c r="J94" s="276"/>
      <c r="K94" s="288"/>
    </row>
    <row r="95" spans="2:11" s="1" customFormat="1" ht="15" customHeight="1">
      <c r="B95" s="299"/>
      <c r="C95" s="276" t="s">
        <v>709</v>
      </c>
      <c r="D95" s="276"/>
      <c r="E95" s="276"/>
      <c r="F95" s="297" t="s">
        <v>673</v>
      </c>
      <c r="G95" s="298"/>
      <c r="H95" s="276" t="s">
        <v>709</v>
      </c>
      <c r="I95" s="276" t="s">
        <v>708</v>
      </c>
      <c r="J95" s="276"/>
      <c r="K95" s="288"/>
    </row>
    <row r="96" spans="2:11" s="1" customFormat="1" ht="15" customHeight="1">
      <c r="B96" s="299"/>
      <c r="C96" s="276" t="s">
        <v>38</v>
      </c>
      <c r="D96" s="276"/>
      <c r="E96" s="276"/>
      <c r="F96" s="297" t="s">
        <v>673</v>
      </c>
      <c r="G96" s="298"/>
      <c r="H96" s="276" t="s">
        <v>710</v>
      </c>
      <c r="I96" s="276" t="s">
        <v>708</v>
      </c>
      <c r="J96" s="276"/>
      <c r="K96" s="288"/>
    </row>
    <row r="97" spans="2:11" s="1" customFormat="1" ht="15" customHeight="1">
      <c r="B97" s="299"/>
      <c r="C97" s="276" t="s">
        <v>48</v>
      </c>
      <c r="D97" s="276"/>
      <c r="E97" s="276"/>
      <c r="F97" s="297" t="s">
        <v>673</v>
      </c>
      <c r="G97" s="298"/>
      <c r="H97" s="276" t="s">
        <v>711</v>
      </c>
      <c r="I97" s="276" t="s">
        <v>708</v>
      </c>
      <c r="J97" s="276"/>
      <c r="K97" s="288"/>
    </row>
    <row r="98" spans="2:11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pans="2:11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pans="2:11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pans="2:1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pans="2:11" s="1" customFormat="1" ht="45" customHeight="1">
      <c r="B102" s="287"/>
      <c r="C102" s="396" t="s">
        <v>712</v>
      </c>
      <c r="D102" s="396"/>
      <c r="E102" s="396"/>
      <c r="F102" s="396"/>
      <c r="G102" s="396"/>
      <c r="H102" s="396"/>
      <c r="I102" s="396"/>
      <c r="J102" s="396"/>
      <c r="K102" s="288"/>
    </row>
    <row r="103" spans="2:11" s="1" customFormat="1" ht="17.25" customHeight="1">
      <c r="B103" s="287"/>
      <c r="C103" s="289" t="s">
        <v>667</v>
      </c>
      <c r="D103" s="289"/>
      <c r="E103" s="289"/>
      <c r="F103" s="289" t="s">
        <v>668</v>
      </c>
      <c r="G103" s="290"/>
      <c r="H103" s="289" t="s">
        <v>54</v>
      </c>
      <c r="I103" s="289" t="s">
        <v>57</v>
      </c>
      <c r="J103" s="289" t="s">
        <v>669</v>
      </c>
      <c r="K103" s="288"/>
    </row>
    <row r="104" spans="2:11" s="1" customFormat="1" ht="17.25" customHeight="1">
      <c r="B104" s="287"/>
      <c r="C104" s="291" t="s">
        <v>670</v>
      </c>
      <c r="D104" s="291"/>
      <c r="E104" s="291"/>
      <c r="F104" s="292" t="s">
        <v>671</v>
      </c>
      <c r="G104" s="293"/>
      <c r="H104" s="291"/>
      <c r="I104" s="291"/>
      <c r="J104" s="291" t="s">
        <v>672</v>
      </c>
      <c r="K104" s="288"/>
    </row>
    <row r="105" spans="2:11" s="1" customFormat="1" ht="5.25" customHeight="1">
      <c r="B105" s="287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pans="2:11" s="1" customFormat="1" ht="15" customHeight="1">
      <c r="B106" s="287"/>
      <c r="C106" s="276" t="s">
        <v>53</v>
      </c>
      <c r="D106" s="296"/>
      <c r="E106" s="296"/>
      <c r="F106" s="297" t="s">
        <v>673</v>
      </c>
      <c r="G106" s="276"/>
      <c r="H106" s="276" t="s">
        <v>713</v>
      </c>
      <c r="I106" s="276" t="s">
        <v>675</v>
      </c>
      <c r="J106" s="276">
        <v>20</v>
      </c>
      <c r="K106" s="288"/>
    </row>
    <row r="107" spans="2:11" s="1" customFormat="1" ht="15" customHeight="1">
      <c r="B107" s="287"/>
      <c r="C107" s="276" t="s">
        <v>676</v>
      </c>
      <c r="D107" s="276"/>
      <c r="E107" s="276"/>
      <c r="F107" s="297" t="s">
        <v>673</v>
      </c>
      <c r="G107" s="276"/>
      <c r="H107" s="276" t="s">
        <v>713</v>
      </c>
      <c r="I107" s="276" t="s">
        <v>675</v>
      </c>
      <c r="J107" s="276">
        <v>120</v>
      </c>
      <c r="K107" s="288"/>
    </row>
    <row r="108" spans="2:11" s="1" customFormat="1" ht="15" customHeight="1">
      <c r="B108" s="299"/>
      <c r="C108" s="276" t="s">
        <v>678</v>
      </c>
      <c r="D108" s="276"/>
      <c r="E108" s="276"/>
      <c r="F108" s="297" t="s">
        <v>679</v>
      </c>
      <c r="G108" s="276"/>
      <c r="H108" s="276" t="s">
        <v>713</v>
      </c>
      <c r="I108" s="276" t="s">
        <v>675</v>
      </c>
      <c r="J108" s="276">
        <v>50</v>
      </c>
      <c r="K108" s="288"/>
    </row>
    <row r="109" spans="2:11" s="1" customFormat="1" ht="15" customHeight="1">
      <c r="B109" s="299"/>
      <c r="C109" s="276" t="s">
        <v>681</v>
      </c>
      <c r="D109" s="276"/>
      <c r="E109" s="276"/>
      <c r="F109" s="297" t="s">
        <v>673</v>
      </c>
      <c r="G109" s="276"/>
      <c r="H109" s="276" t="s">
        <v>713</v>
      </c>
      <c r="I109" s="276" t="s">
        <v>683</v>
      </c>
      <c r="J109" s="276"/>
      <c r="K109" s="288"/>
    </row>
    <row r="110" spans="2:11" s="1" customFormat="1" ht="15" customHeight="1">
      <c r="B110" s="299"/>
      <c r="C110" s="276" t="s">
        <v>692</v>
      </c>
      <c r="D110" s="276"/>
      <c r="E110" s="276"/>
      <c r="F110" s="297" t="s">
        <v>679</v>
      </c>
      <c r="G110" s="276"/>
      <c r="H110" s="276" t="s">
        <v>713</v>
      </c>
      <c r="I110" s="276" t="s">
        <v>675</v>
      </c>
      <c r="J110" s="276">
        <v>50</v>
      </c>
      <c r="K110" s="288"/>
    </row>
    <row r="111" spans="2:11" s="1" customFormat="1" ht="15" customHeight="1">
      <c r="B111" s="299"/>
      <c r="C111" s="276" t="s">
        <v>700</v>
      </c>
      <c r="D111" s="276"/>
      <c r="E111" s="276"/>
      <c r="F111" s="297" t="s">
        <v>679</v>
      </c>
      <c r="G111" s="276"/>
      <c r="H111" s="276" t="s">
        <v>713</v>
      </c>
      <c r="I111" s="276" t="s">
        <v>675</v>
      </c>
      <c r="J111" s="276">
        <v>50</v>
      </c>
      <c r="K111" s="288"/>
    </row>
    <row r="112" spans="2:11" s="1" customFormat="1" ht="15" customHeight="1">
      <c r="B112" s="299"/>
      <c r="C112" s="276" t="s">
        <v>698</v>
      </c>
      <c r="D112" s="276"/>
      <c r="E112" s="276"/>
      <c r="F112" s="297" t="s">
        <v>679</v>
      </c>
      <c r="G112" s="276"/>
      <c r="H112" s="276" t="s">
        <v>713</v>
      </c>
      <c r="I112" s="276" t="s">
        <v>675</v>
      </c>
      <c r="J112" s="276">
        <v>50</v>
      </c>
      <c r="K112" s="288"/>
    </row>
    <row r="113" spans="2:11" s="1" customFormat="1" ht="15" customHeight="1">
      <c r="B113" s="299"/>
      <c r="C113" s="276" t="s">
        <v>53</v>
      </c>
      <c r="D113" s="276"/>
      <c r="E113" s="276"/>
      <c r="F113" s="297" t="s">
        <v>673</v>
      </c>
      <c r="G113" s="276"/>
      <c r="H113" s="276" t="s">
        <v>714</v>
      </c>
      <c r="I113" s="276" t="s">
        <v>675</v>
      </c>
      <c r="J113" s="276">
        <v>20</v>
      </c>
      <c r="K113" s="288"/>
    </row>
    <row r="114" spans="2:11" s="1" customFormat="1" ht="15" customHeight="1">
      <c r="B114" s="299"/>
      <c r="C114" s="276" t="s">
        <v>715</v>
      </c>
      <c r="D114" s="276"/>
      <c r="E114" s="276"/>
      <c r="F114" s="297" t="s">
        <v>673</v>
      </c>
      <c r="G114" s="276"/>
      <c r="H114" s="276" t="s">
        <v>716</v>
      </c>
      <c r="I114" s="276" t="s">
        <v>675</v>
      </c>
      <c r="J114" s="276">
        <v>120</v>
      </c>
      <c r="K114" s="288"/>
    </row>
    <row r="115" spans="2:11" s="1" customFormat="1" ht="15" customHeight="1">
      <c r="B115" s="299"/>
      <c r="C115" s="276" t="s">
        <v>38</v>
      </c>
      <c r="D115" s="276"/>
      <c r="E115" s="276"/>
      <c r="F115" s="297" t="s">
        <v>673</v>
      </c>
      <c r="G115" s="276"/>
      <c r="H115" s="276" t="s">
        <v>717</v>
      </c>
      <c r="I115" s="276" t="s">
        <v>708</v>
      </c>
      <c r="J115" s="276"/>
      <c r="K115" s="288"/>
    </row>
    <row r="116" spans="2:11" s="1" customFormat="1" ht="15" customHeight="1">
      <c r="B116" s="299"/>
      <c r="C116" s="276" t="s">
        <v>48</v>
      </c>
      <c r="D116" s="276"/>
      <c r="E116" s="276"/>
      <c r="F116" s="297" t="s">
        <v>673</v>
      </c>
      <c r="G116" s="276"/>
      <c r="H116" s="276" t="s">
        <v>718</v>
      </c>
      <c r="I116" s="276" t="s">
        <v>708</v>
      </c>
      <c r="J116" s="276"/>
      <c r="K116" s="288"/>
    </row>
    <row r="117" spans="2:11" s="1" customFormat="1" ht="15" customHeight="1">
      <c r="B117" s="299"/>
      <c r="C117" s="276" t="s">
        <v>57</v>
      </c>
      <c r="D117" s="276"/>
      <c r="E117" s="276"/>
      <c r="F117" s="297" t="s">
        <v>673</v>
      </c>
      <c r="G117" s="276"/>
      <c r="H117" s="276" t="s">
        <v>719</v>
      </c>
      <c r="I117" s="276" t="s">
        <v>720</v>
      </c>
      <c r="J117" s="276"/>
      <c r="K117" s="288"/>
    </row>
    <row r="118" spans="2:11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pans="2:11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pans="2:11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pans="2:1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pans="2:11" s="1" customFormat="1" ht="45" customHeight="1">
      <c r="B122" s="315"/>
      <c r="C122" s="397" t="s">
        <v>721</v>
      </c>
      <c r="D122" s="397"/>
      <c r="E122" s="397"/>
      <c r="F122" s="397"/>
      <c r="G122" s="397"/>
      <c r="H122" s="397"/>
      <c r="I122" s="397"/>
      <c r="J122" s="397"/>
      <c r="K122" s="316"/>
    </row>
    <row r="123" spans="2:11" s="1" customFormat="1" ht="17.25" customHeight="1">
      <c r="B123" s="317"/>
      <c r="C123" s="289" t="s">
        <v>667</v>
      </c>
      <c r="D123" s="289"/>
      <c r="E123" s="289"/>
      <c r="F123" s="289" t="s">
        <v>668</v>
      </c>
      <c r="G123" s="290"/>
      <c r="H123" s="289" t="s">
        <v>54</v>
      </c>
      <c r="I123" s="289" t="s">
        <v>57</v>
      </c>
      <c r="J123" s="289" t="s">
        <v>669</v>
      </c>
      <c r="K123" s="318"/>
    </row>
    <row r="124" spans="2:11" s="1" customFormat="1" ht="17.25" customHeight="1">
      <c r="B124" s="317"/>
      <c r="C124" s="291" t="s">
        <v>670</v>
      </c>
      <c r="D124" s="291"/>
      <c r="E124" s="291"/>
      <c r="F124" s="292" t="s">
        <v>671</v>
      </c>
      <c r="G124" s="293"/>
      <c r="H124" s="291"/>
      <c r="I124" s="291"/>
      <c r="J124" s="291" t="s">
        <v>672</v>
      </c>
      <c r="K124" s="318"/>
    </row>
    <row r="125" spans="2:11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pans="2:11" s="1" customFormat="1" ht="15" customHeight="1">
      <c r="B126" s="319"/>
      <c r="C126" s="276" t="s">
        <v>676</v>
      </c>
      <c r="D126" s="296"/>
      <c r="E126" s="296"/>
      <c r="F126" s="297" t="s">
        <v>673</v>
      </c>
      <c r="G126" s="276"/>
      <c r="H126" s="276" t="s">
        <v>713</v>
      </c>
      <c r="I126" s="276" t="s">
        <v>675</v>
      </c>
      <c r="J126" s="276">
        <v>120</v>
      </c>
      <c r="K126" s="322"/>
    </row>
    <row r="127" spans="2:11" s="1" customFormat="1" ht="15" customHeight="1">
      <c r="B127" s="319"/>
      <c r="C127" s="276" t="s">
        <v>722</v>
      </c>
      <c r="D127" s="276"/>
      <c r="E127" s="276"/>
      <c r="F127" s="297" t="s">
        <v>673</v>
      </c>
      <c r="G127" s="276"/>
      <c r="H127" s="276" t="s">
        <v>723</v>
      </c>
      <c r="I127" s="276" t="s">
        <v>675</v>
      </c>
      <c r="J127" s="276" t="s">
        <v>724</v>
      </c>
      <c r="K127" s="322"/>
    </row>
    <row r="128" spans="2:11" s="1" customFormat="1" ht="15" customHeight="1">
      <c r="B128" s="319"/>
      <c r="C128" s="276" t="s">
        <v>621</v>
      </c>
      <c r="D128" s="276"/>
      <c r="E128" s="276"/>
      <c r="F128" s="297" t="s">
        <v>673</v>
      </c>
      <c r="G128" s="276"/>
      <c r="H128" s="276" t="s">
        <v>725</v>
      </c>
      <c r="I128" s="276" t="s">
        <v>675</v>
      </c>
      <c r="J128" s="276" t="s">
        <v>724</v>
      </c>
      <c r="K128" s="322"/>
    </row>
    <row r="129" spans="2:11" s="1" customFormat="1" ht="15" customHeight="1">
      <c r="B129" s="319"/>
      <c r="C129" s="276" t="s">
        <v>684</v>
      </c>
      <c r="D129" s="276"/>
      <c r="E129" s="276"/>
      <c r="F129" s="297" t="s">
        <v>679</v>
      </c>
      <c r="G129" s="276"/>
      <c r="H129" s="276" t="s">
        <v>685</v>
      </c>
      <c r="I129" s="276" t="s">
        <v>675</v>
      </c>
      <c r="J129" s="276">
        <v>15</v>
      </c>
      <c r="K129" s="322"/>
    </row>
    <row r="130" spans="2:11" s="1" customFormat="1" ht="15" customHeight="1">
      <c r="B130" s="319"/>
      <c r="C130" s="300" t="s">
        <v>686</v>
      </c>
      <c r="D130" s="300"/>
      <c r="E130" s="300"/>
      <c r="F130" s="301" t="s">
        <v>679</v>
      </c>
      <c r="G130" s="300"/>
      <c r="H130" s="300" t="s">
        <v>687</v>
      </c>
      <c r="I130" s="300" t="s">
        <v>675</v>
      </c>
      <c r="J130" s="300">
        <v>15</v>
      </c>
      <c r="K130" s="322"/>
    </row>
    <row r="131" spans="2:11" s="1" customFormat="1" ht="15" customHeight="1">
      <c r="B131" s="319"/>
      <c r="C131" s="300" t="s">
        <v>688</v>
      </c>
      <c r="D131" s="300"/>
      <c r="E131" s="300"/>
      <c r="F131" s="301" t="s">
        <v>679</v>
      </c>
      <c r="G131" s="300"/>
      <c r="H131" s="300" t="s">
        <v>689</v>
      </c>
      <c r="I131" s="300" t="s">
        <v>675</v>
      </c>
      <c r="J131" s="300">
        <v>20</v>
      </c>
      <c r="K131" s="322"/>
    </row>
    <row r="132" spans="2:11" s="1" customFormat="1" ht="15" customHeight="1">
      <c r="B132" s="319"/>
      <c r="C132" s="300" t="s">
        <v>690</v>
      </c>
      <c r="D132" s="300"/>
      <c r="E132" s="300"/>
      <c r="F132" s="301" t="s">
        <v>679</v>
      </c>
      <c r="G132" s="300"/>
      <c r="H132" s="300" t="s">
        <v>691</v>
      </c>
      <c r="I132" s="300" t="s">
        <v>675</v>
      </c>
      <c r="J132" s="300">
        <v>20</v>
      </c>
      <c r="K132" s="322"/>
    </row>
    <row r="133" spans="2:11" s="1" customFormat="1" ht="15" customHeight="1">
      <c r="B133" s="319"/>
      <c r="C133" s="276" t="s">
        <v>678</v>
      </c>
      <c r="D133" s="276"/>
      <c r="E133" s="276"/>
      <c r="F133" s="297" t="s">
        <v>679</v>
      </c>
      <c r="G133" s="276"/>
      <c r="H133" s="276" t="s">
        <v>713</v>
      </c>
      <c r="I133" s="276" t="s">
        <v>675</v>
      </c>
      <c r="J133" s="276">
        <v>50</v>
      </c>
      <c r="K133" s="322"/>
    </row>
    <row r="134" spans="2:11" s="1" customFormat="1" ht="15" customHeight="1">
      <c r="B134" s="319"/>
      <c r="C134" s="276" t="s">
        <v>692</v>
      </c>
      <c r="D134" s="276"/>
      <c r="E134" s="276"/>
      <c r="F134" s="297" t="s">
        <v>679</v>
      </c>
      <c r="G134" s="276"/>
      <c r="H134" s="276" t="s">
        <v>713</v>
      </c>
      <c r="I134" s="276" t="s">
        <v>675</v>
      </c>
      <c r="J134" s="276">
        <v>50</v>
      </c>
      <c r="K134" s="322"/>
    </row>
    <row r="135" spans="2:11" s="1" customFormat="1" ht="15" customHeight="1">
      <c r="B135" s="319"/>
      <c r="C135" s="276" t="s">
        <v>698</v>
      </c>
      <c r="D135" s="276"/>
      <c r="E135" s="276"/>
      <c r="F135" s="297" t="s">
        <v>679</v>
      </c>
      <c r="G135" s="276"/>
      <c r="H135" s="276" t="s">
        <v>713</v>
      </c>
      <c r="I135" s="276" t="s">
        <v>675</v>
      </c>
      <c r="J135" s="276">
        <v>50</v>
      </c>
      <c r="K135" s="322"/>
    </row>
    <row r="136" spans="2:11" s="1" customFormat="1" ht="15" customHeight="1">
      <c r="B136" s="319"/>
      <c r="C136" s="276" t="s">
        <v>700</v>
      </c>
      <c r="D136" s="276"/>
      <c r="E136" s="276"/>
      <c r="F136" s="297" t="s">
        <v>679</v>
      </c>
      <c r="G136" s="276"/>
      <c r="H136" s="276" t="s">
        <v>713</v>
      </c>
      <c r="I136" s="276" t="s">
        <v>675</v>
      </c>
      <c r="J136" s="276">
        <v>50</v>
      </c>
      <c r="K136" s="322"/>
    </row>
    <row r="137" spans="2:11" s="1" customFormat="1" ht="15" customHeight="1">
      <c r="B137" s="319"/>
      <c r="C137" s="276" t="s">
        <v>701</v>
      </c>
      <c r="D137" s="276"/>
      <c r="E137" s="276"/>
      <c r="F137" s="297" t="s">
        <v>679</v>
      </c>
      <c r="G137" s="276"/>
      <c r="H137" s="276" t="s">
        <v>726</v>
      </c>
      <c r="I137" s="276" t="s">
        <v>675</v>
      </c>
      <c r="J137" s="276">
        <v>255</v>
      </c>
      <c r="K137" s="322"/>
    </row>
    <row r="138" spans="2:11" s="1" customFormat="1" ht="15" customHeight="1">
      <c r="B138" s="319"/>
      <c r="C138" s="276" t="s">
        <v>703</v>
      </c>
      <c r="D138" s="276"/>
      <c r="E138" s="276"/>
      <c r="F138" s="297" t="s">
        <v>673</v>
      </c>
      <c r="G138" s="276"/>
      <c r="H138" s="276" t="s">
        <v>727</v>
      </c>
      <c r="I138" s="276" t="s">
        <v>705</v>
      </c>
      <c r="J138" s="276"/>
      <c r="K138" s="322"/>
    </row>
    <row r="139" spans="2:11" s="1" customFormat="1" ht="15" customHeight="1">
      <c r="B139" s="319"/>
      <c r="C139" s="276" t="s">
        <v>706</v>
      </c>
      <c r="D139" s="276"/>
      <c r="E139" s="276"/>
      <c r="F139" s="297" t="s">
        <v>673</v>
      </c>
      <c r="G139" s="276"/>
      <c r="H139" s="276" t="s">
        <v>728</v>
      </c>
      <c r="I139" s="276" t="s">
        <v>708</v>
      </c>
      <c r="J139" s="276"/>
      <c r="K139" s="322"/>
    </row>
    <row r="140" spans="2:11" s="1" customFormat="1" ht="15" customHeight="1">
      <c r="B140" s="319"/>
      <c r="C140" s="276" t="s">
        <v>709</v>
      </c>
      <c r="D140" s="276"/>
      <c r="E140" s="276"/>
      <c r="F140" s="297" t="s">
        <v>673</v>
      </c>
      <c r="G140" s="276"/>
      <c r="H140" s="276" t="s">
        <v>709</v>
      </c>
      <c r="I140" s="276" t="s">
        <v>708</v>
      </c>
      <c r="J140" s="276"/>
      <c r="K140" s="322"/>
    </row>
    <row r="141" spans="2:11" s="1" customFormat="1" ht="15" customHeight="1">
      <c r="B141" s="319"/>
      <c r="C141" s="276" t="s">
        <v>38</v>
      </c>
      <c r="D141" s="276"/>
      <c r="E141" s="276"/>
      <c r="F141" s="297" t="s">
        <v>673</v>
      </c>
      <c r="G141" s="276"/>
      <c r="H141" s="276" t="s">
        <v>729</v>
      </c>
      <c r="I141" s="276" t="s">
        <v>708</v>
      </c>
      <c r="J141" s="276"/>
      <c r="K141" s="322"/>
    </row>
    <row r="142" spans="2:11" s="1" customFormat="1" ht="15" customHeight="1">
      <c r="B142" s="319"/>
      <c r="C142" s="276" t="s">
        <v>730</v>
      </c>
      <c r="D142" s="276"/>
      <c r="E142" s="276"/>
      <c r="F142" s="297" t="s">
        <v>673</v>
      </c>
      <c r="G142" s="276"/>
      <c r="H142" s="276" t="s">
        <v>731</v>
      </c>
      <c r="I142" s="276" t="s">
        <v>708</v>
      </c>
      <c r="J142" s="276"/>
      <c r="K142" s="322"/>
    </row>
    <row r="143" spans="2:11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pans="2:11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pans="2:11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pans="2:11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pans="2:11" s="1" customFormat="1" ht="45" customHeight="1">
      <c r="B147" s="287"/>
      <c r="C147" s="396" t="s">
        <v>732</v>
      </c>
      <c r="D147" s="396"/>
      <c r="E147" s="396"/>
      <c r="F147" s="396"/>
      <c r="G147" s="396"/>
      <c r="H147" s="396"/>
      <c r="I147" s="396"/>
      <c r="J147" s="396"/>
      <c r="K147" s="288"/>
    </row>
    <row r="148" spans="2:11" s="1" customFormat="1" ht="17.25" customHeight="1">
      <c r="B148" s="287"/>
      <c r="C148" s="289" t="s">
        <v>667</v>
      </c>
      <c r="D148" s="289"/>
      <c r="E148" s="289"/>
      <c r="F148" s="289" t="s">
        <v>668</v>
      </c>
      <c r="G148" s="290"/>
      <c r="H148" s="289" t="s">
        <v>54</v>
      </c>
      <c r="I148" s="289" t="s">
        <v>57</v>
      </c>
      <c r="J148" s="289" t="s">
        <v>669</v>
      </c>
      <c r="K148" s="288"/>
    </row>
    <row r="149" spans="2:11" s="1" customFormat="1" ht="17.25" customHeight="1">
      <c r="B149" s="287"/>
      <c r="C149" s="291" t="s">
        <v>670</v>
      </c>
      <c r="D149" s="291"/>
      <c r="E149" s="291"/>
      <c r="F149" s="292" t="s">
        <v>671</v>
      </c>
      <c r="G149" s="293"/>
      <c r="H149" s="291"/>
      <c r="I149" s="291"/>
      <c r="J149" s="291" t="s">
        <v>672</v>
      </c>
      <c r="K149" s="288"/>
    </row>
    <row r="150" spans="2:11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pans="2:11" s="1" customFormat="1" ht="15" customHeight="1">
      <c r="B151" s="299"/>
      <c r="C151" s="326" t="s">
        <v>676</v>
      </c>
      <c r="D151" s="276"/>
      <c r="E151" s="276"/>
      <c r="F151" s="327" t="s">
        <v>673</v>
      </c>
      <c r="G151" s="276"/>
      <c r="H151" s="326" t="s">
        <v>713</v>
      </c>
      <c r="I151" s="326" t="s">
        <v>675</v>
      </c>
      <c r="J151" s="326">
        <v>120</v>
      </c>
      <c r="K151" s="322"/>
    </row>
    <row r="152" spans="2:11" s="1" customFormat="1" ht="15" customHeight="1">
      <c r="B152" s="299"/>
      <c r="C152" s="326" t="s">
        <v>722</v>
      </c>
      <c r="D152" s="276"/>
      <c r="E152" s="276"/>
      <c r="F152" s="327" t="s">
        <v>673</v>
      </c>
      <c r="G152" s="276"/>
      <c r="H152" s="326" t="s">
        <v>733</v>
      </c>
      <c r="I152" s="326" t="s">
        <v>675</v>
      </c>
      <c r="J152" s="326" t="s">
        <v>724</v>
      </c>
      <c r="K152" s="322"/>
    </row>
    <row r="153" spans="2:11" s="1" customFormat="1" ht="15" customHeight="1">
      <c r="B153" s="299"/>
      <c r="C153" s="326" t="s">
        <v>621</v>
      </c>
      <c r="D153" s="276"/>
      <c r="E153" s="276"/>
      <c r="F153" s="327" t="s">
        <v>673</v>
      </c>
      <c r="G153" s="276"/>
      <c r="H153" s="326" t="s">
        <v>734</v>
      </c>
      <c r="I153" s="326" t="s">
        <v>675</v>
      </c>
      <c r="J153" s="326" t="s">
        <v>724</v>
      </c>
      <c r="K153" s="322"/>
    </row>
    <row r="154" spans="2:11" s="1" customFormat="1" ht="15" customHeight="1">
      <c r="B154" s="299"/>
      <c r="C154" s="326" t="s">
        <v>678</v>
      </c>
      <c r="D154" s="276"/>
      <c r="E154" s="276"/>
      <c r="F154" s="327" t="s">
        <v>679</v>
      </c>
      <c r="G154" s="276"/>
      <c r="H154" s="326" t="s">
        <v>713</v>
      </c>
      <c r="I154" s="326" t="s">
        <v>675</v>
      </c>
      <c r="J154" s="326">
        <v>50</v>
      </c>
      <c r="K154" s="322"/>
    </row>
    <row r="155" spans="2:11" s="1" customFormat="1" ht="15" customHeight="1">
      <c r="B155" s="299"/>
      <c r="C155" s="326" t="s">
        <v>681</v>
      </c>
      <c r="D155" s="276"/>
      <c r="E155" s="276"/>
      <c r="F155" s="327" t="s">
        <v>673</v>
      </c>
      <c r="G155" s="276"/>
      <c r="H155" s="326" t="s">
        <v>713</v>
      </c>
      <c r="I155" s="326" t="s">
        <v>683</v>
      </c>
      <c r="J155" s="326"/>
      <c r="K155" s="322"/>
    </row>
    <row r="156" spans="2:11" s="1" customFormat="1" ht="15" customHeight="1">
      <c r="B156" s="299"/>
      <c r="C156" s="326" t="s">
        <v>692</v>
      </c>
      <c r="D156" s="276"/>
      <c r="E156" s="276"/>
      <c r="F156" s="327" t="s">
        <v>679</v>
      </c>
      <c r="G156" s="276"/>
      <c r="H156" s="326" t="s">
        <v>713</v>
      </c>
      <c r="I156" s="326" t="s">
        <v>675</v>
      </c>
      <c r="J156" s="326">
        <v>50</v>
      </c>
      <c r="K156" s="322"/>
    </row>
    <row r="157" spans="2:11" s="1" customFormat="1" ht="15" customHeight="1">
      <c r="B157" s="299"/>
      <c r="C157" s="326" t="s">
        <v>700</v>
      </c>
      <c r="D157" s="276"/>
      <c r="E157" s="276"/>
      <c r="F157" s="327" t="s">
        <v>679</v>
      </c>
      <c r="G157" s="276"/>
      <c r="H157" s="326" t="s">
        <v>713</v>
      </c>
      <c r="I157" s="326" t="s">
        <v>675</v>
      </c>
      <c r="J157" s="326">
        <v>50</v>
      </c>
      <c r="K157" s="322"/>
    </row>
    <row r="158" spans="2:11" s="1" customFormat="1" ht="15" customHeight="1">
      <c r="B158" s="299"/>
      <c r="C158" s="326" t="s">
        <v>698</v>
      </c>
      <c r="D158" s="276"/>
      <c r="E158" s="276"/>
      <c r="F158" s="327" t="s">
        <v>679</v>
      </c>
      <c r="G158" s="276"/>
      <c r="H158" s="326" t="s">
        <v>713</v>
      </c>
      <c r="I158" s="326" t="s">
        <v>675</v>
      </c>
      <c r="J158" s="326">
        <v>50</v>
      </c>
      <c r="K158" s="322"/>
    </row>
    <row r="159" spans="2:11" s="1" customFormat="1" ht="15" customHeight="1">
      <c r="B159" s="299"/>
      <c r="C159" s="326" t="s">
        <v>97</v>
      </c>
      <c r="D159" s="276"/>
      <c r="E159" s="276"/>
      <c r="F159" s="327" t="s">
        <v>673</v>
      </c>
      <c r="G159" s="276"/>
      <c r="H159" s="326" t="s">
        <v>735</v>
      </c>
      <c r="I159" s="326" t="s">
        <v>675</v>
      </c>
      <c r="J159" s="326" t="s">
        <v>736</v>
      </c>
      <c r="K159" s="322"/>
    </row>
    <row r="160" spans="2:11" s="1" customFormat="1" ht="15" customHeight="1">
      <c r="B160" s="299"/>
      <c r="C160" s="326" t="s">
        <v>737</v>
      </c>
      <c r="D160" s="276"/>
      <c r="E160" s="276"/>
      <c r="F160" s="327" t="s">
        <v>673</v>
      </c>
      <c r="G160" s="276"/>
      <c r="H160" s="326" t="s">
        <v>738</v>
      </c>
      <c r="I160" s="326" t="s">
        <v>708</v>
      </c>
      <c r="J160" s="326"/>
      <c r="K160" s="322"/>
    </row>
    <row r="161" spans="2:1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pans="2:11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pans="2:11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pans="2:11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pans="2:11" s="1" customFormat="1" ht="45" customHeight="1">
      <c r="B165" s="268"/>
      <c r="C165" s="397" t="s">
        <v>739</v>
      </c>
      <c r="D165" s="397"/>
      <c r="E165" s="397"/>
      <c r="F165" s="397"/>
      <c r="G165" s="397"/>
      <c r="H165" s="397"/>
      <c r="I165" s="397"/>
      <c r="J165" s="397"/>
      <c r="K165" s="269"/>
    </row>
    <row r="166" spans="2:11" s="1" customFormat="1" ht="17.25" customHeight="1">
      <c r="B166" s="268"/>
      <c r="C166" s="289" t="s">
        <v>667</v>
      </c>
      <c r="D166" s="289"/>
      <c r="E166" s="289"/>
      <c r="F166" s="289" t="s">
        <v>668</v>
      </c>
      <c r="G166" s="331"/>
      <c r="H166" s="332" t="s">
        <v>54</v>
      </c>
      <c r="I166" s="332" t="s">
        <v>57</v>
      </c>
      <c r="J166" s="289" t="s">
        <v>669</v>
      </c>
      <c r="K166" s="269"/>
    </row>
    <row r="167" spans="2:11" s="1" customFormat="1" ht="17.25" customHeight="1">
      <c r="B167" s="270"/>
      <c r="C167" s="291" t="s">
        <v>670</v>
      </c>
      <c r="D167" s="291"/>
      <c r="E167" s="291"/>
      <c r="F167" s="292" t="s">
        <v>671</v>
      </c>
      <c r="G167" s="333"/>
      <c r="H167" s="334"/>
      <c r="I167" s="334"/>
      <c r="J167" s="291" t="s">
        <v>672</v>
      </c>
      <c r="K167" s="271"/>
    </row>
    <row r="168" spans="2:11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pans="2:11" s="1" customFormat="1" ht="15" customHeight="1">
      <c r="B169" s="299"/>
      <c r="C169" s="276" t="s">
        <v>676</v>
      </c>
      <c r="D169" s="276"/>
      <c r="E169" s="276"/>
      <c r="F169" s="297" t="s">
        <v>673</v>
      </c>
      <c r="G169" s="276"/>
      <c r="H169" s="276" t="s">
        <v>713</v>
      </c>
      <c r="I169" s="276" t="s">
        <v>675</v>
      </c>
      <c r="J169" s="276">
        <v>120</v>
      </c>
      <c r="K169" s="322"/>
    </row>
    <row r="170" spans="2:11" s="1" customFormat="1" ht="15" customHeight="1">
      <c r="B170" s="299"/>
      <c r="C170" s="276" t="s">
        <v>722</v>
      </c>
      <c r="D170" s="276"/>
      <c r="E170" s="276"/>
      <c r="F170" s="297" t="s">
        <v>673</v>
      </c>
      <c r="G170" s="276"/>
      <c r="H170" s="276" t="s">
        <v>723</v>
      </c>
      <c r="I170" s="276" t="s">
        <v>675</v>
      </c>
      <c r="J170" s="276" t="s">
        <v>724</v>
      </c>
      <c r="K170" s="322"/>
    </row>
    <row r="171" spans="2:11" s="1" customFormat="1" ht="15" customHeight="1">
      <c r="B171" s="299"/>
      <c r="C171" s="276" t="s">
        <v>621</v>
      </c>
      <c r="D171" s="276"/>
      <c r="E171" s="276"/>
      <c r="F171" s="297" t="s">
        <v>673</v>
      </c>
      <c r="G171" s="276"/>
      <c r="H171" s="276" t="s">
        <v>740</v>
      </c>
      <c r="I171" s="276" t="s">
        <v>675</v>
      </c>
      <c r="J171" s="276" t="s">
        <v>724</v>
      </c>
      <c r="K171" s="322"/>
    </row>
    <row r="172" spans="2:11" s="1" customFormat="1" ht="15" customHeight="1">
      <c r="B172" s="299"/>
      <c r="C172" s="276" t="s">
        <v>678</v>
      </c>
      <c r="D172" s="276"/>
      <c r="E172" s="276"/>
      <c r="F172" s="297" t="s">
        <v>679</v>
      </c>
      <c r="G172" s="276"/>
      <c r="H172" s="276" t="s">
        <v>740</v>
      </c>
      <c r="I172" s="276" t="s">
        <v>675</v>
      </c>
      <c r="J172" s="276">
        <v>50</v>
      </c>
      <c r="K172" s="322"/>
    </row>
    <row r="173" spans="2:11" s="1" customFormat="1" ht="15" customHeight="1">
      <c r="B173" s="299"/>
      <c r="C173" s="276" t="s">
        <v>681</v>
      </c>
      <c r="D173" s="276"/>
      <c r="E173" s="276"/>
      <c r="F173" s="297" t="s">
        <v>673</v>
      </c>
      <c r="G173" s="276"/>
      <c r="H173" s="276" t="s">
        <v>740</v>
      </c>
      <c r="I173" s="276" t="s">
        <v>683</v>
      </c>
      <c r="J173" s="276"/>
      <c r="K173" s="322"/>
    </row>
    <row r="174" spans="2:11" s="1" customFormat="1" ht="15" customHeight="1">
      <c r="B174" s="299"/>
      <c r="C174" s="276" t="s">
        <v>692</v>
      </c>
      <c r="D174" s="276"/>
      <c r="E174" s="276"/>
      <c r="F174" s="297" t="s">
        <v>679</v>
      </c>
      <c r="G174" s="276"/>
      <c r="H174" s="276" t="s">
        <v>740</v>
      </c>
      <c r="I174" s="276" t="s">
        <v>675</v>
      </c>
      <c r="J174" s="276">
        <v>50</v>
      </c>
      <c r="K174" s="322"/>
    </row>
    <row r="175" spans="2:11" s="1" customFormat="1" ht="15" customHeight="1">
      <c r="B175" s="299"/>
      <c r="C175" s="276" t="s">
        <v>700</v>
      </c>
      <c r="D175" s="276"/>
      <c r="E175" s="276"/>
      <c r="F175" s="297" t="s">
        <v>679</v>
      </c>
      <c r="G175" s="276"/>
      <c r="H175" s="276" t="s">
        <v>740</v>
      </c>
      <c r="I175" s="276" t="s">
        <v>675</v>
      </c>
      <c r="J175" s="276">
        <v>50</v>
      </c>
      <c r="K175" s="322"/>
    </row>
    <row r="176" spans="2:11" s="1" customFormat="1" ht="15" customHeight="1">
      <c r="B176" s="299"/>
      <c r="C176" s="276" t="s">
        <v>698</v>
      </c>
      <c r="D176" s="276"/>
      <c r="E176" s="276"/>
      <c r="F176" s="297" t="s">
        <v>679</v>
      </c>
      <c r="G176" s="276"/>
      <c r="H176" s="276" t="s">
        <v>740</v>
      </c>
      <c r="I176" s="276" t="s">
        <v>675</v>
      </c>
      <c r="J176" s="276">
        <v>50</v>
      </c>
      <c r="K176" s="322"/>
    </row>
    <row r="177" spans="2:11" s="1" customFormat="1" ht="15" customHeight="1">
      <c r="B177" s="299"/>
      <c r="C177" s="276" t="s">
        <v>121</v>
      </c>
      <c r="D177" s="276"/>
      <c r="E177" s="276"/>
      <c r="F177" s="297" t="s">
        <v>673</v>
      </c>
      <c r="G177" s="276"/>
      <c r="H177" s="276" t="s">
        <v>741</v>
      </c>
      <c r="I177" s="276" t="s">
        <v>742</v>
      </c>
      <c r="J177" s="276"/>
      <c r="K177" s="322"/>
    </row>
    <row r="178" spans="2:11" s="1" customFormat="1" ht="15" customHeight="1">
      <c r="B178" s="299"/>
      <c r="C178" s="276" t="s">
        <v>57</v>
      </c>
      <c r="D178" s="276"/>
      <c r="E178" s="276"/>
      <c r="F178" s="297" t="s">
        <v>673</v>
      </c>
      <c r="G178" s="276"/>
      <c r="H178" s="276" t="s">
        <v>743</v>
      </c>
      <c r="I178" s="276" t="s">
        <v>744</v>
      </c>
      <c r="J178" s="276">
        <v>1</v>
      </c>
      <c r="K178" s="322"/>
    </row>
    <row r="179" spans="2:11" s="1" customFormat="1" ht="15" customHeight="1">
      <c r="B179" s="299"/>
      <c r="C179" s="276" t="s">
        <v>53</v>
      </c>
      <c r="D179" s="276"/>
      <c r="E179" s="276"/>
      <c r="F179" s="297" t="s">
        <v>673</v>
      </c>
      <c r="G179" s="276"/>
      <c r="H179" s="276" t="s">
        <v>745</v>
      </c>
      <c r="I179" s="276" t="s">
        <v>675</v>
      </c>
      <c r="J179" s="276">
        <v>20</v>
      </c>
      <c r="K179" s="322"/>
    </row>
    <row r="180" spans="2:11" s="1" customFormat="1" ht="15" customHeight="1">
      <c r="B180" s="299"/>
      <c r="C180" s="276" t="s">
        <v>54</v>
      </c>
      <c r="D180" s="276"/>
      <c r="E180" s="276"/>
      <c r="F180" s="297" t="s">
        <v>673</v>
      </c>
      <c r="G180" s="276"/>
      <c r="H180" s="276" t="s">
        <v>746</v>
      </c>
      <c r="I180" s="276" t="s">
        <v>675</v>
      </c>
      <c r="J180" s="276">
        <v>255</v>
      </c>
      <c r="K180" s="322"/>
    </row>
    <row r="181" spans="2:11" s="1" customFormat="1" ht="15" customHeight="1">
      <c r="B181" s="299"/>
      <c r="C181" s="276" t="s">
        <v>122</v>
      </c>
      <c r="D181" s="276"/>
      <c r="E181" s="276"/>
      <c r="F181" s="297" t="s">
        <v>673</v>
      </c>
      <c r="G181" s="276"/>
      <c r="H181" s="276" t="s">
        <v>637</v>
      </c>
      <c r="I181" s="276" t="s">
        <v>675</v>
      </c>
      <c r="J181" s="276">
        <v>10</v>
      </c>
      <c r="K181" s="322"/>
    </row>
    <row r="182" spans="2:11" s="1" customFormat="1" ht="15" customHeight="1">
      <c r="B182" s="299"/>
      <c r="C182" s="276" t="s">
        <v>123</v>
      </c>
      <c r="D182" s="276"/>
      <c r="E182" s="276"/>
      <c r="F182" s="297" t="s">
        <v>673</v>
      </c>
      <c r="G182" s="276"/>
      <c r="H182" s="276" t="s">
        <v>747</v>
      </c>
      <c r="I182" s="276" t="s">
        <v>708</v>
      </c>
      <c r="J182" s="276"/>
      <c r="K182" s="322"/>
    </row>
    <row r="183" spans="2:11" s="1" customFormat="1" ht="15" customHeight="1">
      <c r="B183" s="299"/>
      <c r="C183" s="276" t="s">
        <v>748</v>
      </c>
      <c r="D183" s="276"/>
      <c r="E183" s="276"/>
      <c r="F183" s="297" t="s">
        <v>673</v>
      </c>
      <c r="G183" s="276"/>
      <c r="H183" s="276" t="s">
        <v>749</v>
      </c>
      <c r="I183" s="276" t="s">
        <v>708</v>
      </c>
      <c r="J183" s="276"/>
      <c r="K183" s="322"/>
    </row>
    <row r="184" spans="2:11" s="1" customFormat="1" ht="15" customHeight="1">
      <c r="B184" s="299"/>
      <c r="C184" s="276" t="s">
        <v>737</v>
      </c>
      <c r="D184" s="276"/>
      <c r="E184" s="276"/>
      <c r="F184" s="297" t="s">
        <v>673</v>
      </c>
      <c r="G184" s="276"/>
      <c r="H184" s="276" t="s">
        <v>750</v>
      </c>
      <c r="I184" s="276" t="s">
        <v>708</v>
      </c>
      <c r="J184" s="276"/>
      <c r="K184" s="322"/>
    </row>
    <row r="185" spans="2:11" s="1" customFormat="1" ht="15" customHeight="1">
      <c r="B185" s="299"/>
      <c r="C185" s="276" t="s">
        <v>125</v>
      </c>
      <c r="D185" s="276"/>
      <c r="E185" s="276"/>
      <c r="F185" s="297" t="s">
        <v>679</v>
      </c>
      <c r="G185" s="276"/>
      <c r="H185" s="276" t="s">
        <v>751</v>
      </c>
      <c r="I185" s="276" t="s">
        <v>675</v>
      </c>
      <c r="J185" s="276">
        <v>50</v>
      </c>
      <c r="K185" s="322"/>
    </row>
    <row r="186" spans="2:11" s="1" customFormat="1" ht="15" customHeight="1">
      <c r="B186" s="299"/>
      <c r="C186" s="276" t="s">
        <v>752</v>
      </c>
      <c r="D186" s="276"/>
      <c r="E186" s="276"/>
      <c r="F186" s="297" t="s">
        <v>679</v>
      </c>
      <c r="G186" s="276"/>
      <c r="H186" s="276" t="s">
        <v>753</v>
      </c>
      <c r="I186" s="276" t="s">
        <v>754</v>
      </c>
      <c r="J186" s="276"/>
      <c r="K186" s="322"/>
    </row>
    <row r="187" spans="2:11" s="1" customFormat="1" ht="15" customHeight="1">
      <c r="B187" s="299"/>
      <c r="C187" s="276" t="s">
        <v>755</v>
      </c>
      <c r="D187" s="276"/>
      <c r="E187" s="276"/>
      <c r="F187" s="297" t="s">
        <v>679</v>
      </c>
      <c r="G187" s="276"/>
      <c r="H187" s="276" t="s">
        <v>756</v>
      </c>
      <c r="I187" s="276" t="s">
        <v>754</v>
      </c>
      <c r="J187" s="276"/>
      <c r="K187" s="322"/>
    </row>
    <row r="188" spans="2:11" s="1" customFormat="1" ht="15" customHeight="1">
      <c r="B188" s="299"/>
      <c r="C188" s="276" t="s">
        <v>757</v>
      </c>
      <c r="D188" s="276"/>
      <c r="E188" s="276"/>
      <c r="F188" s="297" t="s">
        <v>679</v>
      </c>
      <c r="G188" s="276"/>
      <c r="H188" s="276" t="s">
        <v>758</v>
      </c>
      <c r="I188" s="276" t="s">
        <v>754</v>
      </c>
      <c r="J188" s="276"/>
      <c r="K188" s="322"/>
    </row>
    <row r="189" spans="2:11" s="1" customFormat="1" ht="15" customHeight="1">
      <c r="B189" s="299"/>
      <c r="C189" s="335" t="s">
        <v>759</v>
      </c>
      <c r="D189" s="276"/>
      <c r="E189" s="276"/>
      <c r="F189" s="297" t="s">
        <v>679</v>
      </c>
      <c r="G189" s="276"/>
      <c r="H189" s="276" t="s">
        <v>760</v>
      </c>
      <c r="I189" s="276" t="s">
        <v>761</v>
      </c>
      <c r="J189" s="336" t="s">
        <v>762</v>
      </c>
      <c r="K189" s="322"/>
    </row>
    <row r="190" spans="2:11" s="1" customFormat="1" ht="15" customHeight="1">
      <c r="B190" s="299"/>
      <c r="C190" s="335" t="s">
        <v>42</v>
      </c>
      <c r="D190" s="276"/>
      <c r="E190" s="276"/>
      <c r="F190" s="297" t="s">
        <v>673</v>
      </c>
      <c r="G190" s="276"/>
      <c r="H190" s="273" t="s">
        <v>763</v>
      </c>
      <c r="I190" s="276" t="s">
        <v>764</v>
      </c>
      <c r="J190" s="276"/>
      <c r="K190" s="322"/>
    </row>
    <row r="191" spans="2:11" s="1" customFormat="1" ht="15" customHeight="1">
      <c r="B191" s="299"/>
      <c r="C191" s="335" t="s">
        <v>765</v>
      </c>
      <c r="D191" s="276"/>
      <c r="E191" s="276"/>
      <c r="F191" s="297" t="s">
        <v>673</v>
      </c>
      <c r="G191" s="276"/>
      <c r="H191" s="276" t="s">
        <v>766</v>
      </c>
      <c r="I191" s="276" t="s">
        <v>708</v>
      </c>
      <c r="J191" s="276"/>
      <c r="K191" s="322"/>
    </row>
    <row r="192" spans="2:11" s="1" customFormat="1" ht="15" customHeight="1">
      <c r="B192" s="299"/>
      <c r="C192" s="335" t="s">
        <v>767</v>
      </c>
      <c r="D192" s="276"/>
      <c r="E192" s="276"/>
      <c r="F192" s="297" t="s">
        <v>673</v>
      </c>
      <c r="G192" s="276"/>
      <c r="H192" s="276" t="s">
        <v>768</v>
      </c>
      <c r="I192" s="276" t="s">
        <v>708</v>
      </c>
      <c r="J192" s="276"/>
      <c r="K192" s="322"/>
    </row>
    <row r="193" spans="2:11" s="1" customFormat="1" ht="15" customHeight="1">
      <c r="B193" s="299"/>
      <c r="C193" s="335" t="s">
        <v>769</v>
      </c>
      <c r="D193" s="276"/>
      <c r="E193" s="276"/>
      <c r="F193" s="297" t="s">
        <v>679</v>
      </c>
      <c r="G193" s="276"/>
      <c r="H193" s="276" t="s">
        <v>770</v>
      </c>
      <c r="I193" s="276" t="s">
        <v>708</v>
      </c>
      <c r="J193" s="276"/>
      <c r="K193" s="322"/>
    </row>
    <row r="194" spans="2:11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pans="2:11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pans="2:11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pans="2:11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pans="2:11" s="1" customFormat="1" ht="13.5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pans="2:11" s="1" customFormat="1" ht="21">
      <c r="B199" s="268"/>
      <c r="C199" s="397" t="s">
        <v>771</v>
      </c>
      <c r="D199" s="397"/>
      <c r="E199" s="397"/>
      <c r="F199" s="397"/>
      <c r="G199" s="397"/>
      <c r="H199" s="397"/>
      <c r="I199" s="397"/>
      <c r="J199" s="397"/>
      <c r="K199" s="269"/>
    </row>
    <row r="200" spans="2:11" s="1" customFormat="1" ht="25.5" customHeight="1">
      <c r="B200" s="268"/>
      <c r="C200" s="338" t="s">
        <v>772</v>
      </c>
      <c r="D200" s="338"/>
      <c r="E200" s="338"/>
      <c r="F200" s="338" t="s">
        <v>773</v>
      </c>
      <c r="G200" s="339"/>
      <c r="H200" s="398" t="s">
        <v>774</v>
      </c>
      <c r="I200" s="398"/>
      <c r="J200" s="398"/>
      <c r="K200" s="269"/>
    </row>
    <row r="201" spans="2:1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pans="2:11" s="1" customFormat="1" ht="15" customHeight="1">
      <c r="B202" s="299"/>
      <c r="C202" s="276" t="s">
        <v>764</v>
      </c>
      <c r="D202" s="276"/>
      <c r="E202" s="276"/>
      <c r="F202" s="297" t="s">
        <v>43</v>
      </c>
      <c r="G202" s="276"/>
      <c r="H202" s="399" t="s">
        <v>775</v>
      </c>
      <c r="I202" s="399"/>
      <c r="J202" s="399"/>
      <c r="K202" s="322"/>
    </row>
    <row r="203" spans="2:11" s="1" customFormat="1" ht="15" customHeight="1">
      <c r="B203" s="299"/>
      <c r="C203" s="276"/>
      <c r="D203" s="276"/>
      <c r="E203" s="276"/>
      <c r="F203" s="297" t="s">
        <v>44</v>
      </c>
      <c r="G203" s="276"/>
      <c r="H203" s="399" t="s">
        <v>776</v>
      </c>
      <c r="I203" s="399"/>
      <c r="J203" s="399"/>
      <c r="K203" s="322"/>
    </row>
    <row r="204" spans="2:11" s="1" customFormat="1" ht="15" customHeight="1">
      <c r="B204" s="299"/>
      <c r="C204" s="276"/>
      <c r="D204" s="276"/>
      <c r="E204" s="276"/>
      <c r="F204" s="297" t="s">
        <v>47</v>
      </c>
      <c r="G204" s="276"/>
      <c r="H204" s="399" t="s">
        <v>777</v>
      </c>
      <c r="I204" s="399"/>
      <c r="J204" s="399"/>
      <c r="K204" s="322"/>
    </row>
    <row r="205" spans="2:11" s="1" customFormat="1" ht="15" customHeight="1">
      <c r="B205" s="299"/>
      <c r="C205" s="276"/>
      <c r="D205" s="276"/>
      <c r="E205" s="276"/>
      <c r="F205" s="297" t="s">
        <v>45</v>
      </c>
      <c r="G205" s="276"/>
      <c r="H205" s="399" t="s">
        <v>778</v>
      </c>
      <c r="I205" s="399"/>
      <c r="J205" s="399"/>
      <c r="K205" s="322"/>
    </row>
    <row r="206" spans="2:11" s="1" customFormat="1" ht="15" customHeight="1">
      <c r="B206" s="299"/>
      <c r="C206" s="276"/>
      <c r="D206" s="276"/>
      <c r="E206" s="276"/>
      <c r="F206" s="297" t="s">
        <v>46</v>
      </c>
      <c r="G206" s="276"/>
      <c r="H206" s="399" t="s">
        <v>779</v>
      </c>
      <c r="I206" s="399"/>
      <c r="J206" s="399"/>
      <c r="K206" s="322"/>
    </row>
    <row r="207" spans="2:11" s="1" customFormat="1" ht="15" customHeight="1">
      <c r="B207" s="299"/>
      <c r="C207" s="276"/>
      <c r="D207" s="276"/>
      <c r="E207" s="276"/>
      <c r="F207" s="297"/>
      <c r="G207" s="276"/>
      <c r="H207" s="276"/>
      <c r="I207" s="276"/>
      <c r="J207" s="276"/>
      <c r="K207" s="322"/>
    </row>
    <row r="208" spans="2:11" s="1" customFormat="1" ht="15" customHeight="1">
      <c r="B208" s="299"/>
      <c r="C208" s="276" t="s">
        <v>720</v>
      </c>
      <c r="D208" s="276"/>
      <c r="E208" s="276"/>
      <c r="F208" s="297" t="s">
        <v>79</v>
      </c>
      <c r="G208" s="276"/>
      <c r="H208" s="399" t="s">
        <v>780</v>
      </c>
      <c r="I208" s="399"/>
      <c r="J208" s="399"/>
      <c r="K208" s="322"/>
    </row>
    <row r="209" spans="2:11" s="1" customFormat="1" ht="15" customHeight="1">
      <c r="B209" s="299"/>
      <c r="C209" s="276"/>
      <c r="D209" s="276"/>
      <c r="E209" s="276"/>
      <c r="F209" s="297" t="s">
        <v>616</v>
      </c>
      <c r="G209" s="276"/>
      <c r="H209" s="399" t="s">
        <v>617</v>
      </c>
      <c r="I209" s="399"/>
      <c r="J209" s="399"/>
      <c r="K209" s="322"/>
    </row>
    <row r="210" spans="2:11" s="1" customFormat="1" ht="15" customHeight="1">
      <c r="B210" s="299"/>
      <c r="C210" s="276"/>
      <c r="D210" s="276"/>
      <c r="E210" s="276"/>
      <c r="F210" s="297" t="s">
        <v>614</v>
      </c>
      <c r="G210" s="276"/>
      <c r="H210" s="399" t="s">
        <v>781</v>
      </c>
      <c r="I210" s="399"/>
      <c r="J210" s="399"/>
      <c r="K210" s="322"/>
    </row>
    <row r="211" spans="2:11" s="1" customFormat="1" ht="15" customHeight="1">
      <c r="B211" s="340"/>
      <c r="C211" s="276"/>
      <c r="D211" s="276"/>
      <c r="E211" s="276"/>
      <c r="F211" s="297" t="s">
        <v>618</v>
      </c>
      <c r="G211" s="335"/>
      <c r="H211" s="400" t="s">
        <v>619</v>
      </c>
      <c r="I211" s="400"/>
      <c r="J211" s="400"/>
      <c r="K211" s="341"/>
    </row>
    <row r="212" spans="2:11" s="1" customFormat="1" ht="15" customHeight="1">
      <c r="B212" s="340"/>
      <c r="C212" s="276"/>
      <c r="D212" s="276"/>
      <c r="E212" s="276"/>
      <c r="F212" s="297" t="s">
        <v>549</v>
      </c>
      <c r="G212" s="335"/>
      <c r="H212" s="400" t="s">
        <v>580</v>
      </c>
      <c r="I212" s="400"/>
      <c r="J212" s="400"/>
      <c r="K212" s="341"/>
    </row>
    <row r="213" spans="2:11" s="1" customFormat="1" ht="15" customHeight="1">
      <c r="B213" s="340"/>
      <c r="C213" s="276"/>
      <c r="D213" s="276"/>
      <c r="E213" s="276"/>
      <c r="F213" s="297"/>
      <c r="G213" s="335"/>
      <c r="H213" s="326"/>
      <c r="I213" s="326"/>
      <c r="J213" s="326"/>
      <c r="K213" s="341"/>
    </row>
    <row r="214" spans="2:11" s="1" customFormat="1" ht="15" customHeight="1">
      <c r="B214" s="340"/>
      <c r="C214" s="276" t="s">
        <v>744</v>
      </c>
      <c r="D214" s="276"/>
      <c r="E214" s="276"/>
      <c r="F214" s="297">
        <v>1</v>
      </c>
      <c r="G214" s="335"/>
      <c r="H214" s="400" t="s">
        <v>782</v>
      </c>
      <c r="I214" s="400"/>
      <c r="J214" s="400"/>
      <c r="K214" s="341"/>
    </row>
    <row r="215" spans="2:11" s="1" customFormat="1" ht="15" customHeight="1">
      <c r="B215" s="340"/>
      <c r="C215" s="276"/>
      <c r="D215" s="276"/>
      <c r="E215" s="276"/>
      <c r="F215" s="297">
        <v>2</v>
      </c>
      <c r="G215" s="335"/>
      <c r="H215" s="400" t="s">
        <v>783</v>
      </c>
      <c r="I215" s="400"/>
      <c r="J215" s="400"/>
      <c r="K215" s="341"/>
    </row>
    <row r="216" spans="2:11" s="1" customFormat="1" ht="15" customHeight="1">
      <c r="B216" s="340"/>
      <c r="C216" s="276"/>
      <c r="D216" s="276"/>
      <c r="E216" s="276"/>
      <c r="F216" s="297">
        <v>3</v>
      </c>
      <c r="G216" s="335"/>
      <c r="H216" s="400" t="s">
        <v>784</v>
      </c>
      <c r="I216" s="400"/>
      <c r="J216" s="400"/>
      <c r="K216" s="341"/>
    </row>
    <row r="217" spans="2:11" s="1" customFormat="1" ht="15" customHeight="1">
      <c r="B217" s="340"/>
      <c r="C217" s="276"/>
      <c r="D217" s="276"/>
      <c r="E217" s="276"/>
      <c r="F217" s="297">
        <v>4</v>
      </c>
      <c r="G217" s="335"/>
      <c r="H217" s="400" t="s">
        <v>785</v>
      </c>
      <c r="I217" s="400"/>
      <c r="J217" s="400"/>
      <c r="K217" s="341"/>
    </row>
    <row r="218" spans="2:11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Hlavní stavební úpravy</vt:lpstr>
      <vt:lpstr>Seznam figur</vt:lpstr>
      <vt:lpstr>Pokyny pro vyplnění</vt:lpstr>
      <vt:lpstr>'01 - Hlavní stavební úpravy'!Názvy_tisku</vt:lpstr>
      <vt:lpstr>'Rekapitulace stavby'!Názvy_tisku</vt:lpstr>
      <vt:lpstr>'Seznam figur'!Názvy_tisku</vt:lpstr>
      <vt:lpstr>'01 - Hlavní stavební úpravy'!Oblast_tisku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Terezie horackova</dc:creator>
  <cp:lastModifiedBy>Lysáková Kateřina, Mgr.</cp:lastModifiedBy>
  <dcterms:created xsi:type="dcterms:W3CDTF">2022-07-10T20:03:43Z</dcterms:created>
  <dcterms:modified xsi:type="dcterms:W3CDTF">2022-11-29T07:25:03Z</dcterms:modified>
</cp:coreProperties>
</file>